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ill\Documents\CalHousePop\"/>
    </mc:Choice>
  </mc:AlternateContent>
  <bookViews>
    <workbookView xWindow="0" yWindow="0" windowWidth="28800" windowHeight="12435" firstSheet="1" activeTab="7"/>
  </bookViews>
  <sheets>
    <sheet name="Population Share" sheetId="20" r:id="rId1"/>
    <sheet name="Housing Share" sheetId="19" r:id="rId2"/>
    <sheet name="PPU - Top 5" sheetId="18" r:id="rId3"/>
    <sheet name="PPU - All" sheetId="17" r:id="rId4"/>
    <sheet name="Top 5 Population" sheetId="22" r:id="rId5"/>
    <sheet name="Chart6" sheetId="23" r:id="rId6"/>
    <sheet name="Chart7" sheetId="24" r:id="rId7"/>
    <sheet name="Total" sheetId="2" r:id="rId8"/>
    <sheet name="Alameda" sheetId="3" r:id="rId9"/>
    <sheet name="Contra Costa" sheetId="5" r:id="rId10"/>
    <sheet name="Marin" sheetId="6" r:id="rId11"/>
    <sheet name="Napa" sheetId="7" r:id="rId12"/>
    <sheet name="San Benito" sheetId="8" r:id="rId13"/>
    <sheet name="San Francisco" sheetId="9" r:id="rId14"/>
    <sheet name="San Joaquin" sheetId="10" r:id="rId15"/>
    <sheet name="San Mateo" sheetId="11" r:id="rId16"/>
    <sheet name="Santa Clara" sheetId="12" r:id="rId17"/>
    <sheet name="Santa Cruz" sheetId="13" r:id="rId18"/>
    <sheet name="Solano" sheetId="14" r:id="rId19"/>
    <sheet name="Sonoma" sheetId="15" r:id="rId20"/>
    <sheet name="California" sheetId="16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2" l="1"/>
  <c r="O28" i="2"/>
  <c r="O27" i="2"/>
  <c r="O26" i="2"/>
  <c r="O25" i="2"/>
  <c r="O24" i="2"/>
  <c r="O23" i="2"/>
  <c r="N49" i="2"/>
  <c r="J49" i="2"/>
  <c r="F49" i="2"/>
  <c r="M48" i="2"/>
  <c r="I48" i="2"/>
  <c r="E48" i="2"/>
  <c r="L47" i="2"/>
  <c r="H47" i="2"/>
  <c r="D47" i="2"/>
  <c r="K46" i="2"/>
  <c r="G46" i="2"/>
  <c r="N45" i="2"/>
  <c r="J45" i="2"/>
  <c r="F45" i="2"/>
  <c r="M44" i="2"/>
  <c r="I44" i="2"/>
  <c r="E44" i="2"/>
  <c r="L43" i="2"/>
  <c r="H43" i="2"/>
  <c r="D43" i="2"/>
  <c r="M49" i="2"/>
  <c r="I49" i="2"/>
  <c r="E49" i="2"/>
  <c r="L48" i="2"/>
  <c r="H48" i="2"/>
  <c r="D48" i="2"/>
  <c r="K47" i="2"/>
  <c r="G47" i="2"/>
  <c r="N46" i="2"/>
  <c r="J46" i="2"/>
  <c r="F46" i="2"/>
  <c r="M45" i="2"/>
  <c r="I45" i="2"/>
  <c r="E45" i="2"/>
  <c r="L44" i="2"/>
  <c r="H44" i="2"/>
  <c r="D44" i="2"/>
  <c r="K43" i="2"/>
  <c r="G43" i="2"/>
  <c r="L49" i="2"/>
  <c r="H49" i="2"/>
  <c r="D49" i="2"/>
  <c r="K48" i="2"/>
  <c r="G48" i="2"/>
  <c r="N47" i="2"/>
  <c r="J47" i="2"/>
  <c r="F47" i="2"/>
  <c r="M46" i="2"/>
  <c r="I46" i="2"/>
  <c r="E46" i="2"/>
  <c r="L45" i="2"/>
  <c r="H45" i="2"/>
  <c r="D45" i="2"/>
  <c r="K44" i="2"/>
  <c r="G44" i="2"/>
  <c r="N43" i="2"/>
  <c r="J43" i="2"/>
  <c r="F43" i="2"/>
  <c r="K49" i="2"/>
  <c r="G49" i="2"/>
  <c r="N48" i="2"/>
  <c r="J48" i="2"/>
  <c r="F48" i="2"/>
  <c r="M47" i="2"/>
  <c r="I47" i="2"/>
  <c r="E47" i="2"/>
  <c r="L46" i="2"/>
  <c r="H46" i="2"/>
  <c r="D46" i="2"/>
  <c r="K45" i="2"/>
  <c r="G45" i="2"/>
  <c r="N44" i="2"/>
  <c r="J44" i="2"/>
  <c r="F44" i="2"/>
  <c r="M43" i="2"/>
  <c r="I43" i="2"/>
  <c r="E43" i="2"/>
  <c r="C49" i="2"/>
  <c r="C48" i="2"/>
  <c r="C47" i="2"/>
  <c r="C46" i="2"/>
  <c r="C45" i="2"/>
  <c r="C44" i="2"/>
  <c r="C43" i="2"/>
  <c r="N39" i="2"/>
  <c r="J39" i="2"/>
  <c r="F39" i="2"/>
  <c r="M38" i="2"/>
  <c r="I38" i="2"/>
  <c r="E38" i="2"/>
  <c r="L37" i="2"/>
  <c r="H37" i="2"/>
  <c r="D37" i="2"/>
  <c r="K36" i="2"/>
  <c r="G36" i="2"/>
  <c r="N35" i="2"/>
  <c r="J35" i="2"/>
  <c r="F35" i="2"/>
  <c r="M34" i="2"/>
  <c r="I34" i="2"/>
  <c r="E34" i="2"/>
  <c r="L33" i="2"/>
  <c r="H33" i="2"/>
  <c r="D33" i="2"/>
  <c r="M35" i="2"/>
  <c r="E35" i="2"/>
  <c r="L34" i="2"/>
  <c r="H34" i="2"/>
  <c r="K33" i="2"/>
  <c r="G33" i="2"/>
  <c r="I37" i="2"/>
  <c r="H36" i="2"/>
  <c r="G35" i="2"/>
  <c r="F34" i="2"/>
  <c r="M39" i="2"/>
  <c r="I39" i="2"/>
  <c r="E39" i="2"/>
  <c r="L38" i="2"/>
  <c r="H38" i="2"/>
  <c r="D38" i="2"/>
  <c r="K37" i="2"/>
  <c r="G37" i="2"/>
  <c r="N36" i="2"/>
  <c r="J36" i="2"/>
  <c r="F36" i="2"/>
  <c r="I35" i="2"/>
  <c r="D34" i="2"/>
  <c r="D36" i="2"/>
  <c r="J34" i="2"/>
  <c r="I33" i="2"/>
  <c r="L39" i="2"/>
  <c r="H39" i="2"/>
  <c r="D39" i="2"/>
  <c r="K38" i="2"/>
  <c r="G38" i="2"/>
  <c r="N37" i="2"/>
  <c r="J37" i="2"/>
  <c r="F37" i="2"/>
  <c r="M36" i="2"/>
  <c r="I36" i="2"/>
  <c r="E36" i="2"/>
  <c r="L35" i="2"/>
  <c r="H35" i="2"/>
  <c r="D35" i="2"/>
  <c r="K34" i="2"/>
  <c r="G34" i="2"/>
  <c r="N33" i="2"/>
  <c r="J33" i="2"/>
  <c r="F33" i="2"/>
  <c r="K39" i="2"/>
  <c r="G39" i="2"/>
  <c r="N38" i="2"/>
  <c r="J38" i="2"/>
  <c r="F38" i="2"/>
  <c r="M37" i="2"/>
  <c r="E37" i="2"/>
  <c r="L36" i="2"/>
  <c r="K35" i="2"/>
  <c r="N34" i="2"/>
  <c r="M33" i="2"/>
  <c r="E33" i="2"/>
  <c r="C39" i="2"/>
  <c r="C38" i="2"/>
  <c r="C37" i="2"/>
  <c r="C36" i="2"/>
  <c r="C35" i="2"/>
  <c r="C34" i="2"/>
  <c r="C33" i="2"/>
  <c r="N19" i="2"/>
  <c r="J19" i="2"/>
  <c r="F19" i="2"/>
  <c r="L18" i="2"/>
  <c r="H18" i="2"/>
  <c r="N17" i="2"/>
  <c r="J17" i="2"/>
  <c r="F17" i="2"/>
  <c r="L16" i="2"/>
  <c r="H16" i="2"/>
  <c r="N15" i="2"/>
  <c r="J15" i="2"/>
  <c r="F15" i="2"/>
  <c r="L14" i="2"/>
  <c r="H14" i="2"/>
  <c r="N13" i="2"/>
  <c r="J13" i="2"/>
  <c r="F13" i="2"/>
  <c r="M15" i="2"/>
  <c r="E15" i="2"/>
  <c r="G14" i="2"/>
  <c r="I13" i="2"/>
  <c r="K17" i="2"/>
  <c r="I16" i="2"/>
  <c r="K15" i="2"/>
  <c r="I14" i="2"/>
  <c r="M19" i="2"/>
  <c r="I19" i="2"/>
  <c r="E19" i="2"/>
  <c r="K18" i="2"/>
  <c r="G18" i="2"/>
  <c r="M17" i="2"/>
  <c r="I17" i="2"/>
  <c r="E17" i="2"/>
  <c r="K16" i="2"/>
  <c r="G16" i="2"/>
  <c r="I15" i="2"/>
  <c r="K14" i="2"/>
  <c r="M13" i="2"/>
  <c r="E13" i="2"/>
  <c r="M16" i="2"/>
  <c r="M14" i="2"/>
  <c r="K13" i="2"/>
  <c r="L19" i="2"/>
  <c r="H19" i="2"/>
  <c r="N18" i="2"/>
  <c r="J18" i="2"/>
  <c r="F18" i="2"/>
  <c r="L17" i="2"/>
  <c r="H17" i="2"/>
  <c r="N16" i="2"/>
  <c r="J16" i="2"/>
  <c r="F16" i="2"/>
  <c r="L15" i="2"/>
  <c r="H15" i="2"/>
  <c r="N14" i="2"/>
  <c r="J14" i="2"/>
  <c r="F14" i="2"/>
  <c r="L13" i="2"/>
  <c r="H13" i="2"/>
  <c r="K19" i="2"/>
  <c r="G19" i="2"/>
  <c r="M18" i="2"/>
  <c r="I18" i="2"/>
  <c r="E18" i="2"/>
  <c r="G17" i="2"/>
  <c r="E16" i="2"/>
  <c r="G15" i="2"/>
  <c r="E14" i="2"/>
  <c r="G13" i="2"/>
  <c r="C19" i="2"/>
  <c r="C15" i="2"/>
  <c r="C14" i="2"/>
  <c r="C18" i="2"/>
  <c r="C17" i="2"/>
  <c r="C13" i="2"/>
  <c r="C16" i="2"/>
  <c r="D19" i="2"/>
  <c r="D18" i="2"/>
  <c r="D17" i="2"/>
  <c r="D16" i="2"/>
  <c r="D15" i="2"/>
  <c r="D14" i="2"/>
  <c r="D13" i="2"/>
  <c r="C9" i="2"/>
  <c r="C8" i="2"/>
  <c r="C7" i="2"/>
  <c r="C6" i="2"/>
  <c r="C5" i="2"/>
  <c r="C4" i="2"/>
  <c r="N9" i="2"/>
  <c r="J9" i="2"/>
  <c r="F9" i="2"/>
  <c r="K8" i="2"/>
  <c r="G8" i="2"/>
  <c r="L7" i="2"/>
  <c r="H7" i="2"/>
  <c r="M6" i="2"/>
  <c r="I6" i="2"/>
  <c r="N5" i="2"/>
  <c r="J5" i="2"/>
  <c r="F5" i="2"/>
  <c r="K4" i="2"/>
  <c r="G4" i="2"/>
  <c r="M4" i="2"/>
  <c r="G9" i="2"/>
  <c r="H8" i="2"/>
  <c r="N6" i="2"/>
  <c r="K5" i="2"/>
  <c r="M9" i="2"/>
  <c r="I9" i="2"/>
  <c r="N8" i="2"/>
  <c r="J8" i="2"/>
  <c r="F8" i="2"/>
  <c r="K7" i="2"/>
  <c r="G7" i="2"/>
  <c r="L6" i="2"/>
  <c r="H6" i="2"/>
  <c r="M5" i="2"/>
  <c r="I5" i="2"/>
  <c r="N4" i="2"/>
  <c r="J4" i="2"/>
  <c r="F4" i="2"/>
  <c r="H5" i="2"/>
  <c r="K9" i="2"/>
  <c r="I7" i="2"/>
  <c r="F6" i="2"/>
  <c r="G5" i="2"/>
  <c r="H4" i="2"/>
  <c r="L9" i="2"/>
  <c r="H9" i="2"/>
  <c r="M8" i="2"/>
  <c r="I8" i="2"/>
  <c r="N7" i="2"/>
  <c r="J7" i="2"/>
  <c r="F7" i="2"/>
  <c r="K6" i="2"/>
  <c r="G6" i="2"/>
  <c r="L5" i="2"/>
  <c r="I4" i="2"/>
  <c r="L8" i="2"/>
  <c r="M7" i="2"/>
  <c r="J6" i="2"/>
  <c r="L4" i="2"/>
  <c r="E9" i="2"/>
  <c r="E5" i="2"/>
  <c r="E6" i="2"/>
  <c r="E8" i="2"/>
  <c r="E4" i="2"/>
  <c r="E7" i="2"/>
  <c r="D9" i="2"/>
  <c r="D8" i="2"/>
  <c r="D7" i="2"/>
  <c r="D6" i="2"/>
  <c r="D5" i="2"/>
  <c r="D4" i="2"/>
  <c r="D3" i="2"/>
  <c r="J3" i="2"/>
  <c r="K3" i="2"/>
  <c r="L3" i="2"/>
  <c r="M3" i="2"/>
  <c r="N3" i="2"/>
  <c r="N53" i="2" l="1"/>
  <c r="M53" i="2"/>
  <c r="L53" i="2"/>
  <c r="K53" i="2"/>
  <c r="J53" i="2"/>
  <c r="D53" i="2"/>
  <c r="D54" i="2"/>
  <c r="D55" i="2"/>
  <c r="D56" i="2"/>
  <c r="D57" i="2"/>
  <c r="D58" i="2"/>
  <c r="D59" i="2"/>
  <c r="E57" i="2"/>
  <c r="E54" i="2"/>
  <c r="E58" i="2"/>
  <c r="E56" i="2"/>
  <c r="E55" i="2"/>
  <c r="E59" i="2"/>
  <c r="L54" i="2"/>
  <c r="J56" i="2"/>
  <c r="M57" i="2"/>
  <c r="L58" i="2"/>
  <c r="I54" i="2"/>
  <c r="L55" i="2"/>
  <c r="G56" i="2"/>
  <c r="K56" i="2"/>
  <c r="F57" i="2"/>
  <c r="J57" i="2"/>
  <c r="N57" i="2"/>
  <c r="I58" i="2"/>
  <c r="M58" i="2"/>
  <c r="H59" i="2"/>
  <c r="L59" i="2"/>
  <c r="H54" i="2"/>
  <c r="G55" i="2"/>
  <c r="F56" i="2"/>
  <c r="I57" i="2"/>
  <c r="K59" i="2"/>
  <c r="H55" i="2"/>
  <c r="F54" i="2"/>
  <c r="J54" i="2"/>
  <c r="N54" i="2"/>
  <c r="I55" i="2"/>
  <c r="M55" i="2"/>
  <c r="H56" i="2"/>
  <c r="L56" i="2"/>
  <c r="G57" i="2"/>
  <c r="K57" i="2"/>
  <c r="F58" i="2"/>
  <c r="J58" i="2"/>
  <c r="N58" i="2"/>
  <c r="I59" i="2"/>
  <c r="M59" i="2"/>
  <c r="K55" i="2"/>
  <c r="N56" i="2"/>
  <c r="H58" i="2"/>
  <c r="G59" i="2"/>
  <c r="M54" i="2"/>
  <c r="G54" i="2"/>
  <c r="K54" i="2"/>
  <c r="F55" i="2"/>
  <c r="J55" i="2"/>
  <c r="N55" i="2"/>
  <c r="I56" i="2"/>
  <c r="M56" i="2"/>
  <c r="H57" i="2"/>
  <c r="L57" i="2"/>
  <c r="G58" i="2"/>
  <c r="K58" i="2"/>
  <c r="F59" i="2"/>
  <c r="J59" i="2"/>
  <c r="N59" i="2"/>
  <c r="C54" i="2"/>
  <c r="C55" i="2"/>
  <c r="C56" i="2"/>
  <c r="C57" i="2"/>
  <c r="C58" i="2"/>
  <c r="C59" i="2"/>
  <c r="AA53" i="2"/>
  <c r="Z53" i="2"/>
  <c r="Y53" i="2"/>
  <c r="X53" i="2"/>
  <c r="W53" i="2"/>
  <c r="Q53" i="2"/>
  <c r="Q54" i="2"/>
  <c r="Q55" i="2"/>
  <c r="Q56" i="2"/>
  <c r="Q57" i="2"/>
  <c r="Q58" i="2"/>
  <c r="Q59" i="2"/>
  <c r="R57" i="2"/>
  <c r="R54" i="2"/>
  <c r="R58" i="2"/>
  <c r="R56" i="2"/>
  <c r="R55" i="2"/>
  <c r="R59" i="2"/>
  <c r="Y54" i="2"/>
  <c r="W56" i="2"/>
  <c r="Z57" i="2"/>
  <c r="Y58" i="2"/>
  <c r="V54" i="2"/>
  <c r="Y55" i="2"/>
  <c r="T56" i="2"/>
  <c r="X56" i="2"/>
  <c r="S57" i="2"/>
  <c r="W57" i="2"/>
  <c r="AA57" i="2"/>
  <c r="V58" i="2"/>
  <c r="Z58" i="2"/>
  <c r="U59" i="2"/>
  <c r="Y59" i="2"/>
  <c r="U54" i="2"/>
  <c r="T55" i="2"/>
  <c r="S56" i="2"/>
  <c r="V57" i="2"/>
  <c r="X59" i="2"/>
  <c r="U55" i="2"/>
  <c r="S54" i="2"/>
  <c r="W54" i="2"/>
  <c r="AA54" i="2"/>
  <c r="V55" i="2"/>
  <c r="Z55" i="2"/>
  <c r="U56" i="2"/>
  <c r="Y56" i="2"/>
  <c r="T57" i="2"/>
  <c r="X57" i="2"/>
  <c r="S58" i="2"/>
  <c r="W58" i="2"/>
  <c r="AA58" i="2"/>
  <c r="V59" i="2"/>
  <c r="Z59" i="2"/>
  <c r="X55" i="2"/>
  <c r="AA56" i="2"/>
  <c r="U58" i="2"/>
  <c r="T59" i="2"/>
  <c r="Z54" i="2"/>
  <c r="T54" i="2"/>
  <c r="X54" i="2"/>
  <c r="S55" i="2"/>
  <c r="W55" i="2"/>
  <c r="AA55" i="2"/>
  <c r="V56" i="2"/>
  <c r="Z56" i="2"/>
  <c r="U57" i="2"/>
  <c r="Y57" i="2"/>
  <c r="T58" i="2"/>
  <c r="X58" i="2"/>
  <c r="S59" i="2"/>
  <c r="W59" i="2"/>
  <c r="AA59" i="2"/>
  <c r="P54" i="2"/>
  <c r="P55" i="2"/>
  <c r="P56" i="2"/>
  <c r="P57" i="2"/>
  <c r="P58" i="2"/>
  <c r="P59" i="2"/>
  <c r="AB43" i="2"/>
  <c r="AB44" i="2"/>
  <c r="AB45" i="2"/>
  <c r="AB46" i="2"/>
  <c r="AB47" i="2"/>
  <c r="AB48" i="2"/>
  <c r="AB49" i="2"/>
  <c r="AD43" i="2"/>
  <c r="AH43" i="2"/>
  <c r="AL43" i="2"/>
  <c r="AE44" i="2"/>
  <c r="AI44" i="2"/>
  <c r="AM44" i="2"/>
  <c r="AF45" i="2"/>
  <c r="AJ45" i="2"/>
  <c r="AC46" i="2"/>
  <c r="AG46" i="2"/>
  <c r="AK46" i="2"/>
  <c r="AD47" i="2"/>
  <c r="AH47" i="2"/>
  <c r="AL47" i="2"/>
  <c r="AE48" i="2"/>
  <c r="AI48" i="2"/>
  <c r="AM48" i="2"/>
  <c r="AF49" i="2"/>
  <c r="AJ49" i="2"/>
  <c r="AE43" i="2"/>
  <c r="AI43" i="2"/>
  <c r="AM43" i="2"/>
  <c r="AF44" i="2"/>
  <c r="AJ44" i="2"/>
  <c r="AC45" i="2"/>
  <c r="AG45" i="2"/>
  <c r="AK45" i="2"/>
  <c r="AD46" i="2"/>
  <c r="AH46" i="2"/>
  <c r="AL46" i="2"/>
  <c r="AE47" i="2"/>
  <c r="AI47" i="2"/>
  <c r="AM47" i="2"/>
  <c r="AF48" i="2"/>
  <c r="AJ48" i="2"/>
  <c r="AC49" i="2"/>
  <c r="AG49" i="2"/>
  <c r="AK49" i="2"/>
  <c r="AF43" i="2"/>
  <c r="AJ43" i="2"/>
  <c r="AC44" i="2"/>
  <c r="AG44" i="2"/>
  <c r="AK44" i="2"/>
  <c r="AD45" i="2"/>
  <c r="AH45" i="2"/>
  <c r="AL45" i="2"/>
  <c r="AE46" i="2"/>
  <c r="AI46" i="2"/>
  <c r="AM46" i="2"/>
  <c r="AF47" i="2"/>
  <c r="AJ47" i="2"/>
  <c r="AC48" i="2"/>
  <c r="AG48" i="2"/>
  <c r="AK48" i="2"/>
  <c r="AD49" i="2"/>
  <c r="AH49" i="2"/>
  <c r="AL49" i="2"/>
  <c r="AC43" i="2"/>
  <c r="AG43" i="2"/>
  <c r="AK43" i="2"/>
  <c r="AD44" i="2"/>
  <c r="AH44" i="2"/>
  <c r="AL44" i="2"/>
  <c r="AE45" i="2"/>
  <c r="AI45" i="2"/>
  <c r="AM45" i="2"/>
  <c r="AF46" i="2"/>
  <c r="AJ46" i="2"/>
  <c r="AC47" i="2"/>
  <c r="AG47" i="2"/>
  <c r="AK47" i="2"/>
  <c r="AD48" i="2"/>
  <c r="AH48" i="2"/>
  <c r="AL48" i="2"/>
  <c r="AE49" i="2"/>
  <c r="AI49" i="2"/>
  <c r="AM49" i="2"/>
  <c r="B44" i="2"/>
  <c r="P44" i="2" s="1"/>
  <c r="B46" i="2"/>
  <c r="B48" i="2"/>
  <c r="B43" i="2"/>
  <c r="B45" i="2"/>
  <c r="B47" i="2"/>
  <c r="B49" i="2"/>
  <c r="AB33" i="2"/>
  <c r="AB34" i="2"/>
  <c r="AB35" i="2"/>
  <c r="AB36" i="2"/>
  <c r="AB37" i="2"/>
  <c r="AB38" i="2"/>
  <c r="AB39" i="2"/>
  <c r="AD33" i="2"/>
  <c r="AL33" i="2"/>
  <c r="AM34" i="2"/>
  <c r="AJ35" i="2"/>
  <c r="AK36" i="2"/>
  <c r="AD37" i="2"/>
  <c r="AL37" i="2"/>
  <c r="AE38" i="2"/>
  <c r="AI38" i="2"/>
  <c r="AM38" i="2"/>
  <c r="AF39" i="2"/>
  <c r="AJ39" i="2"/>
  <c r="AE33" i="2"/>
  <c r="AI33" i="2"/>
  <c r="AM33" i="2"/>
  <c r="AF34" i="2"/>
  <c r="AJ34" i="2"/>
  <c r="AC35" i="2"/>
  <c r="AG35" i="2"/>
  <c r="AK35" i="2"/>
  <c r="AD36" i="2"/>
  <c r="AH36" i="2"/>
  <c r="AL36" i="2"/>
  <c r="AE37" i="2"/>
  <c r="AI37" i="2"/>
  <c r="AM37" i="2"/>
  <c r="AF38" i="2"/>
  <c r="AJ38" i="2"/>
  <c r="AC39" i="2"/>
  <c r="AG39" i="2"/>
  <c r="AK39" i="2"/>
  <c r="AH33" i="2"/>
  <c r="AI34" i="2"/>
  <c r="AC36" i="2"/>
  <c r="AC34" i="2"/>
  <c r="AH35" i="2"/>
  <c r="AE36" i="2"/>
  <c r="AI36" i="2"/>
  <c r="AM36" i="2"/>
  <c r="AF37" i="2"/>
  <c r="AJ37" i="2"/>
  <c r="AC38" i="2"/>
  <c r="AG38" i="2"/>
  <c r="AK38" i="2"/>
  <c r="AD39" i="2"/>
  <c r="AH39" i="2"/>
  <c r="AL39" i="2"/>
  <c r="AE34" i="2"/>
  <c r="AF35" i="2"/>
  <c r="AG36" i="2"/>
  <c r="AH37" i="2"/>
  <c r="AF33" i="2"/>
  <c r="AJ33" i="2"/>
  <c r="AG34" i="2"/>
  <c r="AK34" i="2"/>
  <c r="AD35" i="2"/>
  <c r="AL35" i="2"/>
  <c r="AC33" i="2"/>
  <c r="AG33" i="2"/>
  <c r="AK33" i="2"/>
  <c r="AD34" i="2"/>
  <c r="AH34" i="2"/>
  <c r="AL34" i="2"/>
  <c r="AE35" i="2"/>
  <c r="AI35" i="2"/>
  <c r="AM35" i="2"/>
  <c r="AF36" i="2"/>
  <c r="AJ36" i="2"/>
  <c r="AC37" i="2"/>
  <c r="AG37" i="2"/>
  <c r="AK37" i="2"/>
  <c r="AD38" i="2"/>
  <c r="AH38" i="2"/>
  <c r="AL38" i="2"/>
  <c r="AE39" i="2"/>
  <c r="AI39" i="2"/>
  <c r="AM39" i="2"/>
  <c r="B36" i="2"/>
  <c r="B37" i="2"/>
  <c r="B34" i="2"/>
  <c r="B38" i="2"/>
  <c r="B35" i="2"/>
  <c r="B39" i="2"/>
  <c r="B33" i="2"/>
  <c r="P24" i="2"/>
  <c r="P25" i="2"/>
  <c r="P26" i="2"/>
  <c r="P27" i="2"/>
  <c r="P28" i="2"/>
  <c r="P29" i="2"/>
  <c r="N23" i="2"/>
  <c r="M23" i="2"/>
  <c r="L23" i="2"/>
  <c r="K23" i="2"/>
  <c r="J23" i="2"/>
  <c r="D23" i="2"/>
  <c r="D24" i="2"/>
  <c r="D25" i="2"/>
  <c r="D26" i="2"/>
  <c r="D27" i="2"/>
  <c r="D28" i="2"/>
  <c r="D29" i="2"/>
  <c r="E27" i="2"/>
  <c r="E24" i="2"/>
  <c r="E28" i="2"/>
  <c r="E26" i="2"/>
  <c r="E25" i="2"/>
  <c r="E29" i="2"/>
  <c r="L24" i="2"/>
  <c r="J26" i="2"/>
  <c r="M27" i="2"/>
  <c r="L28" i="2"/>
  <c r="I24" i="2"/>
  <c r="L25" i="2"/>
  <c r="G26" i="2"/>
  <c r="K26" i="2"/>
  <c r="F27" i="2"/>
  <c r="J27" i="2"/>
  <c r="N27" i="2"/>
  <c r="I28" i="2"/>
  <c r="M28" i="2"/>
  <c r="H29" i="2"/>
  <c r="L29" i="2"/>
  <c r="H24" i="2"/>
  <c r="G25" i="2"/>
  <c r="F26" i="2"/>
  <c r="I27" i="2"/>
  <c r="K29" i="2"/>
  <c r="H25" i="2"/>
  <c r="F24" i="2"/>
  <c r="J24" i="2"/>
  <c r="N24" i="2"/>
  <c r="I25" i="2"/>
  <c r="M25" i="2"/>
  <c r="H26" i="2"/>
  <c r="L26" i="2"/>
  <c r="G27" i="2"/>
  <c r="K27" i="2"/>
  <c r="F28" i="2"/>
  <c r="J28" i="2"/>
  <c r="N28" i="2"/>
  <c r="I29" i="2"/>
  <c r="M29" i="2"/>
  <c r="K25" i="2"/>
  <c r="N26" i="2"/>
  <c r="H28" i="2"/>
  <c r="G29" i="2"/>
  <c r="M24" i="2"/>
  <c r="G24" i="2"/>
  <c r="K24" i="2"/>
  <c r="F25" i="2"/>
  <c r="J25" i="2"/>
  <c r="N25" i="2"/>
  <c r="I26" i="2"/>
  <c r="M26" i="2"/>
  <c r="H27" i="2"/>
  <c r="L27" i="2"/>
  <c r="G28" i="2"/>
  <c r="K28" i="2"/>
  <c r="F29" i="2"/>
  <c r="J29" i="2"/>
  <c r="N29" i="2"/>
  <c r="C24" i="2"/>
  <c r="C25" i="2"/>
  <c r="C26" i="2"/>
  <c r="C27" i="2"/>
  <c r="C28" i="2"/>
  <c r="C29" i="2"/>
  <c r="B17" i="2"/>
  <c r="P17" i="2" s="1"/>
  <c r="B19" i="2"/>
  <c r="O19" i="2" s="1"/>
  <c r="B13" i="2"/>
  <c r="O13" i="2" s="1"/>
  <c r="B16" i="2"/>
  <c r="Q16" i="2" s="1"/>
  <c r="B18" i="2"/>
  <c r="Y18" i="2" s="1"/>
  <c r="C3" i="2"/>
  <c r="E3" i="2"/>
  <c r="F3" i="2"/>
  <c r="I3" i="2"/>
  <c r="G3" i="2"/>
  <c r="H3" i="2"/>
  <c r="H53" i="2" l="1"/>
  <c r="G53" i="2"/>
  <c r="I53" i="2"/>
  <c r="F53" i="2"/>
  <c r="E53" i="2"/>
  <c r="C53" i="2"/>
  <c r="U53" i="2"/>
  <c r="T53" i="2"/>
  <c r="V53" i="2"/>
  <c r="S53" i="2"/>
  <c r="R53" i="2"/>
  <c r="P53" i="2"/>
  <c r="T44" i="2"/>
  <c r="U44" i="2"/>
  <c r="O43" i="2"/>
  <c r="Y44" i="2"/>
  <c r="X44" i="2"/>
  <c r="Q44" i="2"/>
  <c r="Y45" i="2"/>
  <c r="V48" i="2"/>
  <c r="AA48" i="2"/>
  <c r="O46" i="2"/>
  <c r="AA46" i="2"/>
  <c r="P47" i="2"/>
  <c r="AA47" i="2"/>
  <c r="Q49" i="2"/>
  <c r="AA49" i="2"/>
  <c r="R44" i="2"/>
  <c r="AA43" i="2"/>
  <c r="P43" i="2"/>
  <c r="T48" i="2"/>
  <c r="Y46" i="2"/>
  <c r="W43" i="2"/>
  <c r="U46" i="2"/>
  <c r="P46" i="2"/>
  <c r="S43" i="2"/>
  <c r="Y43" i="2"/>
  <c r="W45" i="2"/>
  <c r="T46" i="2"/>
  <c r="S46" i="2"/>
  <c r="R49" i="2"/>
  <c r="U49" i="2"/>
  <c r="O49" i="2"/>
  <c r="Q45" i="2"/>
  <c r="U48" i="2"/>
  <c r="Q46" i="2"/>
  <c r="X46" i="2"/>
  <c r="W46" i="2"/>
  <c r="S45" i="2"/>
  <c r="Z45" i="2"/>
  <c r="W48" i="2"/>
  <c r="W44" i="2"/>
  <c r="W49" i="2"/>
  <c r="W47" i="2"/>
  <c r="R45" i="2"/>
  <c r="Z43" i="2"/>
  <c r="S44" i="2"/>
  <c r="O45" i="2"/>
  <c r="Z49" i="2"/>
  <c r="R43" i="2"/>
  <c r="S49" i="2"/>
  <c r="O47" i="2"/>
  <c r="O48" i="2"/>
  <c r="U47" i="2"/>
  <c r="T49" i="2"/>
  <c r="Z48" i="2"/>
  <c r="R48" i="2"/>
  <c r="T47" i="2"/>
  <c r="Z46" i="2"/>
  <c r="R46" i="2"/>
  <c r="T45" i="2"/>
  <c r="Z44" i="2"/>
  <c r="Y48" i="2"/>
  <c r="Q48" i="2"/>
  <c r="S47" i="2"/>
  <c r="T43" i="2"/>
  <c r="V49" i="2"/>
  <c r="X48" i="2"/>
  <c r="P48" i="2"/>
  <c r="V47" i="2"/>
  <c r="V45" i="2"/>
  <c r="V43" i="2"/>
  <c r="Q43" i="2"/>
  <c r="Y49" i="2"/>
  <c r="S48" i="2"/>
  <c r="U45" i="2"/>
  <c r="U43" i="2"/>
  <c r="Y47" i="2"/>
  <c r="Q47" i="2"/>
  <c r="O44" i="2"/>
  <c r="X49" i="2"/>
  <c r="P49" i="2"/>
  <c r="X47" i="2"/>
  <c r="V46" i="2"/>
  <c r="X45" i="2"/>
  <c r="P45" i="2"/>
  <c r="V44" i="2"/>
  <c r="X43" i="2"/>
  <c r="Z47" i="2"/>
  <c r="R47" i="2"/>
  <c r="Z38" i="2"/>
  <c r="AA38" i="2"/>
  <c r="O34" i="2"/>
  <c r="T39" i="2"/>
  <c r="AA39" i="2"/>
  <c r="O37" i="2"/>
  <c r="AA37" i="2"/>
  <c r="P35" i="2"/>
  <c r="U36" i="2"/>
  <c r="AA36" i="2"/>
  <c r="O33" i="2"/>
  <c r="AA33" i="2"/>
  <c r="P33" i="2"/>
  <c r="T34" i="2"/>
  <c r="Y34" i="2"/>
  <c r="W33" i="2"/>
  <c r="V35" i="2"/>
  <c r="T33" i="2"/>
  <c r="R33" i="2"/>
  <c r="W37" i="2"/>
  <c r="V37" i="2"/>
  <c r="Z39" i="2"/>
  <c r="U34" i="2"/>
  <c r="Y35" i="2"/>
  <c r="S35" i="2"/>
  <c r="P34" i="2"/>
  <c r="Q36" i="2"/>
  <c r="Q33" i="2"/>
  <c r="P39" i="2"/>
  <c r="R36" i="2"/>
  <c r="X36" i="2"/>
  <c r="P37" i="2"/>
  <c r="Q34" i="2"/>
  <c r="X34" i="2"/>
  <c r="Q39" i="2"/>
  <c r="V34" i="2"/>
  <c r="W34" i="2"/>
  <c r="O36" i="2"/>
  <c r="U38" i="2"/>
  <c r="V38" i="2"/>
  <c r="V39" i="2"/>
  <c r="Q38" i="2"/>
  <c r="W36" i="2"/>
  <c r="R35" i="2"/>
  <c r="X33" i="2"/>
  <c r="Q35" i="2"/>
  <c r="S33" i="2"/>
  <c r="R34" i="2"/>
  <c r="X38" i="2"/>
  <c r="S37" i="2"/>
  <c r="U35" i="2"/>
  <c r="U33" i="2"/>
  <c r="W38" i="2"/>
  <c r="R37" i="2"/>
  <c r="X35" i="2"/>
  <c r="S34" i="2"/>
  <c r="W39" i="2"/>
  <c r="R38" i="2"/>
  <c r="W35" i="2"/>
  <c r="O39" i="2"/>
  <c r="O35" i="2"/>
  <c r="R39" i="2"/>
  <c r="X37" i="2"/>
  <c r="S36" i="2"/>
  <c r="U37" i="2"/>
  <c r="Y39" i="2"/>
  <c r="T38" i="2"/>
  <c r="Z36" i="2"/>
  <c r="X39" i="2"/>
  <c r="S38" i="2"/>
  <c r="Y36" i="2"/>
  <c r="T35" i="2"/>
  <c r="Z33" i="2"/>
  <c r="S39" i="2"/>
  <c r="Y37" i="2"/>
  <c r="Z34" i="2"/>
  <c r="O38" i="2"/>
  <c r="Y38" i="2"/>
  <c r="T37" i="2"/>
  <c r="Z35" i="2"/>
  <c r="T36" i="2"/>
  <c r="U39" i="2"/>
  <c r="P38" i="2"/>
  <c r="V36" i="2"/>
  <c r="P36" i="2"/>
  <c r="Z37" i="2"/>
  <c r="V33" i="2"/>
  <c r="Q37" i="2"/>
  <c r="Y33" i="2"/>
  <c r="P23" i="2"/>
  <c r="H23" i="2"/>
  <c r="G23" i="2"/>
  <c r="I23" i="2"/>
  <c r="F23" i="2"/>
  <c r="E23" i="2"/>
  <c r="C23" i="2"/>
  <c r="Z19" i="2"/>
  <c r="Q13" i="2"/>
  <c r="T13" i="2"/>
  <c r="U16" i="2"/>
  <c r="V19" i="2"/>
  <c r="U19" i="2"/>
  <c r="X19" i="2"/>
  <c r="W19" i="2"/>
  <c r="Z13" i="2"/>
  <c r="Q19" i="2"/>
  <c r="T19" i="2"/>
  <c r="O16" i="2"/>
  <c r="V13" i="2"/>
  <c r="S16" i="2"/>
  <c r="V16" i="2"/>
  <c r="P19" i="2"/>
  <c r="X18" i="2"/>
  <c r="R18" i="2"/>
  <c r="U18" i="2"/>
  <c r="T18" i="2"/>
  <c r="Y16" i="2"/>
  <c r="R16" i="2"/>
  <c r="Z17" i="2"/>
  <c r="T16" i="2"/>
  <c r="R13" i="2"/>
  <c r="U13" i="2"/>
  <c r="W18" i="2"/>
  <c r="Q17" i="2"/>
  <c r="Z18" i="2"/>
  <c r="T17" i="2"/>
  <c r="S19" i="2"/>
  <c r="S17" i="2"/>
  <c r="S13" i="2"/>
  <c r="O18" i="2"/>
  <c r="P18" i="2"/>
  <c r="R17" i="2"/>
  <c r="Y17" i="2"/>
  <c r="P16" i="2"/>
  <c r="X16" i="2"/>
  <c r="U17" i="2"/>
  <c r="X17" i="2"/>
  <c r="Q18" i="2"/>
  <c r="R19" i="2"/>
  <c r="V17" i="2"/>
  <c r="W17" i="2"/>
  <c r="Y19" i="2"/>
  <c r="S18" i="2"/>
  <c r="W16" i="2"/>
  <c r="Y13" i="2"/>
  <c r="W13" i="2"/>
  <c r="V18" i="2"/>
  <c r="Z16" i="2"/>
  <c r="X13" i="2"/>
  <c r="O17" i="2"/>
  <c r="P13" i="2"/>
  <c r="B14" i="2"/>
  <c r="AA34" i="2" s="1"/>
  <c r="B3" i="2"/>
  <c r="O53" i="2" s="1"/>
  <c r="B53" i="2" l="1"/>
  <c r="AA44" i="2"/>
  <c r="R3" i="2"/>
  <c r="B23" i="2"/>
  <c r="T14" i="2"/>
  <c r="V14" i="2"/>
  <c r="S14" i="2"/>
  <c r="P14" i="2"/>
  <c r="R14" i="2"/>
  <c r="Y14" i="2"/>
  <c r="W14" i="2"/>
  <c r="U14" i="2"/>
  <c r="X14" i="2"/>
  <c r="O14" i="2"/>
  <c r="Q14" i="2"/>
  <c r="Z14" i="2"/>
  <c r="O3" i="2"/>
  <c r="Z3" i="2"/>
  <c r="V3" i="2"/>
  <c r="Y3" i="2"/>
  <c r="P3" i="2"/>
  <c r="X3" i="2"/>
  <c r="W3" i="2"/>
  <c r="U3" i="2"/>
  <c r="S3" i="2"/>
  <c r="Q3" i="2"/>
  <c r="T3" i="2"/>
  <c r="B15" i="2"/>
  <c r="B4" i="2"/>
  <c r="O54" i="2" l="1"/>
  <c r="B54" i="2"/>
  <c r="B24" i="2"/>
  <c r="AA35" i="2"/>
  <c r="AA45" i="2"/>
  <c r="T15" i="2"/>
  <c r="Y15" i="2"/>
  <c r="Z15" i="2"/>
  <c r="W15" i="2"/>
  <c r="R15" i="2"/>
  <c r="O15" i="2"/>
  <c r="S15" i="2"/>
  <c r="X15" i="2"/>
  <c r="P15" i="2"/>
  <c r="U15" i="2"/>
  <c r="Q15" i="2"/>
  <c r="V15" i="2"/>
  <c r="O4" i="2"/>
  <c r="V4" i="2"/>
  <c r="Z4" i="2"/>
  <c r="R4" i="2"/>
  <c r="Q4" i="2"/>
  <c r="T4" i="2"/>
  <c r="Y4" i="2"/>
  <c r="W4" i="2"/>
  <c r="P4" i="2"/>
  <c r="X4" i="2"/>
  <c r="U4" i="2"/>
  <c r="S4" i="2"/>
  <c r="B5" i="2"/>
  <c r="O55" i="2" l="1"/>
  <c r="B55" i="2"/>
  <c r="B25" i="2"/>
  <c r="O5" i="2"/>
  <c r="Q5" i="2"/>
  <c r="R5" i="2"/>
  <c r="W5" i="2"/>
  <c r="V5" i="2"/>
  <c r="S5" i="2"/>
  <c r="T5" i="2"/>
  <c r="U5" i="2"/>
  <c r="Z5" i="2"/>
  <c r="P5" i="2"/>
  <c r="X5" i="2"/>
  <c r="Y5" i="2"/>
  <c r="B6" i="2"/>
  <c r="B56" i="2" s="1"/>
  <c r="O56" i="2" l="1"/>
  <c r="B26" i="2"/>
  <c r="O6" i="2"/>
  <c r="P6" i="2"/>
  <c r="S6" i="2"/>
  <c r="T6" i="2"/>
  <c r="Y6" i="2"/>
  <c r="U6" i="2"/>
  <c r="W6" i="2"/>
  <c r="X6" i="2"/>
  <c r="R6" i="2"/>
  <c r="Z6" i="2"/>
  <c r="Q6" i="2"/>
  <c r="V6" i="2"/>
  <c r="B7" i="2"/>
  <c r="B57" i="2" s="1"/>
  <c r="O57" i="2" l="1"/>
  <c r="B27" i="2"/>
  <c r="O7" i="2"/>
  <c r="Q7" i="2"/>
  <c r="Y7" i="2"/>
  <c r="Z7" i="2"/>
  <c r="U7" i="2"/>
  <c r="T7" i="2"/>
  <c r="P7" i="2"/>
  <c r="W7" i="2"/>
  <c r="R7" i="2"/>
  <c r="S7" i="2"/>
  <c r="X7" i="2"/>
  <c r="V7" i="2"/>
  <c r="B8" i="2"/>
  <c r="B58" i="2" s="1"/>
  <c r="O58" i="2" l="1"/>
  <c r="B28" i="2"/>
  <c r="O8" i="2"/>
  <c r="R8" i="2"/>
  <c r="W8" i="2"/>
  <c r="V8" i="2"/>
  <c r="X8" i="2"/>
  <c r="U8" i="2"/>
  <c r="P8" i="2"/>
  <c r="Q8" i="2"/>
  <c r="Y8" i="2"/>
  <c r="Z8" i="2"/>
  <c r="T8" i="2"/>
  <c r="S8" i="2"/>
  <c r="B9" i="2"/>
  <c r="B59" i="2" s="1"/>
  <c r="O59" i="2" l="1"/>
  <c r="B29" i="2"/>
  <c r="O9" i="2"/>
  <c r="X9" i="2"/>
  <c r="Y9" i="2"/>
  <c r="S9" i="2"/>
  <c r="T9" i="2"/>
  <c r="U9" i="2"/>
  <c r="Q9" i="2"/>
  <c r="W9" i="2"/>
  <c r="R9" i="2"/>
  <c r="Z9" i="2"/>
  <c r="V9" i="2"/>
  <c r="P9" i="2"/>
</calcChain>
</file>

<file path=xl/sharedStrings.xml><?xml version="1.0" encoding="utf-8"?>
<sst xmlns="http://schemas.openxmlformats.org/spreadsheetml/2006/main" count="725" uniqueCount="69">
  <si>
    <t>Alameda</t>
  </si>
  <si>
    <t>Contra Costa</t>
  </si>
  <si>
    <t>San Francisco</t>
  </si>
  <si>
    <t>San Mateo</t>
  </si>
  <si>
    <t>Marin</t>
  </si>
  <si>
    <t>Santa Clara</t>
  </si>
  <si>
    <t>San Benito</t>
  </si>
  <si>
    <t>Sonoma</t>
  </si>
  <si>
    <t>Solano</t>
  </si>
  <si>
    <t>Santa Cruz</t>
  </si>
  <si>
    <t>Napa</t>
  </si>
  <si>
    <t>Year</t>
  </si>
  <si>
    <t>Population</t>
  </si>
  <si>
    <t>TotalUnits</t>
  </si>
  <si>
    <t>Single</t>
  </si>
  <si>
    <t>Multi</t>
  </si>
  <si>
    <t>Mobile</t>
  </si>
  <si>
    <t>Vacancy</t>
  </si>
  <si>
    <t>SinglePercent</t>
  </si>
  <si>
    <t>MultiPercent</t>
  </si>
  <si>
    <t>MobilePercent</t>
  </si>
  <si>
    <t>PopHouseRatio</t>
  </si>
  <si>
    <t>YearRange</t>
  </si>
  <si>
    <t>PopulationChange</t>
  </si>
  <si>
    <t>UnitChange</t>
  </si>
  <si>
    <t>SingleChange</t>
  </si>
  <si>
    <t>MultiChange</t>
  </si>
  <si>
    <t>MobileChange</t>
  </si>
  <si>
    <t>PopulationPercentChange</t>
  </si>
  <si>
    <t>UnitPercentChange</t>
  </si>
  <si>
    <t>SinglePercentChange</t>
  </si>
  <si>
    <t>MultiPercentChange</t>
  </si>
  <si>
    <t>MobilePercentChange</t>
  </si>
  <si>
    <t>SingleGrowthShare</t>
  </si>
  <si>
    <t>MultiGrowthShare</t>
  </si>
  <si>
    <t>MobileGrowthShare</t>
  </si>
  <si>
    <t>PopGrowthShare</t>
  </si>
  <si>
    <t>UnitGrowthShare</t>
  </si>
  <si>
    <t>PopShare</t>
  </si>
  <si>
    <t>UnitShare</t>
  </si>
  <si>
    <t>SingleShare</t>
  </si>
  <si>
    <t>MultiShare</t>
  </si>
  <si>
    <t>MobileShare</t>
  </si>
  <si>
    <t>StateVacancy</t>
  </si>
  <si>
    <t>NA</t>
  </si>
  <si>
    <t>1991-1995</t>
  </si>
  <si>
    <t>1996-2000</t>
  </si>
  <si>
    <t>2001-2005</t>
  </si>
  <si>
    <t>2006-2010</t>
  </si>
  <si>
    <t>2011-2015</t>
  </si>
  <si>
    <t>2016-2017</t>
  </si>
  <si>
    <t>San Joaquin</t>
  </si>
  <si>
    <t>Total</t>
  </si>
  <si>
    <t>Housing Unis</t>
  </si>
  <si>
    <t>Region</t>
  </si>
  <si>
    <t>State</t>
  </si>
  <si>
    <t>Housing Share of Region Total</t>
  </si>
  <si>
    <t>Population Share of Region Total</t>
  </si>
  <si>
    <t>Top 5</t>
  </si>
  <si>
    <t>People Per Unit</t>
  </si>
  <si>
    <t>Single Family Homes</t>
  </si>
  <si>
    <t>SFH Share of Total Housing</t>
  </si>
  <si>
    <t>Multi Family Homes</t>
  </si>
  <si>
    <t>MFH Share of Total Housing</t>
  </si>
  <si>
    <t>MFHPP</t>
  </si>
  <si>
    <t>SFHPP</t>
  </si>
  <si>
    <t>MFH Share of Region Total</t>
  </si>
  <si>
    <t>SFH Share of Region Total</t>
  </si>
  <si>
    <t>MFH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</si>
</sst>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1" fontId="0" fillId="0" borderId="0" xfId="0" applyNumberFormat="1"/>
    <xf numFmtId="0" fontId="1" fillId="0" borderId="0" xfId="0" applyFont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3" fontId="1" fillId="0" borderId="1" xfId="0" applyNumberFormat="1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0" borderId="2" xfId="0" applyFont="1" applyBorder="1"/>
    <xf numFmtId="10" fontId="1" fillId="0" borderId="0" xfId="0" applyNumberFormat="1" applyFont="1" applyFill="1"/>
    <xf numFmtId="10" fontId="1" fillId="0" borderId="0" xfId="0" applyNumberFormat="1" applyFont="1"/>
    <xf numFmtId="3" fontId="1" fillId="0" borderId="0" xfId="0" applyNumberFormat="1" applyFont="1" applyBorder="1"/>
    <xf numFmtId="3" fontId="1" fillId="0" borderId="2" xfId="0" applyNumberFormat="1" applyFont="1" applyBorder="1"/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10" fontId="1" fillId="0" borderId="0" xfId="0" applyNumberFormat="1" applyFont="1" applyFill="1" applyBorder="1"/>
    <xf numFmtId="10" fontId="1" fillId="0" borderId="0" xfId="0" applyNumberFormat="1" applyFont="1" applyBorder="1"/>
    <xf numFmtId="10" fontId="1" fillId="0" borderId="2" xfId="0" applyNumberFormat="1" applyFont="1" applyBorder="1"/>
    <xf numFmtId="10" fontId="1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1" fillId="0" borderId="0" xfId="0" applyNumberFormat="1" applyFont="1" applyFill="1" applyBorder="1"/>
    <xf numFmtId="2" fontId="1" fillId="0" borderId="0" xfId="0" applyNumberFormat="1" applyFont="1" applyBorder="1"/>
    <xf numFmtId="2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6B00"/>
      <color rgb="FF969696"/>
      <color rgb="FFDA00CA"/>
      <color rgb="FF25FF3F"/>
      <color rgb="FF474747"/>
      <color rgb="FF9200EC"/>
      <color rgb="FFE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4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4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8.xml"/><Relationship Id="rId23" Type="http://schemas.openxmlformats.org/officeDocument/2006/relationships/styles" Target="styles.xml"/><Relationship Id="rId10" Type="http://schemas.openxmlformats.org/officeDocument/2006/relationships/worksheet" Target="worksheets/sheet3.xml"/><Relationship Id="rId19" Type="http://schemas.openxmlformats.org/officeDocument/2006/relationships/worksheet" Target="worksheets/sheet1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worksheet" Target="worksheets/sheet7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 - SJ - OAK CSA Population </a:t>
            </a:r>
          </a:p>
          <a:p>
            <a:pPr>
              <a:defRPr/>
            </a:pPr>
            <a:r>
              <a:rPr lang="en-US"/>
              <a:t>Share by County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Total!$O$2</c:f>
              <c:strCache>
                <c:ptCount val="1"/>
                <c:pt idx="0">
                  <c:v>Alameda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Total!$O$3:$O$9</c:f>
              <c:numCache>
                <c:formatCode>0.00%</c:formatCode>
                <c:ptCount val="7"/>
                <c:pt idx="0">
                  <c:v>0.18866013536458029</c:v>
                </c:pt>
                <c:pt idx="1">
                  <c:v>0.18692891075144374</c:v>
                </c:pt>
                <c:pt idx="2">
                  <c:v>0.18858301046053028</c:v>
                </c:pt>
                <c:pt idx="3">
                  <c:v>0.18620142279488752</c:v>
                </c:pt>
                <c:pt idx="4">
                  <c:v>0.18522532603619266</c:v>
                </c:pt>
                <c:pt idx="5">
                  <c:v>0.18675003972435988</c:v>
                </c:pt>
                <c:pt idx="6">
                  <c:v>0.18707969550298278</c:v>
                </c:pt>
              </c:numCache>
            </c:numRef>
          </c:val>
        </c:ser>
        <c:ser>
          <c:idx val="1"/>
          <c:order val="1"/>
          <c:tx>
            <c:strRef>
              <c:f>Total!$P$2</c:f>
              <c:strCache>
                <c:ptCount val="1"/>
                <c:pt idx="0">
                  <c:v>Contra Costa</c:v>
                </c:pt>
              </c:strCache>
            </c:strRef>
          </c:tx>
          <c:spPr>
            <a:solidFill>
              <a:srgbClr val="EC6B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Total!$P$3:$P$9</c:f>
              <c:numCache>
                <c:formatCode>0.00%</c:formatCode>
                <c:ptCount val="7"/>
                <c:pt idx="0">
                  <c:v>0.11876866168992048</c:v>
                </c:pt>
                <c:pt idx="1">
                  <c:v>0.12188322922069846</c:v>
                </c:pt>
                <c:pt idx="2">
                  <c:v>0.1239183771981493</c:v>
                </c:pt>
                <c:pt idx="3">
                  <c:v>0.12745146337070126</c:v>
                </c:pt>
                <c:pt idx="4">
                  <c:v>0.12865637865331256</c:v>
                </c:pt>
                <c:pt idx="5">
                  <c:v>0.12886790963638217</c:v>
                </c:pt>
                <c:pt idx="6">
                  <c:v>0.12956427446027913</c:v>
                </c:pt>
              </c:numCache>
            </c:numRef>
          </c:val>
        </c:ser>
        <c:ser>
          <c:idx val="2"/>
          <c:order val="2"/>
          <c:tx>
            <c:strRef>
              <c:f>Total!$Q$2</c:f>
              <c:strCache>
                <c:ptCount val="1"/>
                <c:pt idx="0">
                  <c:v>Marin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Total!$Q$3:$Q$9</c:f>
              <c:numCache>
                <c:formatCode>0.00%</c:formatCode>
                <c:ptCount val="7"/>
                <c:pt idx="0">
                  <c:v>3.4001624895119195E-2</c:v>
                </c:pt>
                <c:pt idx="1">
                  <c:v>3.3381810318824874E-2</c:v>
                </c:pt>
                <c:pt idx="2">
                  <c:v>3.2296727267408162E-2</c:v>
                </c:pt>
                <c:pt idx="3">
                  <c:v>3.1402561081716185E-2</c:v>
                </c:pt>
                <c:pt idx="4">
                  <c:v>3.0956390819574339E-2</c:v>
                </c:pt>
                <c:pt idx="5">
                  <c:v>3.0400870076482865E-2</c:v>
                </c:pt>
                <c:pt idx="6">
                  <c:v>2.997215565318467E-2</c:v>
                </c:pt>
              </c:numCache>
            </c:numRef>
          </c:val>
        </c:ser>
        <c:ser>
          <c:idx val="3"/>
          <c:order val="3"/>
          <c:tx>
            <c:strRef>
              <c:f>Total!$R$2</c:f>
              <c:strCache>
                <c:ptCount val="1"/>
                <c:pt idx="0">
                  <c:v>Napa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Total!$R$3:$R$9</c:f>
              <c:numCache>
                <c:formatCode>0.00%</c:formatCode>
                <c:ptCount val="7"/>
                <c:pt idx="0">
                  <c:v>1.636790722788696E-2</c:v>
                </c:pt>
                <c:pt idx="1">
                  <c:v>1.6381070333136592E-2</c:v>
                </c:pt>
                <c:pt idx="2">
                  <c:v>1.6231231344969729E-2</c:v>
                </c:pt>
                <c:pt idx="3">
                  <c:v>1.6608651209031954E-2</c:v>
                </c:pt>
                <c:pt idx="4">
                  <c:v>1.6738912022228939E-2</c:v>
                </c:pt>
                <c:pt idx="5">
                  <c:v>1.6340822606597177E-2</c:v>
                </c:pt>
                <c:pt idx="6">
                  <c:v>1.6191995350065713E-2</c:v>
                </c:pt>
              </c:numCache>
            </c:numRef>
          </c:val>
        </c:ser>
        <c:ser>
          <c:idx val="4"/>
          <c:order val="4"/>
          <c:tx>
            <c:strRef>
              <c:f>Total!$S$2</c:f>
              <c:strCache>
                <c:ptCount val="1"/>
                <c:pt idx="0">
                  <c:v>San Benito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Total!$S$3:$S$9</c:f>
              <c:numCache>
                <c:formatCode>0.00%</c:formatCode>
                <c:ptCount val="7"/>
                <c:pt idx="0">
                  <c:v>5.4227697516523064E-3</c:v>
                </c:pt>
                <c:pt idx="1">
                  <c:v>6.0732954632300596E-3</c:v>
                </c:pt>
                <c:pt idx="2">
                  <c:v>6.9525291434443344E-3</c:v>
                </c:pt>
                <c:pt idx="3">
                  <c:v>7.0294494482644057E-3</c:v>
                </c:pt>
                <c:pt idx="4">
                  <c:v>6.7783984097518476E-3</c:v>
                </c:pt>
                <c:pt idx="5">
                  <c:v>6.5426107649016766E-3</c:v>
                </c:pt>
                <c:pt idx="6">
                  <c:v>6.4643819422549017E-3</c:v>
                </c:pt>
              </c:numCache>
            </c:numRef>
          </c:val>
        </c:ser>
        <c:ser>
          <c:idx val="5"/>
          <c:order val="5"/>
          <c:tx>
            <c:strRef>
              <c:f>Total!$T$2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25FF3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Total!$T$3:$T$9</c:f>
              <c:numCache>
                <c:formatCode>0.00%</c:formatCode>
                <c:ptCount val="7"/>
                <c:pt idx="0">
                  <c:v>0.10698048795913705</c:v>
                </c:pt>
                <c:pt idx="1">
                  <c:v>0.1039955440998236</c:v>
                </c:pt>
                <c:pt idx="2">
                  <c:v>0.10144379192198498</c:v>
                </c:pt>
                <c:pt idx="3">
                  <c:v>9.9315207560403865E-2</c:v>
                </c:pt>
                <c:pt idx="4">
                  <c:v>9.8757054469531369E-2</c:v>
                </c:pt>
                <c:pt idx="5">
                  <c:v>9.9372905633812444E-2</c:v>
                </c:pt>
                <c:pt idx="6">
                  <c:v>9.9400986678397626E-2</c:v>
                </c:pt>
              </c:numCache>
            </c:numRef>
          </c:val>
        </c:ser>
        <c:ser>
          <c:idx val="6"/>
          <c:order val="6"/>
          <c:tx>
            <c:strRef>
              <c:f>Total!$U$2</c:f>
              <c:strCache>
                <c:ptCount val="1"/>
                <c:pt idx="0">
                  <c:v>San Joaquin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Total!$U$3:$U$9</c:f>
              <c:numCache>
                <c:formatCode>0.00%</c:formatCode>
                <c:ptCount val="7"/>
                <c:pt idx="0">
                  <c:v>7.1023107616348613E-2</c:v>
                </c:pt>
                <c:pt idx="1">
                  <c:v>7.2627975665871425E-2</c:v>
                </c:pt>
                <c:pt idx="2">
                  <c:v>7.36076853174088E-2</c:v>
                </c:pt>
                <c:pt idx="3">
                  <c:v>8.2113863052968777E-2</c:v>
                </c:pt>
                <c:pt idx="4">
                  <c:v>8.4048510025392167E-2</c:v>
                </c:pt>
                <c:pt idx="5">
                  <c:v>8.3909090266378633E-2</c:v>
                </c:pt>
                <c:pt idx="6">
                  <c:v>8.4919970669575295E-2</c:v>
                </c:pt>
              </c:numCache>
            </c:numRef>
          </c:val>
        </c:ser>
        <c:ser>
          <c:idx val="7"/>
          <c:order val="7"/>
          <c:tx>
            <c:strRef>
              <c:f>Total!$V$2</c:f>
              <c:strCache>
                <c:ptCount val="1"/>
                <c:pt idx="0">
                  <c:v>San Mateo</c:v>
                </c:pt>
              </c:strCache>
            </c:strRef>
          </c:tx>
          <c:spPr>
            <a:solidFill>
              <a:srgbClr val="9696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Total!$V$3:$V$9</c:f>
              <c:numCache>
                <c:formatCode>0.00%</c:formatCode>
                <c:ptCount val="7"/>
                <c:pt idx="0">
                  <c:v>9.5995747728087485E-2</c:v>
                </c:pt>
                <c:pt idx="1">
                  <c:v>9.4412189556932688E-2</c:v>
                </c:pt>
                <c:pt idx="2">
                  <c:v>9.2357729395978624E-2</c:v>
                </c:pt>
                <c:pt idx="3">
                  <c:v>8.9152223268176539E-2</c:v>
                </c:pt>
                <c:pt idx="4">
                  <c:v>8.8113537713449208E-2</c:v>
                </c:pt>
                <c:pt idx="5">
                  <c:v>8.8037873917489462E-2</c:v>
                </c:pt>
                <c:pt idx="6">
                  <c:v>8.757319388381736E-2</c:v>
                </c:pt>
              </c:numCache>
            </c:numRef>
          </c:val>
        </c:ser>
        <c:ser>
          <c:idx val="8"/>
          <c:order val="8"/>
          <c:tx>
            <c:strRef>
              <c:f>Total!$W$2</c:f>
              <c:strCache>
                <c:ptCount val="1"/>
                <c:pt idx="0">
                  <c:v>Santa Clara</c:v>
                </c:pt>
              </c:strCache>
            </c:strRef>
          </c:tx>
          <c:spPr>
            <a:solidFill>
              <a:srgbClr val="DA00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Total!$W$3:$W$9</c:f>
              <c:numCache>
                <c:formatCode>0.00%</c:formatCode>
                <c:ptCount val="7"/>
                <c:pt idx="0">
                  <c:v>0.22129915950541479</c:v>
                </c:pt>
                <c:pt idx="1">
                  <c:v>0.21990980784631631</c:v>
                </c:pt>
                <c:pt idx="2">
                  <c:v>0.21975093453098182</c:v>
                </c:pt>
                <c:pt idx="3">
                  <c:v>0.21617953413237453</c:v>
                </c:pt>
                <c:pt idx="4">
                  <c:v>0.21850728798326549</c:v>
                </c:pt>
                <c:pt idx="5">
                  <c:v>0.2205798956840048</c:v>
                </c:pt>
                <c:pt idx="6">
                  <c:v>0.2203738662686813</c:v>
                </c:pt>
              </c:numCache>
            </c:numRef>
          </c:val>
        </c:ser>
        <c:ser>
          <c:idx val="9"/>
          <c:order val="9"/>
          <c:tx>
            <c:strRef>
              <c:f>Total!$X$2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Total!$X$3:$X$9</c:f>
              <c:numCache>
                <c:formatCode>0.00%</c:formatCode>
                <c:ptCount val="7"/>
                <c:pt idx="0">
                  <c:v>3.3948131621824425E-2</c:v>
                </c:pt>
                <c:pt idx="1">
                  <c:v>3.363926980786875E-2</c:v>
                </c:pt>
                <c:pt idx="2">
                  <c:v>3.3382431418316469E-2</c:v>
                </c:pt>
                <c:pt idx="3">
                  <c:v>3.2433027630378843E-2</c:v>
                </c:pt>
                <c:pt idx="4">
                  <c:v>3.2179517117145402E-2</c:v>
                </c:pt>
                <c:pt idx="5">
                  <c:v>3.1739618671642905E-2</c:v>
                </c:pt>
                <c:pt idx="6">
                  <c:v>3.1450160734047432E-2</c:v>
                </c:pt>
              </c:numCache>
            </c:numRef>
          </c:val>
        </c:ser>
        <c:ser>
          <c:idx val="10"/>
          <c:order val="10"/>
          <c:tx>
            <c:strRef>
              <c:f>Total!$Y$2</c:f>
              <c:strCache>
                <c:ptCount val="1"/>
                <c:pt idx="0">
                  <c:v>Solano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Total!$Y$3:$Y$9</c:f>
              <c:numCache>
                <c:formatCode>0.00%</c:formatCode>
                <c:ptCount val="7"/>
                <c:pt idx="0">
                  <c:v>5.0164129775272098E-2</c:v>
                </c:pt>
                <c:pt idx="1">
                  <c:v>5.1635912457603669E-2</c:v>
                </c:pt>
                <c:pt idx="2">
                  <c:v>5.1579109866259742E-2</c:v>
                </c:pt>
                <c:pt idx="3">
                  <c:v>5.2317022174443541E-2</c:v>
                </c:pt>
                <c:pt idx="4">
                  <c:v>5.069406561147239E-2</c:v>
                </c:pt>
                <c:pt idx="5">
                  <c:v>4.9502984803215778E-2</c:v>
                </c:pt>
                <c:pt idx="6">
                  <c:v>4.9576445062929769E-2</c:v>
                </c:pt>
              </c:numCache>
            </c:numRef>
          </c:val>
        </c:ser>
        <c:ser>
          <c:idx val="11"/>
          <c:order val="11"/>
          <c:tx>
            <c:strRef>
              <c:f>Total!$Z$2</c:f>
              <c:strCache>
                <c:ptCount val="1"/>
                <c:pt idx="0">
                  <c:v>Sonoma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Total!$A$3:$A$9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Total!$Z$3:$Z$9</c:f>
              <c:numCache>
                <c:formatCode>0.00%</c:formatCode>
                <c:ptCount val="7"/>
                <c:pt idx="0">
                  <c:v>5.7368136864756294E-2</c:v>
                </c:pt>
                <c:pt idx="1">
                  <c:v>5.9130984478249791E-2</c:v>
                </c:pt>
                <c:pt idx="2">
                  <c:v>5.9896442134567761E-2</c:v>
                </c:pt>
                <c:pt idx="3">
                  <c:v>5.979557427665258E-2</c:v>
                </c:pt>
                <c:pt idx="4">
                  <c:v>5.9344621138683613E-2</c:v>
                </c:pt>
                <c:pt idx="5">
                  <c:v>5.7955378214732213E-2</c:v>
                </c:pt>
                <c:pt idx="6">
                  <c:v>5.7432873793784013E-2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225376"/>
        <c:axId val="1379214496"/>
      </c:barChart>
      <c:catAx>
        <c:axId val="137922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14496"/>
        <c:crosses val="autoZero"/>
        <c:auto val="1"/>
        <c:lblAlgn val="ctr"/>
        <c:lblOffset val="100"/>
        <c:noMultiLvlLbl val="0"/>
      </c:catAx>
      <c:valAx>
        <c:axId val="13792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 - SJ - OAK CSA Housing Share by County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Total!$O$12</c:f>
              <c:strCache>
                <c:ptCount val="1"/>
                <c:pt idx="0">
                  <c:v>Alameda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Total!$O$13:$O$19</c:f>
              <c:numCache>
                <c:formatCode>0.00%</c:formatCode>
                <c:ptCount val="7"/>
                <c:pt idx="0">
                  <c:v>0.19129035391688562</c:v>
                </c:pt>
                <c:pt idx="1">
                  <c:v>0.18888470164680574</c:v>
                </c:pt>
                <c:pt idx="2">
                  <c:v>0.18907773922832014</c:v>
                </c:pt>
                <c:pt idx="3">
                  <c:v>0.18640714203151176</c:v>
                </c:pt>
                <c:pt idx="4">
                  <c:v>0.18514489384387464</c:v>
                </c:pt>
                <c:pt idx="5">
                  <c:v>0.18470512192096949</c:v>
                </c:pt>
                <c:pt idx="6">
                  <c:v>0.18429564808785887</c:v>
                </c:pt>
              </c:numCache>
            </c:numRef>
          </c:val>
        </c:ser>
        <c:ser>
          <c:idx val="1"/>
          <c:order val="1"/>
          <c:tx>
            <c:strRef>
              <c:f>Total!$P$12</c:f>
              <c:strCache>
                <c:ptCount val="1"/>
                <c:pt idx="0">
                  <c:v>Contra Costa</c:v>
                </c:pt>
              </c:strCache>
            </c:strRef>
          </c:tx>
          <c:spPr>
            <a:solidFill>
              <a:srgbClr val="EC6B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Total!$P$13:$P$19</c:f>
              <c:numCache>
                <c:formatCode>0.00%</c:formatCode>
                <c:ptCount val="7"/>
                <c:pt idx="0">
                  <c:v>0.11997459120527847</c:v>
                </c:pt>
                <c:pt idx="1">
                  <c:v>0.12307467153525027</c:v>
                </c:pt>
                <c:pt idx="2">
                  <c:v>0.12411093563173974</c:v>
                </c:pt>
                <c:pt idx="3">
                  <c:v>0.12576012627030933</c:v>
                </c:pt>
                <c:pt idx="4">
                  <c:v>0.12746855824606412</c:v>
                </c:pt>
                <c:pt idx="5">
                  <c:v>0.12735557723650384</c:v>
                </c:pt>
                <c:pt idx="6">
                  <c:v>0.1272597547462761</c:v>
                </c:pt>
              </c:numCache>
            </c:numRef>
          </c:val>
        </c:ser>
        <c:ser>
          <c:idx val="2"/>
          <c:order val="2"/>
          <c:tx>
            <c:strRef>
              <c:f>Total!$Q$12</c:f>
              <c:strCache>
                <c:ptCount val="1"/>
                <c:pt idx="0">
                  <c:v>Marin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Total!$Q$13:$Q$19</c:f>
              <c:numCache>
                <c:formatCode>0.00%</c:formatCode>
                <c:ptCount val="7"/>
                <c:pt idx="0">
                  <c:v>3.785401934043383E-2</c:v>
                </c:pt>
                <c:pt idx="1">
                  <c:v>3.7390283077891238E-2</c:v>
                </c:pt>
                <c:pt idx="2">
                  <c:v>3.6749160639230283E-2</c:v>
                </c:pt>
                <c:pt idx="3">
                  <c:v>3.6068880028591509E-2</c:v>
                </c:pt>
                <c:pt idx="4">
                  <c:v>3.5417433629333153E-2</c:v>
                </c:pt>
                <c:pt idx="5">
                  <c:v>3.4928819947222196E-2</c:v>
                </c:pt>
                <c:pt idx="6">
                  <c:v>3.457812611434409E-2</c:v>
                </c:pt>
              </c:numCache>
            </c:numRef>
          </c:val>
        </c:ser>
        <c:ser>
          <c:idx val="3"/>
          <c:order val="3"/>
          <c:tx>
            <c:strRef>
              <c:f>Total!$R$12</c:f>
              <c:strCache>
                <c:ptCount val="1"/>
                <c:pt idx="0">
                  <c:v>Napa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Total!$R$13:$R$19</c:f>
              <c:numCache>
                <c:formatCode>0.00%</c:formatCode>
                <c:ptCount val="7"/>
                <c:pt idx="0">
                  <c:v>1.6771853612556863E-2</c:v>
                </c:pt>
                <c:pt idx="1">
                  <c:v>1.7119315666423968E-2</c:v>
                </c:pt>
                <c:pt idx="2">
                  <c:v>1.6995130447444395E-2</c:v>
                </c:pt>
                <c:pt idx="3">
                  <c:v>1.7402025586212302E-2</c:v>
                </c:pt>
                <c:pt idx="4">
                  <c:v>1.7438661032861458E-2</c:v>
                </c:pt>
                <c:pt idx="5">
                  <c:v>1.7263220770473424E-2</c:v>
                </c:pt>
                <c:pt idx="6">
                  <c:v>1.7153064837961442E-2</c:v>
                </c:pt>
              </c:numCache>
            </c:numRef>
          </c:val>
        </c:ser>
        <c:ser>
          <c:idx val="4"/>
          <c:order val="4"/>
          <c:tx>
            <c:strRef>
              <c:f>Total!$S$12</c:f>
              <c:strCache>
                <c:ptCount val="1"/>
                <c:pt idx="0">
                  <c:v>San Benito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Total!$S$13:$S$19</c:f>
              <c:numCache>
                <c:formatCode>0.00%</c:formatCode>
                <c:ptCount val="7"/>
                <c:pt idx="0">
                  <c:v>4.6408237670890837E-3</c:v>
                </c:pt>
                <c:pt idx="1">
                  <c:v>4.9861516114987356E-3</c:v>
                </c:pt>
                <c:pt idx="2">
                  <c:v>5.7750681149315213E-3</c:v>
                </c:pt>
                <c:pt idx="3">
                  <c:v>5.8644480789083143E-3</c:v>
                </c:pt>
                <c:pt idx="4">
                  <c:v>5.690916062331932E-3</c:v>
                </c:pt>
                <c:pt idx="5">
                  <c:v>5.7051509746898358E-3</c:v>
                </c:pt>
                <c:pt idx="6">
                  <c:v>5.714703831074466E-3</c:v>
                </c:pt>
              </c:numCache>
            </c:numRef>
          </c:val>
        </c:ser>
        <c:ser>
          <c:idx val="5"/>
          <c:order val="5"/>
          <c:tx>
            <c:strRef>
              <c:f>Total!$T$12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25FF3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Total!$T$13:$T$19</c:f>
              <c:numCache>
                <c:formatCode>0.00%</c:formatCode>
                <c:ptCount val="7"/>
                <c:pt idx="0">
                  <c:v>0.1246423567947276</c:v>
                </c:pt>
                <c:pt idx="1">
                  <c:v>0.1230029599329716</c:v>
                </c:pt>
                <c:pt idx="2">
                  <c:v>0.12129323162997001</c:v>
                </c:pt>
                <c:pt idx="3">
                  <c:v>0.11927189967462544</c:v>
                </c:pt>
                <c:pt idx="4">
                  <c:v>0.11979330541907689</c:v>
                </c:pt>
                <c:pt idx="5">
                  <c:v>0.12016899893063565</c:v>
                </c:pt>
                <c:pt idx="6">
                  <c:v>0.12121562957604677</c:v>
                </c:pt>
              </c:numCache>
            </c:numRef>
          </c:val>
        </c:ser>
        <c:ser>
          <c:idx val="7"/>
          <c:order val="6"/>
          <c:tx>
            <c:strRef>
              <c:f>Total!$V$12</c:f>
              <c:strCache>
                <c:ptCount val="1"/>
                <c:pt idx="0">
                  <c:v>San Mateo</c:v>
                </c:pt>
              </c:strCache>
            </c:strRef>
          </c:tx>
          <c:spPr>
            <a:solidFill>
              <a:srgbClr val="9696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Total!$V$13:$V$19</c:f>
              <c:numCache>
                <c:formatCode>0.00%</c:formatCode>
                <c:ptCount val="7"/>
                <c:pt idx="0">
                  <c:v>9.5541773485300394E-2</c:v>
                </c:pt>
                <c:pt idx="1">
                  <c:v>9.3219228953925301E-2</c:v>
                </c:pt>
                <c:pt idx="2">
                  <c:v>9.1208903524615179E-2</c:v>
                </c:pt>
                <c:pt idx="3">
                  <c:v>8.873365653784987E-2</c:v>
                </c:pt>
                <c:pt idx="4">
                  <c:v>8.6313076177385886E-2</c:v>
                </c:pt>
                <c:pt idx="5">
                  <c:v>8.5790325236092715E-2</c:v>
                </c:pt>
                <c:pt idx="6">
                  <c:v>8.5578230158384672E-2</c:v>
                </c:pt>
              </c:numCache>
            </c:numRef>
          </c:val>
        </c:ser>
        <c:ser>
          <c:idx val="8"/>
          <c:order val="7"/>
          <c:tx>
            <c:strRef>
              <c:f>Total!$W$12</c:f>
              <c:strCache>
                <c:ptCount val="1"/>
                <c:pt idx="0">
                  <c:v>Santa Clara</c:v>
                </c:pt>
              </c:strCache>
            </c:strRef>
          </c:tx>
          <c:spPr>
            <a:solidFill>
              <a:srgbClr val="DA00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Total!$W$13:$W$19</c:f>
              <c:numCache>
                <c:formatCode>0.00%</c:formatCode>
                <c:ptCount val="7"/>
                <c:pt idx="0">
                  <c:v>0.20500070579985338</c:v>
                </c:pt>
                <c:pt idx="1">
                  <c:v>0.2026375966368722</c:v>
                </c:pt>
                <c:pt idx="2">
                  <c:v>0.20277983125978322</c:v>
                </c:pt>
                <c:pt idx="3">
                  <c:v>0.20196407195175581</c:v>
                </c:pt>
                <c:pt idx="4">
                  <c:v>0.20124251136590904</c:v>
                </c:pt>
                <c:pt idx="5">
                  <c:v>0.20369063473631563</c:v>
                </c:pt>
                <c:pt idx="6">
                  <c:v>0.20434465684453876</c:v>
                </c:pt>
              </c:numCache>
            </c:numRef>
          </c:val>
        </c:ser>
        <c:ser>
          <c:idx val="9"/>
          <c:order val="8"/>
          <c:tx>
            <c:strRef>
              <c:f>Total!$X$12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Total!$X$13:$X$19</c:f>
              <c:numCache>
                <c:formatCode>0.00%</c:formatCode>
                <c:ptCount val="7"/>
                <c:pt idx="0">
                  <c:v>3.4864235983042592E-2</c:v>
                </c:pt>
                <c:pt idx="1">
                  <c:v>3.4977699886944463E-2</c:v>
                </c:pt>
                <c:pt idx="2">
                  <c:v>3.4608055623227121E-2</c:v>
                </c:pt>
                <c:pt idx="3">
                  <c:v>3.4073652366040409E-2</c:v>
                </c:pt>
                <c:pt idx="4">
                  <c:v>3.3271636627207099E-2</c:v>
                </c:pt>
                <c:pt idx="5">
                  <c:v>3.2871629104579962E-2</c:v>
                </c:pt>
                <c:pt idx="6">
                  <c:v>3.2571959420971762E-2</c:v>
                </c:pt>
              </c:numCache>
            </c:numRef>
          </c:val>
        </c:ser>
        <c:ser>
          <c:idx val="10"/>
          <c:order val="9"/>
          <c:tx>
            <c:strRef>
              <c:f>Total!$Y$12</c:f>
              <c:strCache>
                <c:ptCount val="1"/>
                <c:pt idx="0">
                  <c:v>Solano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Total!$Y$13:$Y$19</c:f>
              <c:numCache>
                <c:formatCode>0.00%</c:formatCode>
                <c:ptCount val="7"/>
                <c:pt idx="0">
                  <c:v>4.5207618995578507E-2</c:v>
                </c:pt>
                <c:pt idx="1">
                  <c:v>4.6580710310738078E-2</c:v>
                </c:pt>
                <c:pt idx="2">
                  <c:v>4.7082958806217573E-2</c:v>
                </c:pt>
                <c:pt idx="3">
                  <c:v>4.8465066410157957E-2</c:v>
                </c:pt>
                <c:pt idx="4">
                  <c:v>4.8628511521318481E-2</c:v>
                </c:pt>
                <c:pt idx="5">
                  <c:v>4.8560325676584609E-2</c:v>
                </c:pt>
                <c:pt idx="6">
                  <c:v>4.8642904489731902E-2</c:v>
                </c:pt>
              </c:numCache>
            </c:numRef>
          </c:val>
        </c:ser>
        <c:ser>
          <c:idx val="11"/>
          <c:order val="10"/>
          <c:tx>
            <c:strRef>
              <c:f>Total!$Z$12</c:f>
              <c:strCache>
                <c:ptCount val="1"/>
                <c:pt idx="0">
                  <c:v>Sonoma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Total!$A$13:$A$19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Total!$Z$13:$Z$19</c:f>
              <c:numCache>
                <c:formatCode>0.00%</c:formatCode>
                <c:ptCount val="7"/>
                <c:pt idx="0">
                  <c:v>6.1116954830327232E-2</c:v>
                </c:pt>
                <c:pt idx="1">
                  <c:v>6.3244145076961911E-2</c:v>
                </c:pt>
                <c:pt idx="2">
                  <c:v>6.410819143305975E-2</c:v>
                </c:pt>
                <c:pt idx="3">
                  <c:v>6.440031567577334E-2</c:v>
                </c:pt>
                <c:pt idx="4">
                  <c:v>6.514840966443021E-2</c:v>
                </c:pt>
                <c:pt idx="5">
                  <c:v>6.463734240309256E-2</c:v>
                </c:pt>
                <c:pt idx="6">
                  <c:v>6.4233456302892275E-2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1362960"/>
        <c:axId val="1241364592"/>
      </c:barChart>
      <c:catAx>
        <c:axId val="124136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64592"/>
        <c:crosses val="autoZero"/>
        <c:auto val="1"/>
        <c:lblAlgn val="ctr"/>
        <c:lblOffset val="100"/>
        <c:noMultiLvlLbl val="0"/>
      </c:catAx>
      <c:valAx>
        <c:axId val="12413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Per Unit - Top 5 Bay Area Counties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Total!$C$22</c:f>
              <c:strCache>
                <c:ptCount val="1"/>
                <c:pt idx="0">
                  <c:v>Alameda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Total!$C$23:$C$29</c:f>
              <c:numCache>
                <c:formatCode>#,##0.00</c:formatCode>
                <c:ptCount val="7"/>
                <c:pt idx="0">
                  <c:v>2.53259116579946</c:v>
                </c:pt>
                <c:pt idx="1">
                  <c:v>2.5821223661221029</c:v>
                </c:pt>
                <c:pt idx="2">
                  <c:v>2.6730552423900789</c:v>
                </c:pt>
                <c:pt idx="3">
                  <c:v>2.6063829597675037</c:v>
                </c:pt>
                <c:pt idx="4">
                  <c:v>2.59777044646113</c:v>
                </c:pt>
                <c:pt idx="5">
                  <c:v>2.7253427148257461</c:v>
                </c:pt>
                <c:pt idx="6">
                  <c:v>2.7563407132422908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Total!$D$22</c:f>
              <c:strCache>
                <c:ptCount val="1"/>
                <c:pt idx="0">
                  <c:v>Contra Costa</c:v>
                </c:pt>
              </c:strCache>
            </c:strRef>
          </c:tx>
          <c:spPr>
            <a:ln w="28575" cap="rnd">
              <a:solidFill>
                <a:srgbClr val="EC6B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Total!$D$23:$D$29</c:f>
              <c:numCache>
                <c:formatCode>#,##0.00</c:formatCode>
                <c:ptCount val="7"/>
                <c:pt idx="0">
                  <c:v>2.542088117152165</c:v>
                </c:pt>
                <c:pt idx="1">
                  <c:v>2.5838803272450535</c:v>
                </c:pt>
                <c:pt idx="2">
                  <c:v>2.6759096049659172</c:v>
                </c:pt>
                <c:pt idx="3">
                  <c:v>2.6443542934415145</c:v>
                </c:pt>
                <c:pt idx="4">
                  <c:v>2.6208392981614588</c:v>
                </c:pt>
                <c:pt idx="5">
                  <c:v>2.727508886059741</c:v>
                </c:pt>
                <c:pt idx="6">
                  <c:v>2.7644931052217876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Total!$H$22</c:f>
              <c:strCache>
                <c:ptCount val="1"/>
                <c:pt idx="0">
                  <c:v>San Francisco</c:v>
                </c:pt>
              </c:strCache>
            </c:strRef>
          </c:tx>
          <c:spPr>
            <a:ln w="28575" cap="rnd">
              <a:solidFill>
                <a:srgbClr val="25F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Total!$H$23:$H$29</c:f>
              <c:numCache>
                <c:formatCode>#,##0.00</c:formatCode>
                <c:ptCount val="7"/>
                <c:pt idx="0">
                  <c:v>2.2040271439487809</c:v>
                </c:pt>
                <c:pt idx="1">
                  <c:v>2.205953216652587</c:v>
                </c:pt>
                <c:pt idx="2">
                  <c:v>2.2414790189509044</c:v>
                </c:pt>
                <c:pt idx="3">
                  <c:v>2.1726781586788828</c:v>
                </c:pt>
                <c:pt idx="4">
                  <c:v>2.1406601411094157</c:v>
                </c:pt>
                <c:pt idx="5">
                  <c:v>2.2290248195145286</c:v>
                </c:pt>
                <c:pt idx="6">
                  <c:v>2.2266573955921642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Total!$J$22</c:f>
              <c:strCache>
                <c:ptCount val="1"/>
                <c:pt idx="0">
                  <c:v>San Mateo</c:v>
                </c:pt>
              </c:strCache>
            </c:strRef>
          </c:tx>
          <c:spPr>
            <a:ln w="28575" cap="rnd">
              <a:solidFill>
                <a:srgbClr val="9696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Total!$J$23:$J$29</c:f>
              <c:numCache>
                <c:formatCode>#,##0.00</c:formatCode>
                <c:ptCount val="7"/>
                <c:pt idx="0">
                  <c:v>2.5801010397883886</c:v>
                </c:pt>
                <c:pt idx="1">
                  <c:v>2.6425285732228083</c:v>
                </c:pt>
                <c:pt idx="2">
                  <c:v>2.7138246513519944</c:v>
                </c:pt>
                <c:pt idx="3">
                  <c:v>2.6215707339349952</c:v>
                </c:pt>
                <c:pt idx="4">
                  <c:v>2.6508074722079762</c:v>
                </c:pt>
                <c:pt idx="5">
                  <c:v>2.7661172854791487</c:v>
                </c:pt>
                <c:pt idx="6">
                  <c:v>2.778620363722947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Total!$K$22</c:f>
              <c:strCache>
                <c:ptCount val="1"/>
                <c:pt idx="0">
                  <c:v>Santa Clara</c:v>
                </c:pt>
              </c:strCache>
            </c:strRef>
          </c:tx>
          <c:spPr>
            <a:ln w="28575" cap="rnd">
              <a:solidFill>
                <a:srgbClr val="DA00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Total!$K$23:$K$29</c:f>
              <c:numCache>
                <c:formatCode>#,##0.00</c:formatCode>
                <c:ptCount val="7"/>
                <c:pt idx="0">
                  <c:v>2.7720587146453428</c:v>
                </c:pt>
                <c:pt idx="1">
                  <c:v>2.8315334851212346</c:v>
                </c:pt>
                <c:pt idx="2">
                  <c:v>2.9043686747944606</c:v>
                </c:pt>
                <c:pt idx="3">
                  <c:v>2.7929183455307953</c:v>
                </c:pt>
                <c:pt idx="4">
                  <c:v>2.8194106848968223</c:v>
                </c:pt>
                <c:pt idx="5">
                  <c:v>2.9190008696225656</c:v>
                </c:pt>
                <c:pt idx="6">
                  <c:v>2.9283172804532578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Total!$O$22</c:f>
              <c:strCache>
                <c:ptCount val="1"/>
                <c:pt idx="0">
                  <c:v>State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Total!$O$23:$O$29</c:f>
              <c:numCache>
                <c:formatCode>#,##0.00</c:formatCode>
                <c:ptCount val="7"/>
                <c:pt idx="0">
                  <c:v>2.66</c:v>
                </c:pt>
                <c:pt idx="1">
                  <c:v>2.7</c:v>
                </c:pt>
                <c:pt idx="2">
                  <c:v>2.77</c:v>
                </c:pt>
                <c:pt idx="3">
                  <c:v>2.76</c:v>
                </c:pt>
                <c:pt idx="4">
                  <c:v>2.73</c:v>
                </c:pt>
                <c:pt idx="5">
                  <c:v>2.8</c:v>
                </c:pt>
                <c:pt idx="6">
                  <c:v>2.81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Total!$P$22</c:f>
              <c:strCache>
                <c:ptCount val="1"/>
                <c:pt idx="0">
                  <c:v>Top 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Total!$P$23:$P$29</c:f>
              <c:numCache>
                <c:formatCode>0.00</c:formatCode>
                <c:ptCount val="7"/>
                <c:pt idx="0">
                  <c:v>2.5513522453951314</c:v>
                </c:pt>
                <c:pt idx="1">
                  <c:v>2.5959664632910009</c:v>
                </c:pt>
                <c:pt idx="2">
                  <c:v>2.6711762574752762</c:v>
                </c:pt>
                <c:pt idx="3">
                  <c:v>2.5953983347791252</c:v>
                </c:pt>
                <c:pt idx="4">
                  <c:v>2.5941077908727554</c:v>
                </c:pt>
                <c:pt idx="5">
                  <c:v>2.7025888115690089</c:v>
                </c:pt>
                <c:pt idx="6">
                  <c:v>2.7201991614031864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23744"/>
        <c:axId val="1379218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Total!$B$22</c15:sqref>
                        </c15:formulaRef>
                      </c:ext>
                    </c:extLst>
                    <c:strCache>
                      <c:ptCount val="1"/>
                      <c:pt idx="0">
                        <c:v>Region</c:v>
                      </c:pt>
                    </c:strCache>
                  </c:strRef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Total!$A$23:$A$29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Total!$B$23:$B$29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2.5678994637438963</c:v>
                      </c:pt>
                      <c:pt idx="1">
                        <c:v>2.609138472908747</c:v>
                      </c:pt>
                      <c:pt idx="2">
                        <c:v>2.6800677369041517</c:v>
                      </c:pt>
                      <c:pt idx="3">
                        <c:v>2.6092625463183783</c:v>
                      </c:pt>
                      <c:pt idx="4">
                        <c:v>2.596642391369425</c:v>
                      </c:pt>
                      <c:pt idx="5">
                        <c:v>2.6955001410511259</c:v>
                      </c:pt>
                      <c:pt idx="6">
                        <c:v>2.7153219205974164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Total!$E$22</c15:sqref>
                        </c15:formulaRef>
                      </c:ext>
                    </c:extLst>
                    <c:strCache>
                      <c:ptCount val="1"/>
                      <c:pt idx="0">
                        <c:v>Marin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Total!$A$23:$A$29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Total!$E$23:$E$29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2.30656495283539</c:v>
                      </c:pt>
                      <c:pt idx="1">
                        <c:v>2.3294224709865552</c:v>
                      </c:pt>
                      <c:pt idx="2">
                        <c:v>2.3553576531098201</c:v>
                      </c:pt>
                      <c:pt idx="3">
                        <c:v>2.271695889199941</c:v>
                      </c:pt>
                      <c:pt idx="4">
                        <c:v>2.2695793695038393</c:v>
                      </c:pt>
                      <c:pt idx="5">
                        <c:v>2.3460726615745129</c:v>
                      </c:pt>
                      <c:pt idx="6">
                        <c:v>2.3536281573942626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Total!$F$22</c15:sqref>
                        </c15:formulaRef>
                      </c:ext>
                    </c:extLst>
                    <c:strCache>
                      <c:ptCount val="1"/>
                      <c:pt idx="0">
                        <c:v>Napa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Total!$A$23:$A$29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Total!$F$23:$F$29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2.506052173126089</c:v>
                      </c:pt>
                      <c:pt idx="1">
                        <c:v>2.4966232100876256</c:v>
                      </c:pt>
                      <c:pt idx="2">
                        <c:v>2.5596037401655889</c:v>
                      </c:pt>
                      <c:pt idx="3">
                        <c:v>2.4903038631852192</c:v>
                      </c:pt>
                      <c:pt idx="4">
                        <c:v>2.4924487298891504</c:v>
                      </c:pt>
                      <c:pt idx="5">
                        <c:v>2.5514757777013699</c:v>
                      </c:pt>
                      <c:pt idx="6">
                        <c:v>2.5631850825248836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Total!$G$22</c15:sqref>
                        </c15:formulaRef>
                      </c:ext>
                    </c:extLst>
                    <c:strCache>
                      <c:ptCount val="1"/>
                      <c:pt idx="0">
                        <c:v>San Benito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Total!$A$23:$A$29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Total!$G$23:$G$29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3.0005723630417007</c:v>
                      </c:pt>
                      <c:pt idx="1">
                        <c:v>3.1780158497211621</c:v>
                      </c:pt>
                      <c:pt idx="2">
                        <c:v>3.2264985756712528</c:v>
                      </c:pt>
                      <c:pt idx="3">
                        <c:v>3.1276053466243772</c:v>
                      </c:pt>
                      <c:pt idx="4">
                        <c:v>3.0928371572467821</c:v>
                      </c:pt>
                      <c:pt idx="5">
                        <c:v>3.0911729273902093</c:v>
                      </c:pt>
                      <c:pt idx="6">
                        <c:v>3.071528903295516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Total!$I$22</c15:sqref>
                        </c15:formulaRef>
                      </c:ext>
                    </c:extLst>
                    <c:strCache>
                      <c:ptCount val="1"/>
                      <c:pt idx="0">
                        <c:v>San Joaquin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Total!$A$23:$A$29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Total!$I$23:$I$29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2.8905782022444879</c:v>
                      </c:pt>
                      <c:pt idx="1">
                        <c:v>2.9206078890235996</c:v>
                      </c:pt>
                      <c:pt idx="2">
                        <c:v>2.9794776908437304</c:v>
                      </c:pt>
                      <c:pt idx="3">
                        <c:v>2.9928826943687916</c:v>
                      </c:pt>
                      <c:pt idx="4">
                        <c:v>2.9317276635793887</c:v>
                      </c:pt>
                      <c:pt idx="5">
                        <c:v>3.0431684916248081</c:v>
                      </c:pt>
                      <c:pt idx="6">
                        <c:v>3.0987673273283241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Total!$L$22</c15:sqref>
                        </c15:formulaRef>
                      </c:ext>
                    </c:extLst>
                    <c:strCache>
                      <c:ptCount val="1"/>
                      <c:pt idx="0">
                        <c:v>Santa Cruz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Total!$A$23:$A$29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Total!$L$23:$L$29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2.5004244759354797</c:v>
                      </c:pt>
                      <c:pt idx="1">
                        <c:v>2.5092991631799162</c:v>
                      </c:pt>
                      <c:pt idx="2">
                        <c:v>2.5851546933945566</c:v>
                      </c:pt>
                      <c:pt idx="3">
                        <c:v>2.4836282107520593</c:v>
                      </c:pt>
                      <c:pt idx="4">
                        <c:v>2.5114093188866344</c:v>
                      </c:pt>
                      <c:pt idx="5">
                        <c:v>2.6026743710856199</c:v>
                      </c:pt>
                      <c:pt idx="6">
                        <c:v>2.6218045326584583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Total!$M$22</c15:sqref>
                        </c15:formulaRef>
                      </c:ext>
                    </c:extLst>
                    <c:strCache>
                      <c:ptCount val="1"/>
                      <c:pt idx="0">
                        <c:v>Solano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Total!$A$23:$A$29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Total!$M$23:$M$29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2.849440975020145</c:v>
                      </c:pt>
                      <c:pt idx="1">
                        <c:v>2.8922969374690721</c:v>
                      </c:pt>
                      <c:pt idx="2">
                        <c:v>2.9359987510500845</c:v>
                      </c:pt>
                      <c:pt idx="3">
                        <c:v>2.8166441646734697</c:v>
                      </c:pt>
                      <c:pt idx="4">
                        <c:v>2.7069378773788784</c:v>
                      </c:pt>
                      <c:pt idx="5">
                        <c:v>2.7478255275347401</c:v>
                      </c:pt>
                      <c:pt idx="6">
                        <c:v>2.7674335946177524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Total!$N$22</c15:sqref>
                        </c15:formulaRef>
                      </c:ext>
                    </c:extLst>
                    <c:strCache>
                      <c:ptCount val="1"/>
                      <c:pt idx="0">
                        <c:v>Sonoma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Total!$A$23:$A$29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Total!$N$23:$N$29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2.4103885460257541</c:v>
                      </c:pt>
                      <c:pt idx="1">
                        <c:v>2.4394499499586364</c:v>
                      </c:pt>
                      <c:pt idx="2">
                        <c:v>2.5039939285733785</c:v>
                      </c:pt>
                      <c:pt idx="3">
                        <c:v>2.4226954597733754</c:v>
                      </c:pt>
                      <c:pt idx="4">
                        <c:v>2.3653188119586259</c:v>
                      </c:pt>
                      <c:pt idx="5">
                        <c:v>2.4168495229625622</c:v>
                      </c:pt>
                      <c:pt idx="6">
                        <c:v>2.4278429054135247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792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18848"/>
        <c:crosses val="autoZero"/>
        <c:auto val="1"/>
        <c:lblAlgn val="ctr"/>
        <c:lblOffset val="100"/>
        <c:noMultiLvlLbl val="0"/>
      </c:catAx>
      <c:valAx>
        <c:axId val="137921884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SF - SJ - OAK CSA </a:t>
            </a:r>
            <a:r>
              <a:rPr lang="en-US"/>
              <a:t>People Per Unit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Total!$B$22</c:f>
              <c:strCache>
                <c:ptCount val="1"/>
                <c:pt idx="0">
                  <c:v>Region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Total!$B$23:$B$29</c:f>
              <c:numCache>
                <c:formatCode>#,##0.00</c:formatCode>
                <c:ptCount val="7"/>
                <c:pt idx="0">
                  <c:v>2.5678994637438963</c:v>
                </c:pt>
                <c:pt idx="1">
                  <c:v>2.609138472908747</c:v>
                </c:pt>
                <c:pt idx="2">
                  <c:v>2.6800677369041517</c:v>
                </c:pt>
                <c:pt idx="3">
                  <c:v>2.6092625463183783</c:v>
                </c:pt>
                <c:pt idx="4">
                  <c:v>2.596642391369425</c:v>
                </c:pt>
                <c:pt idx="5">
                  <c:v>2.6955001410511259</c:v>
                </c:pt>
                <c:pt idx="6">
                  <c:v>2.7153219205974164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Total!$C$22</c:f>
              <c:strCache>
                <c:ptCount val="1"/>
                <c:pt idx="0">
                  <c:v>Alameda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Total!$C$23:$C$29</c:f>
              <c:numCache>
                <c:formatCode>#,##0.00</c:formatCode>
                <c:ptCount val="7"/>
                <c:pt idx="0">
                  <c:v>2.53259116579946</c:v>
                </c:pt>
                <c:pt idx="1">
                  <c:v>2.5821223661221029</c:v>
                </c:pt>
                <c:pt idx="2">
                  <c:v>2.6730552423900789</c:v>
                </c:pt>
                <c:pt idx="3">
                  <c:v>2.6063829597675037</c:v>
                </c:pt>
                <c:pt idx="4">
                  <c:v>2.59777044646113</c:v>
                </c:pt>
                <c:pt idx="5">
                  <c:v>2.7253427148257461</c:v>
                </c:pt>
                <c:pt idx="6">
                  <c:v>2.7563407132422908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Total!$D$22</c:f>
              <c:strCache>
                <c:ptCount val="1"/>
                <c:pt idx="0">
                  <c:v>Contra Costa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Total!$D$23:$D$29</c:f>
              <c:numCache>
                <c:formatCode>#,##0.00</c:formatCode>
                <c:ptCount val="7"/>
                <c:pt idx="0">
                  <c:v>2.542088117152165</c:v>
                </c:pt>
                <c:pt idx="1">
                  <c:v>2.5838803272450535</c:v>
                </c:pt>
                <c:pt idx="2">
                  <c:v>2.6759096049659172</c:v>
                </c:pt>
                <c:pt idx="3">
                  <c:v>2.6443542934415145</c:v>
                </c:pt>
                <c:pt idx="4">
                  <c:v>2.6208392981614588</c:v>
                </c:pt>
                <c:pt idx="5">
                  <c:v>2.727508886059741</c:v>
                </c:pt>
                <c:pt idx="6">
                  <c:v>2.7644931052217876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Total!$E$22</c:f>
              <c:strCache>
                <c:ptCount val="1"/>
                <c:pt idx="0">
                  <c:v>Marin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Total!$E$23:$E$29</c:f>
              <c:numCache>
                <c:formatCode>#,##0.00</c:formatCode>
                <c:ptCount val="7"/>
                <c:pt idx="0">
                  <c:v>2.30656495283539</c:v>
                </c:pt>
                <c:pt idx="1">
                  <c:v>2.3294224709865552</c:v>
                </c:pt>
                <c:pt idx="2">
                  <c:v>2.3553576531098201</c:v>
                </c:pt>
                <c:pt idx="3">
                  <c:v>2.271695889199941</c:v>
                </c:pt>
                <c:pt idx="4">
                  <c:v>2.2695793695038393</c:v>
                </c:pt>
                <c:pt idx="5">
                  <c:v>2.3460726615745129</c:v>
                </c:pt>
                <c:pt idx="6">
                  <c:v>2.3536281573942626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Total!$F$22</c:f>
              <c:strCache>
                <c:ptCount val="1"/>
                <c:pt idx="0">
                  <c:v>Napa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Total!$F$23:$F$29</c:f>
              <c:numCache>
                <c:formatCode>#,##0.00</c:formatCode>
                <c:ptCount val="7"/>
                <c:pt idx="0">
                  <c:v>2.506052173126089</c:v>
                </c:pt>
                <c:pt idx="1">
                  <c:v>2.4966232100876256</c:v>
                </c:pt>
                <c:pt idx="2">
                  <c:v>2.5596037401655889</c:v>
                </c:pt>
                <c:pt idx="3">
                  <c:v>2.4903038631852192</c:v>
                </c:pt>
                <c:pt idx="4">
                  <c:v>2.4924487298891504</c:v>
                </c:pt>
                <c:pt idx="5">
                  <c:v>2.5514757777013699</c:v>
                </c:pt>
                <c:pt idx="6">
                  <c:v>2.5631850825248836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Total!$G$22</c:f>
              <c:strCache>
                <c:ptCount val="1"/>
                <c:pt idx="0">
                  <c:v>San Benito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Total!$G$23:$G$29</c:f>
              <c:numCache>
                <c:formatCode>#,##0.00</c:formatCode>
                <c:ptCount val="7"/>
                <c:pt idx="0">
                  <c:v>3.0005723630417007</c:v>
                </c:pt>
                <c:pt idx="1">
                  <c:v>3.1780158497211621</c:v>
                </c:pt>
                <c:pt idx="2">
                  <c:v>3.2264985756712528</c:v>
                </c:pt>
                <c:pt idx="3">
                  <c:v>3.1276053466243772</c:v>
                </c:pt>
                <c:pt idx="4">
                  <c:v>3.0928371572467821</c:v>
                </c:pt>
                <c:pt idx="5">
                  <c:v>3.0911729273902093</c:v>
                </c:pt>
                <c:pt idx="6">
                  <c:v>3.071528903295516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Total!$H$22</c:f>
              <c:strCache>
                <c:ptCount val="1"/>
                <c:pt idx="0">
                  <c:v>San Francisco</c:v>
                </c:pt>
              </c:strCache>
            </c:strRef>
          </c:tx>
          <c:spPr>
            <a:ln w="28575" cap="rnd">
              <a:solidFill>
                <a:srgbClr val="25F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Total!$H$23:$H$29</c:f>
              <c:numCache>
                <c:formatCode>#,##0.00</c:formatCode>
                <c:ptCount val="7"/>
                <c:pt idx="0">
                  <c:v>2.2040271439487809</c:v>
                </c:pt>
                <c:pt idx="1">
                  <c:v>2.205953216652587</c:v>
                </c:pt>
                <c:pt idx="2">
                  <c:v>2.2414790189509044</c:v>
                </c:pt>
                <c:pt idx="3">
                  <c:v>2.1726781586788828</c:v>
                </c:pt>
                <c:pt idx="4">
                  <c:v>2.1406601411094157</c:v>
                </c:pt>
                <c:pt idx="5">
                  <c:v>2.2290248195145286</c:v>
                </c:pt>
                <c:pt idx="6">
                  <c:v>2.2266573955921642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Total!$I$22</c:f>
              <c:strCache>
                <c:ptCount val="1"/>
                <c:pt idx="0">
                  <c:v>San Joaquin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Total!$I$23:$I$29</c:f>
              <c:numCache>
                <c:formatCode>#,##0.00</c:formatCode>
                <c:ptCount val="7"/>
                <c:pt idx="0">
                  <c:v>2.8905782022444879</c:v>
                </c:pt>
                <c:pt idx="1">
                  <c:v>2.9206078890235996</c:v>
                </c:pt>
                <c:pt idx="2">
                  <c:v>2.9794776908437304</c:v>
                </c:pt>
                <c:pt idx="3">
                  <c:v>2.9928826943687916</c:v>
                </c:pt>
                <c:pt idx="4">
                  <c:v>2.9317276635793887</c:v>
                </c:pt>
                <c:pt idx="5">
                  <c:v>3.0431684916248081</c:v>
                </c:pt>
                <c:pt idx="6">
                  <c:v>3.0987673273283241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Total!$J$22</c:f>
              <c:strCache>
                <c:ptCount val="1"/>
                <c:pt idx="0">
                  <c:v>San Mateo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Total!$J$23:$J$29</c:f>
              <c:numCache>
                <c:formatCode>#,##0.00</c:formatCode>
                <c:ptCount val="7"/>
                <c:pt idx="0">
                  <c:v>2.5801010397883886</c:v>
                </c:pt>
                <c:pt idx="1">
                  <c:v>2.6425285732228083</c:v>
                </c:pt>
                <c:pt idx="2">
                  <c:v>2.7138246513519944</c:v>
                </c:pt>
                <c:pt idx="3">
                  <c:v>2.6215707339349952</c:v>
                </c:pt>
                <c:pt idx="4">
                  <c:v>2.6508074722079762</c:v>
                </c:pt>
                <c:pt idx="5">
                  <c:v>2.7661172854791487</c:v>
                </c:pt>
                <c:pt idx="6">
                  <c:v>2.778620363722947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Total!$K$22</c:f>
              <c:strCache>
                <c:ptCount val="1"/>
                <c:pt idx="0">
                  <c:v>Santa Clara</c:v>
                </c:pt>
              </c:strCache>
            </c:strRef>
          </c:tx>
          <c:spPr>
            <a:ln w="28575" cap="rnd">
              <a:solidFill>
                <a:srgbClr val="DA00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Total!$K$23:$K$29</c:f>
              <c:numCache>
                <c:formatCode>#,##0.00</c:formatCode>
                <c:ptCount val="7"/>
                <c:pt idx="0">
                  <c:v>2.7720587146453428</c:v>
                </c:pt>
                <c:pt idx="1">
                  <c:v>2.8315334851212346</c:v>
                </c:pt>
                <c:pt idx="2">
                  <c:v>2.9043686747944606</c:v>
                </c:pt>
                <c:pt idx="3">
                  <c:v>2.7929183455307953</c:v>
                </c:pt>
                <c:pt idx="4">
                  <c:v>2.8194106848968223</c:v>
                </c:pt>
                <c:pt idx="5">
                  <c:v>2.9190008696225656</c:v>
                </c:pt>
                <c:pt idx="6">
                  <c:v>2.9283172804532578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Total!$L$22</c:f>
              <c:strCache>
                <c:ptCount val="1"/>
                <c:pt idx="0">
                  <c:v>Santa Cruz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Total!$L$23:$L$29</c:f>
              <c:numCache>
                <c:formatCode>#,##0.00</c:formatCode>
                <c:ptCount val="7"/>
                <c:pt idx="0">
                  <c:v>2.5004244759354797</c:v>
                </c:pt>
                <c:pt idx="1">
                  <c:v>2.5092991631799162</c:v>
                </c:pt>
                <c:pt idx="2">
                  <c:v>2.5851546933945566</c:v>
                </c:pt>
                <c:pt idx="3">
                  <c:v>2.4836282107520593</c:v>
                </c:pt>
                <c:pt idx="4">
                  <c:v>2.5114093188866344</c:v>
                </c:pt>
                <c:pt idx="5">
                  <c:v>2.6026743710856199</c:v>
                </c:pt>
                <c:pt idx="6">
                  <c:v>2.6218045326584583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Total!$M$22</c:f>
              <c:strCache>
                <c:ptCount val="1"/>
                <c:pt idx="0">
                  <c:v>Solano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Total!$M$23:$M$29</c:f>
              <c:numCache>
                <c:formatCode>#,##0.00</c:formatCode>
                <c:ptCount val="7"/>
                <c:pt idx="0">
                  <c:v>2.849440975020145</c:v>
                </c:pt>
                <c:pt idx="1">
                  <c:v>2.8922969374690721</c:v>
                </c:pt>
                <c:pt idx="2">
                  <c:v>2.9359987510500845</c:v>
                </c:pt>
                <c:pt idx="3">
                  <c:v>2.8166441646734697</c:v>
                </c:pt>
                <c:pt idx="4">
                  <c:v>2.7069378773788784</c:v>
                </c:pt>
                <c:pt idx="5">
                  <c:v>2.7478255275347401</c:v>
                </c:pt>
                <c:pt idx="6">
                  <c:v>2.7674335946177524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Total!$N$22</c:f>
              <c:strCache>
                <c:ptCount val="1"/>
                <c:pt idx="0">
                  <c:v>Sonoma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Total!$N$23:$N$29</c:f>
              <c:numCache>
                <c:formatCode>#,##0.00</c:formatCode>
                <c:ptCount val="7"/>
                <c:pt idx="0">
                  <c:v>2.4103885460257541</c:v>
                </c:pt>
                <c:pt idx="1">
                  <c:v>2.4394499499586364</c:v>
                </c:pt>
                <c:pt idx="2">
                  <c:v>2.5039939285733785</c:v>
                </c:pt>
                <c:pt idx="3">
                  <c:v>2.4226954597733754</c:v>
                </c:pt>
                <c:pt idx="4">
                  <c:v>2.3653188119586259</c:v>
                </c:pt>
                <c:pt idx="5">
                  <c:v>2.4168495229625622</c:v>
                </c:pt>
                <c:pt idx="6">
                  <c:v>2.4278429054135247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Total!$O$22</c:f>
              <c:strCache>
                <c:ptCount val="1"/>
                <c:pt idx="0">
                  <c:v>State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Total!$A$23:$A$29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Total!$O$23:$O$29</c:f>
              <c:numCache>
                <c:formatCode>#,##0.00</c:formatCode>
                <c:ptCount val="7"/>
                <c:pt idx="0">
                  <c:v>2.66</c:v>
                </c:pt>
                <c:pt idx="1">
                  <c:v>2.7</c:v>
                </c:pt>
                <c:pt idx="2">
                  <c:v>2.77</c:v>
                </c:pt>
                <c:pt idx="3">
                  <c:v>2.76</c:v>
                </c:pt>
                <c:pt idx="4">
                  <c:v>2.73</c:v>
                </c:pt>
                <c:pt idx="5">
                  <c:v>2.8</c:v>
                </c:pt>
                <c:pt idx="6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989008"/>
        <c:axId val="1241358064"/>
      </c:lineChart>
      <c:catAx>
        <c:axId val="11539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8064"/>
        <c:crosses val="autoZero"/>
        <c:auto val="1"/>
        <c:lblAlgn val="ctr"/>
        <c:lblOffset val="100"/>
        <c:noMultiLvlLbl val="0"/>
      </c:catAx>
      <c:valAx>
        <c:axId val="12413580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Bay Area Top 5 Counties -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(Total!$C$2:$D$2,Total!$H$2,Total!$J$2:$K$2)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(Total!$C$3:$D$3,Total!$H$3,Total!$J$3:$K$3)</c:f>
              <c:numCache>
                <c:formatCode>#,##0</c:formatCode>
                <c:ptCount val="5"/>
                <c:pt idx="0">
                  <c:v>1276702</c:v>
                </c:pt>
                <c:pt idx="1">
                  <c:v>803732</c:v>
                </c:pt>
                <c:pt idx="2">
                  <c:v>723959</c:v>
                </c:pt>
                <c:pt idx="3">
                  <c:v>649623</c:v>
                </c:pt>
                <c:pt idx="4">
                  <c:v>1497577</c:v>
                </c:pt>
              </c:numCache>
            </c:numRef>
          </c:val>
        </c:ser>
        <c:ser>
          <c:idx val="1"/>
          <c:order val="1"/>
          <c:tx>
            <c:strRef>
              <c:f>Total!$A$4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(Total!$C$2:$D$2,Total!$H$2,Total!$J$2:$K$2)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(Total!$C$4:$D$4,Total!$H$4,Total!$J$4:$K$4)</c:f>
              <c:numCache>
                <c:formatCode>#,##0</c:formatCode>
                <c:ptCount val="5"/>
                <c:pt idx="0">
                  <c:v>1333031</c:v>
                </c:pt>
                <c:pt idx="1">
                  <c:v>869176</c:v>
                </c:pt>
                <c:pt idx="2">
                  <c:v>741615</c:v>
                </c:pt>
                <c:pt idx="3">
                  <c:v>673274</c:v>
                </c:pt>
                <c:pt idx="4">
                  <c:v>1568225</c:v>
                </c:pt>
              </c:numCache>
            </c:numRef>
          </c:val>
        </c:ser>
        <c:ser>
          <c:idx val="2"/>
          <c:order val="2"/>
          <c:tx>
            <c:strRef>
              <c:f>Total!$A$5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(Total!$C$2:$D$2,Total!$H$2,Total!$J$2:$K$2)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(Total!$C$5:$D$5,Total!$H$5,Total!$J$5:$K$5)</c:f>
              <c:numCache>
                <c:formatCode>#,##0</c:formatCode>
                <c:ptCount val="5"/>
                <c:pt idx="0">
                  <c:v>1443939</c:v>
                </c:pt>
                <c:pt idx="1">
                  <c:v>948816</c:v>
                </c:pt>
                <c:pt idx="2">
                  <c:v>776733</c:v>
                </c:pt>
                <c:pt idx="3">
                  <c:v>707163</c:v>
                </c:pt>
                <c:pt idx="4">
                  <c:v>1682585</c:v>
                </c:pt>
              </c:numCache>
            </c:numRef>
          </c:val>
        </c:ser>
        <c:ser>
          <c:idx val="3"/>
          <c:order val="3"/>
          <c:tx>
            <c:strRef>
              <c:f>Total!$A$6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(Total!$C$2:$D$2,Total!$H$2,Total!$J$2:$K$2)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(Total!$C$6:$D$6,Total!$H$6,Total!$J$6:$K$6)</c:f>
              <c:numCache>
                <c:formatCode>#,##0</c:formatCode>
                <c:ptCount val="5"/>
                <c:pt idx="0">
                  <c:v>1462736</c:v>
                </c:pt>
                <c:pt idx="1">
                  <c:v>1001216</c:v>
                </c:pt>
                <c:pt idx="2">
                  <c:v>780187</c:v>
                </c:pt>
                <c:pt idx="3">
                  <c:v>700350</c:v>
                </c:pt>
                <c:pt idx="4">
                  <c:v>1698234</c:v>
                </c:pt>
              </c:numCache>
            </c:numRef>
          </c:val>
        </c:ser>
        <c:ser>
          <c:idx val="4"/>
          <c:order val="4"/>
          <c:tx>
            <c:strRef>
              <c:f>Total!$A$7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(Total!$C$2:$D$2,Total!$H$2,Total!$J$2:$K$2)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(Total!$C$7:$D$7,Total!$H$7,Total!$J$7:$K$7)</c:f>
              <c:numCache>
                <c:formatCode>#,##0</c:formatCode>
                <c:ptCount val="5"/>
                <c:pt idx="0">
                  <c:v>1510271</c:v>
                </c:pt>
                <c:pt idx="1">
                  <c:v>1049025</c:v>
                </c:pt>
                <c:pt idx="2">
                  <c:v>805235</c:v>
                </c:pt>
                <c:pt idx="3">
                  <c:v>718451</c:v>
                </c:pt>
                <c:pt idx="4">
                  <c:v>1781642</c:v>
                </c:pt>
              </c:numCache>
            </c:numRef>
          </c:val>
        </c:ser>
        <c:ser>
          <c:idx val="5"/>
          <c:order val="5"/>
          <c:tx>
            <c:strRef>
              <c:f>Total!$A$8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(Total!$C$2:$D$2,Total!$H$2,Total!$J$2:$K$2)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(Total!$C$8:$D$8,Total!$H$8,Total!$J$8:$K$8)</c:f>
              <c:numCache>
                <c:formatCode>#,##0</c:formatCode>
                <c:ptCount val="5"/>
                <c:pt idx="0">
                  <c:v>1611318</c:v>
                </c:pt>
                <c:pt idx="1">
                  <c:v>1111899</c:v>
                </c:pt>
                <c:pt idx="2">
                  <c:v>857410</c:v>
                </c:pt>
                <c:pt idx="3">
                  <c:v>759609</c:v>
                </c:pt>
                <c:pt idx="4">
                  <c:v>1903209</c:v>
                </c:pt>
              </c:numCache>
            </c:numRef>
          </c:val>
        </c:ser>
        <c:ser>
          <c:idx val="6"/>
          <c:order val="6"/>
          <c:tx>
            <c:strRef>
              <c:f>Total!$A$9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(Total!$C$2:$D$2,Total!$H$2,Total!$J$2:$K$2)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(Total!$C$9:$D$9,Total!$H$9,Total!$J$9:$K$9)</c:f>
              <c:numCache>
                <c:formatCode>#,##0</c:formatCode>
                <c:ptCount val="5"/>
                <c:pt idx="0">
                  <c:v>1645359</c:v>
                </c:pt>
                <c:pt idx="1">
                  <c:v>1139513</c:v>
                </c:pt>
                <c:pt idx="2">
                  <c:v>874228</c:v>
                </c:pt>
                <c:pt idx="3">
                  <c:v>770203</c:v>
                </c:pt>
                <c:pt idx="4">
                  <c:v>1938180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55344"/>
        <c:axId val="1241364048"/>
      </c:barChart>
      <c:catAx>
        <c:axId val="12413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64048"/>
        <c:crosses val="autoZero"/>
        <c:auto val="1"/>
        <c:lblAlgn val="ctr"/>
        <c:lblOffset val="100"/>
        <c:noMultiLvlLbl val="0"/>
      </c:catAx>
      <c:valAx>
        <c:axId val="12413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Bay Area Top 5 Counties - Housing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Total!$A$13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(Total!$C$12:$D$12,Total!$H$12,Total!$J$12:$K$12)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(Total!$C$13:$D$13,Total!$H$13,Total!$J$13:$K$13)</c:f>
              <c:numCache>
                <c:formatCode>#,##0</c:formatCode>
                <c:ptCount val="5"/>
                <c:pt idx="0">
                  <c:v>504109</c:v>
                </c:pt>
                <c:pt idx="1">
                  <c:v>316170</c:v>
                </c:pt>
                <c:pt idx="2">
                  <c:v>328471</c:v>
                </c:pt>
                <c:pt idx="3">
                  <c:v>251782</c:v>
                </c:pt>
                <c:pt idx="4">
                  <c:v>540240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(Total!$C$12:$D$12,Total!$H$12,Total!$J$12:$K$12)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(Total!$C$14:$D$14,Total!$H$14,Total!$J$14:$K$14)</c:f>
              <c:numCache>
                <c:formatCode>#,##0</c:formatCode>
                <c:ptCount val="5"/>
                <c:pt idx="0">
                  <c:v>516254</c:v>
                </c:pt>
                <c:pt idx="1">
                  <c:v>336384</c:v>
                </c:pt>
                <c:pt idx="2">
                  <c:v>336188</c:v>
                </c:pt>
                <c:pt idx="3">
                  <c:v>254784</c:v>
                </c:pt>
                <c:pt idx="4">
                  <c:v>553843</c:v>
                </c:pt>
              </c:numCache>
            </c:numRef>
          </c:val>
        </c:ser>
        <c:ser>
          <c:idx val="2"/>
          <c:order val="2"/>
          <c:tx>
            <c:strRef>
              <c:f>Total!$A$14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(Total!$C$12:$D$12,Total!$H$12,Total!$J$12:$K$12)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(Total!$C$15:$D$15,Total!$H$15,Total!$J$15:$K$15)</c:f>
              <c:numCache>
                <c:formatCode>#,##0</c:formatCode>
                <c:ptCount val="5"/>
                <c:pt idx="0">
                  <c:v>540183</c:v>
                </c:pt>
                <c:pt idx="1">
                  <c:v>354577</c:v>
                </c:pt>
                <c:pt idx="2">
                  <c:v>346527</c:v>
                </c:pt>
                <c:pt idx="3">
                  <c:v>260578</c:v>
                </c:pt>
                <c:pt idx="4">
                  <c:v>579329</c:v>
                </c:pt>
              </c:numCache>
            </c:numRef>
          </c:val>
        </c:ser>
        <c:ser>
          <c:idx val="3"/>
          <c:order val="3"/>
          <c:tx>
            <c:strRef>
              <c:f>Total!$A$16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(Total!$C$12:$D$12,Total!$H$12,Total!$J$12:$K$12)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(Total!$C$16:$D$16,Total!$H$16,Total!$J$16:$K$16)</c:f>
              <c:numCache>
                <c:formatCode>#,##0</c:formatCode>
                <c:ptCount val="5"/>
                <c:pt idx="0">
                  <c:v>561213</c:v>
                </c:pt>
                <c:pt idx="1">
                  <c:v>378624</c:v>
                </c:pt>
                <c:pt idx="2">
                  <c:v>359090</c:v>
                </c:pt>
                <c:pt idx="3">
                  <c:v>267149</c:v>
                </c:pt>
                <c:pt idx="4">
                  <c:v>608050</c:v>
                </c:pt>
              </c:numCache>
            </c:numRef>
          </c:val>
        </c:ser>
        <c:ser>
          <c:idx val="4"/>
          <c:order val="4"/>
          <c:tx>
            <c:strRef>
              <c:f>Total!$A$17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(Total!$C$12:$D$12,Total!$H$12,Total!$J$12:$K$12)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(Total!$C$17:$D$17,Total!$H$17,Total!$J$17:$K$17)</c:f>
              <c:numCache>
                <c:formatCode>#,##0</c:formatCode>
                <c:ptCount val="5"/>
                <c:pt idx="0">
                  <c:v>581372</c:v>
                </c:pt>
                <c:pt idx="1">
                  <c:v>400263</c:v>
                </c:pt>
                <c:pt idx="2">
                  <c:v>376162</c:v>
                </c:pt>
                <c:pt idx="3">
                  <c:v>271031</c:v>
                </c:pt>
                <c:pt idx="4">
                  <c:v>631920</c:v>
                </c:pt>
              </c:numCache>
            </c:numRef>
          </c:val>
        </c:ser>
        <c:ser>
          <c:idx val="5"/>
          <c:order val="5"/>
          <c:tx>
            <c:strRef>
              <c:f>Total!$A$18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(Total!$C$12:$D$12,Total!$H$12,Total!$J$12:$K$12)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(Total!$C$18:$D$18,Total!$H$18,Total!$J$18:$K$18)</c:f>
              <c:numCache>
                <c:formatCode>#,##0</c:formatCode>
                <c:ptCount val="5"/>
                <c:pt idx="0">
                  <c:v>591235</c:v>
                </c:pt>
                <c:pt idx="1">
                  <c:v>407661</c:v>
                </c:pt>
                <c:pt idx="2">
                  <c:v>384657</c:v>
                </c:pt>
                <c:pt idx="3">
                  <c:v>274612</c:v>
                </c:pt>
                <c:pt idx="4">
                  <c:v>652007</c:v>
                </c:pt>
              </c:numCache>
            </c:numRef>
          </c:val>
        </c:ser>
        <c:ser>
          <c:idx val="6"/>
          <c:order val="6"/>
          <c:tx>
            <c:strRef>
              <c:f>Total!$A$19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(Total!$C$12:$D$12,Total!$H$12,Total!$J$12:$K$12)</c:f>
              <c:strCache>
                <c:ptCount val="5"/>
                <c:pt idx="0">
                  <c:v>Alameda</c:v>
                </c:pt>
                <c:pt idx="1">
                  <c:v>Contra Costa</c:v>
                </c:pt>
                <c:pt idx="2">
                  <c:v>San Francisco</c:v>
                </c:pt>
                <c:pt idx="3">
                  <c:v>San Mateo</c:v>
                </c:pt>
                <c:pt idx="4">
                  <c:v>Santa Clara</c:v>
                </c:pt>
              </c:strCache>
            </c:strRef>
          </c:cat>
          <c:val>
            <c:numRef>
              <c:f>(Total!$C$19:$D$19,Total!$H$19,Total!$J$19:$K$19)</c:f>
              <c:numCache>
                <c:formatCode>#,##0</c:formatCode>
                <c:ptCount val="5"/>
                <c:pt idx="0">
                  <c:v>596936</c:v>
                </c:pt>
                <c:pt idx="1">
                  <c:v>412196</c:v>
                </c:pt>
                <c:pt idx="2">
                  <c:v>392619</c:v>
                </c:pt>
                <c:pt idx="3">
                  <c:v>277189</c:v>
                </c:pt>
                <c:pt idx="4">
                  <c:v>661875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637840"/>
        <c:axId val="943646000"/>
      </c:barChart>
      <c:catAx>
        <c:axId val="9436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46000"/>
        <c:crosses val="autoZero"/>
        <c:auto val="1"/>
        <c:lblAlgn val="ctr"/>
        <c:lblOffset val="100"/>
        <c:noMultiLvlLbl val="0"/>
      </c:catAx>
      <c:valAx>
        <c:axId val="943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Multi-Family Housing Share of Regional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Total!$O$42</c:f>
              <c:strCache>
                <c:ptCount val="1"/>
                <c:pt idx="0">
                  <c:v>Alameda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Total!$O$43:$O$49</c:f>
              <c:numCache>
                <c:formatCode>0.00%</c:formatCode>
                <c:ptCount val="7"/>
                <c:pt idx="0">
                  <c:v>0.2169938976438491</c:v>
                </c:pt>
                <c:pt idx="1">
                  <c:v>0.21491025835319053</c:v>
                </c:pt>
                <c:pt idx="2">
                  <c:v>0.2135834656181996</c:v>
                </c:pt>
                <c:pt idx="3">
                  <c:v>0.21177076128741695</c:v>
                </c:pt>
                <c:pt idx="4">
                  <c:v>0.21169406259534196</c:v>
                </c:pt>
                <c:pt idx="5">
                  <c:v>0.20911404418845927</c:v>
                </c:pt>
                <c:pt idx="6">
                  <c:v>0.20704467901613458</c:v>
                </c:pt>
              </c:numCache>
            </c:numRef>
          </c:val>
        </c:ser>
        <c:ser>
          <c:idx val="1"/>
          <c:order val="1"/>
          <c:tx>
            <c:strRef>
              <c:f>Total!$P$42</c:f>
              <c:strCache>
                <c:ptCount val="1"/>
                <c:pt idx="0">
                  <c:v>Contra Costa</c:v>
                </c:pt>
              </c:strCache>
            </c:strRef>
          </c:tx>
          <c:spPr>
            <a:solidFill>
              <a:srgbClr val="EC6B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Total!$P$43:$P$49</c:f>
              <c:numCache>
                <c:formatCode>0.00%</c:formatCode>
                <c:ptCount val="7"/>
                <c:pt idx="0">
                  <c:v>8.7829555788890984E-2</c:v>
                </c:pt>
                <c:pt idx="1">
                  <c:v>9.0097410449132789E-2</c:v>
                </c:pt>
                <c:pt idx="2">
                  <c:v>8.9366399293546256E-2</c:v>
                </c:pt>
                <c:pt idx="3">
                  <c:v>8.91512924032105E-2</c:v>
                </c:pt>
                <c:pt idx="4">
                  <c:v>9.1048995065556776E-2</c:v>
                </c:pt>
                <c:pt idx="5">
                  <c:v>9.0075043150974907E-2</c:v>
                </c:pt>
                <c:pt idx="6">
                  <c:v>8.952832998050228E-2</c:v>
                </c:pt>
              </c:numCache>
            </c:numRef>
          </c:val>
        </c:ser>
        <c:ser>
          <c:idx val="2"/>
          <c:order val="2"/>
          <c:tx>
            <c:strRef>
              <c:f>Total!$Q$42</c:f>
              <c:strCache>
                <c:ptCount val="1"/>
                <c:pt idx="0">
                  <c:v>Marin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Total!$Q$43:$Q$49</c:f>
              <c:numCache>
                <c:formatCode>0.00%</c:formatCode>
                <c:ptCount val="7"/>
                <c:pt idx="0">
                  <c:v>3.1700180566477901E-2</c:v>
                </c:pt>
                <c:pt idx="1">
                  <c:v>3.213265791982528E-2</c:v>
                </c:pt>
                <c:pt idx="2">
                  <c:v>3.2301336164755105E-2</c:v>
                </c:pt>
                <c:pt idx="3">
                  <c:v>3.0542777179070627E-2</c:v>
                </c:pt>
                <c:pt idx="4">
                  <c:v>2.8721212138711077E-2</c:v>
                </c:pt>
                <c:pt idx="5">
                  <c:v>2.7960901262195095E-2</c:v>
                </c:pt>
                <c:pt idx="6">
                  <c:v>2.7398807187474103E-2</c:v>
                </c:pt>
              </c:numCache>
            </c:numRef>
          </c:val>
        </c:ser>
        <c:ser>
          <c:idx val="3"/>
          <c:order val="3"/>
          <c:tx>
            <c:strRef>
              <c:f>Total!$R$42</c:f>
              <c:strCache>
                <c:ptCount val="1"/>
                <c:pt idx="0">
                  <c:v>Napa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Total!$R$43:$R$49</c:f>
              <c:numCache>
                <c:formatCode>0.00%</c:formatCode>
                <c:ptCount val="7"/>
                <c:pt idx="0">
                  <c:v>9.431413295140521E-3</c:v>
                </c:pt>
                <c:pt idx="1">
                  <c:v>9.6701071482696022E-3</c:v>
                </c:pt>
                <c:pt idx="2">
                  <c:v>9.2984872218075543E-3</c:v>
                </c:pt>
                <c:pt idx="3">
                  <c:v>1.0009691013495038E-2</c:v>
                </c:pt>
                <c:pt idx="4">
                  <c:v>1.0242314173988449E-2</c:v>
                </c:pt>
                <c:pt idx="5">
                  <c:v>9.943101194270108E-3</c:v>
                </c:pt>
                <c:pt idx="6">
                  <c:v>9.8672497466024689E-3</c:v>
                </c:pt>
              </c:numCache>
            </c:numRef>
          </c:val>
        </c:ser>
        <c:ser>
          <c:idx val="4"/>
          <c:order val="4"/>
          <c:tx>
            <c:strRef>
              <c:f>Total!$S$42</c:f>
              <c:strCache>
                <c:ptCount val="1"/>
                <c:pt idx="0">
                  <c:v>San Benito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Total!$S$43:$S$49</c:f>
              <c:numCache>
                <c:formatCode>0.00%</c:formatCode>
                <c:ptCount val="7"/>
                <c:pt idx="0">
                  <c:v>1.9901852673570074E-3</c:v>
                </c:pt>
                <c:pt idx="1">
                  <c:v>2.0765418484446894E-3</c:v>
                </c:pt>
                <c:pt idx="2">
                  <c:v>2.0510286681454538E-3</c:v>
                </c:pt>
                <c:pt idx="3">
                  <c:v>2.2176738350677969E-3</c:v>
                </c:pt>
                <c:pt idx="4">
                  <c:v>2.3579843757067938E-3</c:v>
                </c:pt>
                <c:pt idx="5">
                  <c:v>2.3801659044490864E-3</c:v>
                </c:pt>
                <c:pt idx="6">
                  <c:v>2.3295269821697385E-3</c:v>
                </c:pt>
              </c:numCache>
            </c:numRef>
          </c:val>
        </c:ser>
        <c:ser>
          <c:idx val="5"/>
          <c:order val="5"/>
          <c:tx>
            <c:strRef>
              <c:f>Total!$T$42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25FF3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Total!$T$43:$T$49</c:f>
              <c:numCache>
                <c:formatCode>0.00%</c:formatCode>
                <c:ptCount val="7"/>
                <c:pt idx="0">
                  <c:v>0.24515743551667935</c:v>
                </c:pt>
                <c:pt idx="1">
                  <c:v>0.24511899810080257</c:v>
                </c:pt>
                <c:pt idx="2">
                  <c:v>0.24658810172092974</c:v>
                </c:pt>
                <c:pt idx="3">
                  <c:v>0.24172343214682088</c:v>
                </c:pt>
                <c:pt idx="4">
                  <c:v>0.24078292780814284</c:v>
                </c:pt>
                <c:pt idx="5">
                  <c:v>0.24062286280548797</c:v>
                </c:pt>
                <c:pt idx="6">
                  <c:v>0.2427507360594931</c:v>
                </c:pt>
              </c:numCache>
            </c:numRef>
          </c:val>
        </c:ser>
        <c:ser>
          <c:idx val="6"/>
          <c:order val="6"/>
          <c:tx>
            <c:strRef>
              <c:f>Total!$U$42</c:f>
              <c:strCache>
                <c:ptCount val="1"/>
                <c:pt idx="0">
                  <c:v>San Joaquin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Total!$U$43:$U$49</c:f>
              <c:numCache>
                <c:formatCode>0.00%</c:formatCode>
                <c:ptCount val="7"/>
                <c:pt idx="0">
                  <c:v>4.4991147409903481E-2</c:v>
                </c:pt>
                <c:pt idx="1">
                  <c:v>4.3433258848680073E-2</c:v>
                </c:pt>
                <c:pt idx="2">
                  <c:v>4.1467363308558394E-2</c:v>
                </c:pt>
                <c:pt idx="3">
                  <c:v>4.1626119895127954E-2</c:v>
                </c:pt>
                <c:pt idx="4">
                  <c:v>4.2138624457783901E-2</c:v>
                </c:pt>
                <c:pt idx="5">
                  <c:v>4.0965279167034983E-2</c:v>
                </c:pt>
                <c:pt idx="6">
                  <c:v>4.0254918370933916E-2</c:v>
                </c:pt>
              </c:numCache>
            </c:numRef>
          </c:val>
        </c:ser>
        <c:ser>
          <c:idx val="7"/>
          <c:order val="7"/>
          <c:tx>
            <c:strRef>
              <c:f>Total!$V$42</c:f>
              <c:strCache>
                <c:ptCount val="1"/>
                <c:pt idx="0">
                  <c:v>San Mateo</c:v>
                </c:pt>
              </c:strCache>
            </c:strRef>
          </c:tx>
          <c:spPr>
            <a:solidFill>
              <a:srgbClr val="9696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Total!$V$43:$V$49</c:f>
              <c:numCache>
                <c:formatCode>0.00%</c:formatCode>
                <c:ptCount val="7"/>
                <c:pt idx="0">
                  <c:v>9.1786861262559472E-2</c:v>
                </c:pt>
                <c:pt idx="1">
                  <c:v>9.0010350464803587E-2</c:v>
                </c:pt>
                <c:pt idx="2">
                  <c:v>8.8418153338309352E-2</c:v>
                </c:pt>
                <c:pt idx="3">
                  <c:v>8.6959756156407331E-2</c:v>
                </c:pt>
                <c:pt idx="4">
                  <c:v>8.4357131651561126E-2</c:v>
                </c:pt>
                <c:pt idx="5">
                  <c:v>8.4235355419808977E-2</c:v>
                </c:pt>
                <c:pt idx="6">
                  <c:v>8.4257297074795304E-2</c:v>
                </c:pt>
              </c:numCache>
            </c:numRef>
          </c:val>
        </c:ser>
        <c:ser>
          <c:idx val="8"/>
          <c:order val="8"/>
          <c:tx>
            <c:strRef>
              <c:f>Total!$W$42</c:f>
              <c:strCache>
                <c:ptCount val="1"/>
                <c:pt idx="0">
                  <c:v>Santa Clara</c:v>
                </c:pt>
              </c:strCache>
            </c:strRef>
          </c:tx>
          <c:spPr>
            <a:solidFill>
              <a:srgbClr val="DA00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Total!$W$43:$W$49</c:f>
              <c:numCache>
                <c:formatCode>0.00%</c:formatCode>
                <c:ptCount val="7"/>
                <c:pt idx="0">
                  <c:v>0.18499716629250013</c:v>
                </c:pt>
                <c:pt idx="1">
                  <c:v>0.18694788116419619</c:v>
                </c:pt>
                <c:pt idx="2">
                  <c:v>0.19238144297383389</c:v>
                </c:pt>
                <c:pt idx="3">
                  <c:v>0.19800429460681024</c:v>
                </c:pt>
                <c:pt idx="4">
                  <c:v>0.19901291886705105</c:v>
                </c:pt>
                <c:pt idx="5">
                  <c:v>0.20669386767654679</c:v>
                </c:pt>
                <c:pt idx="6">
                  <c:v>0.20932047570434495</c:v>
                </c:pt>
              </c:numCache>
            </c:numRef>
          </c:val>
        </c:ser>
        <c:ser>
          <c:idx val="9"/>
          <c:order val="9"/>
          <c:tx>
            <c:strRef>
              <c:f>Total!$X$42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Total!$X$43:$X$49</c:f>
              <c:numCache>
                <c:formatCode>0.00%</c:formatCode>
                <c:ptCount val="7"/>
                <c:pt idx="0">
                  <c:v>2.0900240315969369E-2</c:v>
                </c:pt>
                <c:pt idx="1">
                  <c:v>2.1320022829062559E-2</c:v>
                </c:pt>
                <c:pt idx="2">
                  <c:v>2.115786928503096E-2</c:v>
                </c:pt>
                <c:pt idx="3">
                  <c:v>2.1883193128629103E-2</c:v>
                </c:pt>
                <c:pt idx="4">
                  <c:v>2.133735249364066E-2</c:v>
                </c:pt>
                <c:pt idx="5">
                  <c:v>2.0912520993937929E-2</c:v>
                </c:pt>
                <c:pt idx="6">
                  <c:v>2.0550471415028273E-2</c:v>
                </c:pt>
              </c:numCache>
            </c:numRef>
          </c:val>
        </c:ser>
        <c:ser>
          <c:idx val="10"/>
          <c:order val="10"/>
          <c:tx>
            <c:strRef>
              <c:f>Total!$Y$42</c:f>
              <c:strCache>
                <c:ptCount val="1"/>
                <c:pt idx="0">
                  <c:v>Solano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Total!$Y$43:$Y$49</c:f>
              <c:numCache>
                <c:formatCode>0.00%</c:formatCode>
                <c:ptCount val="7"/>
                <c:pt idx="0">
                  <c:v>3.1154307455067063E-2</c:v>
                </c:pt>
                <c:pt idx="1">
                  <c:v>3.0331268614445725E-2</c:v>
                </c:pt>
                <c:pt idx="2">
                  <c:v>2.9344112359786803E-2</c:v>
                </c:pt>
                <c:pt idx="3">
                  <c:v>3.1390238213958276E-2</c:v>
                </c:pt>
                <c:pt idx="4">
                  <c:v>3.124569908462084E-2</c:v>
                </c:pt>
                <c:pt idx="5">
                  <c:v>3.050017911725434E-2</c:v>
                </c:pt>
                <c:pt idx="6">
                  <c:v>3.0336670379217487E-2</c:v>
                </c:pt>
              </c:numCache>
            </c:numRef>
          </c:val>
        </c:ser>
        <c:ser>
          <c:idx val="11"/>
          <c:order val="11"/>
          <c:tx>
            <c:strRef>
              <c:f>Total!$Z$42</c:f>
              <c:strCache>
                <c:ptCount val="1"/>
                <c:pt idx="0">
                  <c:v>Sonoma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Total!$A$43:$A$49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2017</c:v>
                </c:pt>
              </c:numCache>
            </c:numRef>
          </c:cat>
          <c:val>
            <c:numRef>
              <c:f>Total!$Z$43:$Z$49</c:f>
              <c:numCache>
                <c:formatCode>0.00%</c:formatCode>
                <c:ptCount val="7"/>
                <c:pt idx="0">
                  <c:v>3.3067609185605647E-2</c:v>
                </c:pt>
                <c:pt idx="1">
                  <c:v>3.3951244259146404E-2</c:v>
                </c:pt>
                <c:pt idx="2">
                  <c:v>3.4042240047096918E-2</c:v>
                </c:pt>
                <c:pt idx="3">
                  <c:v>3.47207701339853E-2</c:v>
                </c:pt>
                <c:pt idx="4">
                  <c:v>3.7060777287894496E-2</c:v>
                </c:pt>
                <c:pt idx="5">
                  <c:v>3.659667911958054E-2</c:v>
                </c:pt>
                <c:pt idx="6">
                  <c:v>3.6360838083303815E-2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686320"/>
        <c:axId val="1429686864"/>
      </c:barChart>
      <c:catAx>
        <c:axId val="142968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86864"/>
        <c:crosses val="autoZero"/>
        <c:auto val="1"/>
        <c:lblAlgn val="ctr"/>
        <c:lblOffset val="100"/>
        <c:noMultiLvlLbl val="0"/>
      </c:catAx>
      <c:valAx>
        <c:axId val="14296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tabSelected="1" topLeftCell="A29" workbookViewId="0">
      <pane xSplit="1" topLeftCell="V1" activePane="topRight" state="frozen"/>
      <selection pane="topRight" activeCell="AN42" sqref="AN42:AZ42"/>
    </sheetView>
  </sheetViews>
  <sheetFormatPr defaultRowHeight="15" x14ac:dyDescent="0.25"/>
  <cols>
    <col min="1" max="1" width="9" style="2"/>
    <col min="2" max="2" width="10.625" style="16" customWidth="1"/>
    <col min="3" max="3" width="9" style="16"/>
    <col min="4" max="4" width="12" style="16" customWidth="1"/>
    <col min="5" max="6" width="9" style="16"/>
    <col min="7" max="7" width="10.375" style="16" customWidth="1"/>
    <col min="8" max="8" width="12.625" style="16" customWidth="1"/>
    <col min="9" max="9" width="11.375" style="16" customWidth="1"/>
    <col min="10" max="10" width="10.25" style="16" customWidth="1"/>
    <col min="11" max="11" width="10.625" style="16" customWidth="1"/>
    <col min="12" max="12" width="10" style="16" customWidth="1"/>
    <col min="13" max="13" width="7.5" style="16" customWidth="1"/>
    <col min="14" max="14" width="8" style="16" customWidth="1"/>
    <col min="15" max="15" width="9" style="12"/>
    <col min="16" max="16" width="12.375" style="12" bestFit="1" customWidth="1"/>
    <col min="17" max="19" width="9" style="12"/>
    <col min="20" max="20" width="12.625" style="12" customWidth="1"/>
    <col min="21" max="21" width="13.375" style="12" customWidth="1"/>
    <col min="22" max="26" width="9" style="12"/>
    <col min="27" max="27" width="9" style="2"/>
    <col min="28" max="28" width="11.5" style="2" bestFit="1" customWidth="1"/>
    <col min="29" max="29" width="10.625" style="2" bestFit="1" customWidth="1"/>
    <col min="30" max="32" width="9" style="2"/>
    <col min="33" max="33" width="11.125" style="2" bestFit="1" customWidth="1"/>
    <col min="34" max="34" width="10" style="2" bestFit="1" customWidth="1"/>
    <col min="35" max="16384" width="9" style="2"/>
  </cols>
  <sheetData>
    <row r="1" spans="1:26" x14ac:dyDescent="0.25">
      <c r="B1" s="3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 t="s">
        <v>57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11</v>
      </c>
      <c r="B2" s="7" t="s">
        <v>52</v>
      </c>
      <c r="C2" s="8" t="s">
        <v>0</v>
      </c>
      <c r="D2" s="9" t="s">
        <v>1</v>
      </c>
      <c r="E2" s="9" t="s">
        <v>4</v>
      </c>
      <c r="F2" s="9" t="s">
        <v>10</v>
      </c>
      <c r="G2" s="9" t="s">
        <v>6</v>
      </c>
      <c r="H2" s="9" t="s">
        <v>2</v>
      </c>
      <c r="I2" s="9" t="s">
        <v>51</v>
      </c>
      <c r="J2" s="9" t="s">
        <v>3</v>
      </c>
      <c r="K2" s="9" t="s">
        <v>5</v>
      </c>
      <c r="L2" s="9" t="s">
        <v>9</v>
      </c>
      <c r="M2" s="9" t="s">
        <v>8</v>
      </c>
      <c r="N2" s="10" t="s">
        <v>7</v>
      </c>
      <c r="O2" s="11" t="s">
        <v>0</v>
      </c>
      <c r="P2" s="12" t="s">
        <v>1</v>
      </c>
      <c r="Q2" s="12" t="s">
        <v>4</v>
      </c>
      <c r="R2" s="12" t="s">
        <v>10</v>
      </c>
      <c r="S2" s="12" t="s">
        <v>6</v>
      </c>
      <c r="T2" s="12" t="s">
        <v>2</v>
      </c>
      <c r="U2" s="12" t="s">
        <v>51</v>
      </c>
      <c r="V2" s="12" t="s">
        <v>3</v>
      </c>
      <c r="W2" s="12" t="s">
        <v>5</v>
      </c>
      <c r="X2" s="12" t="s">
        <v>9</v>
      </c>
      <c r="Y2" s="12" t="s">
        <v>8</v>
      </c>
      <c r="Z2" s="12" t="s">
        <v>7</v>
      </c>
    </row>
    <row r="3" spans="1:26" x14ac:dyDescent="0.25">
      <c r="A3" s="2">
        <v>1990</v>
      </c>
      <c r="B3" s="7">
        <f ca="1">SUM(C3:N3)</f>
        <v>6767206</v>
      </c>
      <c r="C3" s="13">
        <f ca="1">INDIRECT("'"&amp;C2&amp;"'!C2")</f>
        <v>1276702</v>
      </c>
      <c r="D3" s="13">
        <f ca="1">INDIRECT("'"&amp;D$2&amp;"'!C2")</f>
        <v>803732</v>
      </c>
      <c r="E3" s="13">
        <f ca="1">INDIRECT("'"&amp;E2&amp;"'!C2")</f>
        <v>230096</v>
      </c>
      <c r="F3" s="13">
        <f ca="1">INDIRECT("'"&amp;F2&amp;"'!C2")</f>
        <v>110765</v>
      </c>
      <c r="G3" s="13">
        <f ca="1">INDIRECT("'"&amp;G2&amp;"'!C2")</f>
        <v>36697</v>
      </c>
      <c r="H3" s="13">
        <f ca="1">INDIRECT("'"&amp;H2&amp;"'!C2")</f>
        <v>723959</v>
      </c>
      <c r="I3" s="13">
        <f ca="1">INDIRECT("'"&amp;I2&amp;"'!C2")</f>
        <v>480628</v>
      </c>
      <c r="J3" s="13">
        <f ca="1">INDIRECT("'"&amp;J2&amp;"'!C2")</f>
        <v>649623</v>
      </c>
      <c r="K3" s="13">
        <f ca="1">INDIRECT("'"&amp;K2&amp;"'!C2")</f>
        <v>1497577</v>
      </c>
      <c r="L3" s="13">
        <f ca="1">INDIRECT("'"&amp;L2&amp;"'!C2")</f>
        <v>229734</v>
      </c>
      <c r="M3" s="13">
        <f ca="1">INDIRECT("'"&amp;M2&amp;"'!C2")</f>
        <v>339471</v>
      </c>
      <c r="N3" s="14">
        <f ca="1">INDIRECT("'"&amp;N2&amp;"'!C2")</f>
        <v>388222</v>
      </c>
      <c r="O3" s="12">
        <f ca="1">C3/$B3</f>
        <v>0.18866013536458029</v>
      </c>
      <c r="P3" s="12">
        <f t="shared" ref="P3:P9" ca="1" si="0">D3/$B3</f>
        <v>0.11876866168992048</v>
      </c>
      <c r="Q3" s="12">
        <f t="shared" ref="Q3:Q9" ca="1" si="1">E3/$B3</f>
        <v>3.4001624895119195E-2</v>
      </c>
      <c r="R3" s="12">
        <f t="shared" ref="R3:R9" ca="1" si="2">F3/$B3</f>
        <v>1.636790722788696E-2</v>
      </c>
      <c r="S3" s="12">
        <f t="shared" ref="S3:S9" ca="1" si="3">G3/$B3</f>
        <v>5.4227697516523064E-3</v>
      </c>
      <c r="T3" s="12">
        <f t="shared" ref="T3:T9" ca="1" si="4">H3/$B3</f>
        <v>0.10698048795913705</v>
      </c>
      <c r="U3" s="12">
        <f t="shared" ref="U3:U9" ca="1" si="5">I3/$B3</f>
        <v>7.1023107616348613E-2</v>
      </c>
      <c r="V3" s="12">
        <f t="shared" ref="V3:V9" ca="1" si="6">J3/$B3</f>
        <v>9.5995747728087485E-2</v>
      </c>
      <c r="W3" s="12">
        <f t="shared" ref="W3:W9" ca="1" si="7">K3/$B3</f>
        <v>0.22129915950541479</v>
      </c>
      <c r="X3" s="12">
        <f t="shared" ref="X3:X9" ca="1" si="8">L3/$B3</f>
        <v>3.3948131621824425E-2</v>
      </c>
      <c r="Y3" s="12">
        <f t="shared" ref="Y3:Y9" ca="1" si="9">M3/$B3</f>
        <v>5.0164129775272098E-2</v>
      </c>
      <c r="Z3" s="12">
        <f t="shared" ref="Z3:Z9" ca="1" si="10">N3/$B3</f>
        <v>5.7368136864756294E-2</v>
      </c>
    </row>
    <row r="4" spans="1:26" x14ac:dyDescent="0.25">
      <c r="A4" s="2">
        <v>1995</v>
      </c>
      <c r="B4" s="7">
        <f t="shared" ref="B4:B9" ca="1" si="11">SUM(C4:N4)</f>
        <v>7131219</v>
      </c>
      <c r="C4" s="13">
        <f ca="1">INDIRECT("'"&amp;C$2&amp;"'!C3")</f>
        <v>1333031</v>
      </c>
      <c r="D4" s="13">
        <f ca="1">INDIRECT("'"&amp;D$2&amp;"'!C3")</f>
        <v>869176</v>
      </c>
      <c r="E4" s="13">
        <f ca="1">INDIRECT("'"&amp;E$2&amp;"'!C3")</f>
        <v>238053</v>
      </c>
      <c r="F4" s="13">
        <f t="shared" ref="F4:N4" ca="1" si="12">INDIRECT("'"&amp;F$2&amp;"'!C3")</f>
        <v>116817</v>
      </c>
      <c r="G4" s="13">
        <f t="shared" ca="1" si="12"/>
        <v>43310</v>
      </c>
      <c r="H4" s="13">
        <f t="shared" ca="1" si="12"/>
        <v>741615</v>
      </c>
      <c r="I4" s="13">
        <f t="shared" ca="1" si="12"/>
        <v>517926</v>
      </c>
      <c r="J4" s="13">
        <f t="shared" ca="1" si="12"/>
        <v>673274</v>
      </c>
      <c r="K4" s="13">
        <f t="shared" ca="1" si="12"/>
        <v>1568225</v>
      </c>
      <c r="L4" s="13">
        <f t="shared" ca="1" si="12"/>
        <v>239889</v>
      </c>
      <c r="M4" s="13">
        <f t="shared" ca="1" si="12"/>
        <v>368227</v>
      </c>
      <c r="N4" s="14">
        <f t="shared" ca="1" si="12"/>
        <v>421676</v>
      </c>
      <c r="O4" s="12">
        <f t="shared" ref="O4:O9" ca="1" si="13">C4/$B4</f>
        <v>0.18692891075144374</v>
      </c>
      <c r="P4" s="12">
        <f t="shared" ca="1" si="0"/>
        <v>0.12188322922069846</v>
      </c>
      <c r="Q4" s="12">
        <f t="shared" ca="1" si="1"/>
        <v>3.3381810318824874E-2</v>
      </c>
      <c r="R4" s="12">
        <f t="shared" ca="1" si="2"/>
        <v>1.6381070333136592E-2</v>
      </c>
      <c r="S4" s="12">
        <f t="shared" ca="1" si="3"/>
        <v>6.0732954632300596E-3</v>
      </c>
      <c r="T4" s="12">
        <f t="shared" ca="1" si="4"/>
        <v>0.1039955440998236</v>
      </c>
      <c r="U4" s="12">
        <f t="shared" ca="1" si="5"/>
        <v>7.2627975665871425E-2</v>
      </c>
      <c r="V4" s="12">
        <f t="shared" ca="1" si="6"/>
        <v>9.4412189556932688E-2</v>
      </c>
      <c r="W4" s="12">
        <f t="shared" ca="1" si="7"/>
        <v>0.21990980784631631</v>
      </c>
      <c r="X4" s="12">
        <f t="shared" ca="1" si="8"/>
        <v>3.363926980786875E-2</v>
      </c>
      <c r="Y4" s="12">
        <f t="shared" ca="1" si="9"/>
        <v>5.1635912457603669E-2</v>
      </c>
      <c r="Z4" s="12">
        <f t="shared" ca="1" si="10"/>
        <v>5.9130984478249791E-2</v>
      </c>
    </row>
    <row r="5" spans="1:26" x14ac:dyDescent="0.25">
      <c r="A5" s="2">
        <v>2000</v>
      </c>
      <c r="B5" s="7">
        <f t="shared" ca="1" si="11"/>
        <v>7656782</v>
      </c>
      <c r="C5" s="13">
        <f ca="1">INDIRECT("'"&amp;C$2&amp;"'!C4")</f>
        <v>1443939</v>
      </c>
      <c r="D5" s="13">
        <f ca="1">INDIRECT("'"&amp;D$2&amp;"'!C4")</f>
        <v>948816</v>
      </c>
      <c r="E5" s="13">
        <f ca="1">INDIRECT("'"&amp;E$2&amp;"'!C4")</f>
        <v>247289</v>
      </c>
      <c r="F5" s="13">
        <f t="shared" ref="F5:N5" ca="1" si="14">INDIRECT("'"&amp;F$2&amp;"'!C4")</f>
        <v>124279</v>
      </c>
      <c r="G5" s="13">
        <f t="shared" ca="1" si="14"/>
        <v>53234</v>
      </c>
      <c r="H5" s="13">
        <f t="shared" ca="1" si="14"/>
        <v>776733</v>
      </c>
      <c r="I5" s="13">
        <f t="shared" ca="1" si="14"/>
        <v>563598</v>
      </c>
      <c r="J5" s="13">
        <f t="shared" ca="1" si="14"/>
        <v>707163</v>
      </c>
      <c r="K5" s="13">
        <f t="shared" ca="1" si="14"/>
        <v>1682585</v>
      </c>
      <c r="L5" s="13">
        <f t="shared" ca="1" si="14"/>
        <v>255602</v>
      </c>
      <c r="M5" s="13">
        <f t="shared" ca="1" si="14"/>
        <v>394930</v>
      </c>
      <c r="N5" s="14">
        <f t="shared" ca="1" si="14"/>
        <v>458614</v>
      </c>
      <c r="O5" s="12">
        <f t="shared" ca="1" si="13"/>
        <v>0.18858301046053028</v>
      </c>
      <c r="P5" s="12">
        <f t="shared" ca="1" si="0"/>
        <v>0.1239183771981493</v>
      </c>
      <c r="Q5" s="12">
        <f t="shared" ca="1" si="1"/>
        <v>3.2296727267408162E-2</v>
      </c>
      <c r="R5" s="12">
        <f t="shared" ca="1" si="2"/>
        <v>1.6231231344969729E-2</v>
      </c>
      <c r="S5" s="12">
        <f t="shared" ca="1" si="3"/>
        <v>6.9525291434443344E-3</v>
      </c>
      <c r="T5" s="12">
        <f t="shared" ca="1" si="4"/>
        <v>0.10144379192198498</v>
      </c>
      <c r="U5" s="12">
        <f t="shared" ca="1" si="5"/>
        <v>7.36076853174088E-2</v>
      </c>
      <c r="V5" s="12">
        <f t="shared" ca="1" si="6"/>
        <v>9.2357729395978624E-2</v>
      </c>
      <c r="W5" s="12">
        <f t="shared" ca="1" si="7"/>
        <v>0.21975093453098182</v>
      </c>
      <c r="X5" s="12">
        <f t="shared" ca="1" si="8"/>
        <v>3.3382431418316469E-2</v>
      </c>
      <c r="Y5" s="12">
        <f t="shared" ca="1" si="9"/>
        <v>5.1579109866259742E-2</v>
      </c>
      <c r="Z5" s="12">
        <f t="shared" ca="1" si="10"/>
        <v>5.9896442134567761E-2</v>
      </c>
    </row>
    <row r="6" spans="1:26" x14ac:dyDescent="0.25">
      <c r="A6" s="2">
        <v>2005</v>
      </c>
      <c r="B6" s="7">
        <f t="shared" ca="1" si="11"/>
        <v>7855665</v>
      </c>
      <c r="C6" s="13">
        <f ca="1">INDIRECT("'"&amp;C$2&amp;"'!C5")</f>
        <v>1462736</v>
      </c>
      <c r="D6" s="13">
        <f ca="1">INDIRECT("'"&amp;D$2&amp;"'!C5")</f>
        <v>1001216</v>
      </c>
      <c r="E6" s="13">
        <f ca="1">INDIRECT("'"&amp;E$2&amp;"'!C5")</f>
        <v>246688</v>
      </c>
      <c r="F6" s="13">
        <f t="shared" ref="F6:N6" ca="1" si="15">INDIRECT("'"&amp;F$2&amp;"'!C5")</f>
        <v>130472</v>
      </c>
      <c r="G6" s="13">
        <f t="shared" ca="1" si="15"/>
        <v>55221</v>
      </c>
      <c r="H6" s="13">
        <f t="shared" ca="1" si="15"/>
        <v>780187</v>
      </c>
      <c r="I6" s="13">
        <f t="shared" ca="1" si="15"/>
        <v>645059</v>
      </c>
      <c r="J6" s="13">
        <f t="shared" ca="1" si="15"/>
        <v>700350</v>
      </c>
      <c r="K6" s="13">
        <f t="shared" ca="1" si="15"/>
        <v>1698234</v>
      </c>
      <c r="L6" s="13">
        <f t="shared" ca="1" si="15"/>
        <v>254783</v>
      </c>
      <c r="M6" s="13">
        <f t="shared" ca="1" si="15"/>
        <v>410985</v>
      </c>
      <c r="N6" s="14">
        <f t="shared" ca="1" si="15"/>
        <v>469734</v>
      </c>
      <c r="O6" s="12">
        <f t="shared" ca="1" si="13"/>
        <v>0.18620142279488752</v>
      </c>
      <c r="P6" s="12">
        <f t="shared" ca="1" si="0"/>
        <v>0.12745146337070126</v>
      </c>
      <c r="Q6" s="12">
        <f t="shared" ca="1" si="1"/>
        <v>3.1402561081716185E-2</v>
      </c>
      <c r="R6" s="12">
        <f t="shared" ca="1" si="2"/>
        <v>1.6608651209031954E-2</v>
      </c>
      <c r="S6" s="12">
        <f t="shared" ca="1" si="3"/>
        <v>7.0294494482644057E-3</v>
      </c>
      <c r="T6" s="12">
        <f t="shared" ca="1" si="4"/>
        <v>9.9315207560403865E-2</v>
      </c>
      <c r="U6" s="12">
        <f t="shared" ca="1" si="5"/>
        <v>8.2113863052968777E-2</v>
      </c>
      <c r="V6" s="12">
        <f t="shared" ca="1" si="6"/>
        <v>8.9152223268176539E-2</v>
      </c>
      <c r="W6" s="12">
        <f t="shared" ca="1" si="7"/>
        <v>0.21617953413237453</v>
      </c>
      <c r="X6" s="12">
        <f t="shared" ca="1" si="8"/>
        <v>3.2433027630378843E-2</v>
      </c>
      <c r="Y6" s="12">
        <f t="shared" ca="1" si="9"/>
        <v>5.2317022174443541E-2</v>
      </c>
      <c r="Z6" s="12">
        <f t="shared" ca="1" si="10"/>
        <v>5.979557427665258E-2</v>
      </c>
    </row>
    <row r="7" spans="1:26" x14ac:dyDescent="0.25">
      <c r="A7" s="2">
        <v>2010</v>
      </c>
      <c r="B7" s="7">
        <f t="shared" ca="1" si="11"/>
        <v>8153696</v>
      </c>
      <c r="C7" s="13">
        <f ca="1">INDIRECT("'"&amp;C$2&amp;"'!C6")</f>
        <v>1510271</v>
      </c>
      <c r="D7" s="13">
        <f ca="1">INDIRECT("'"&amp;D$2&amp;"'!C6")</f>
        <v>1049025</v>
      </c>
      <c r="E7" s="13">
        <f ca="1">INDIRECT("'"&amp;E$2&amp;"'!C6")</f>
        <v>252409</v>
      </c>
      <c r="F7" s="13">
        <f t="shared" ref="F7:N7" ca="1" si="16">INDIRECT("'"&amp;F$2&amp;"'!C6")</f>
        <v>136484</v>
      </c>
      <c r="G7" s="13">
        <f t="shared" ca="1" si="16"/>
        <v>55269</v>
      </c>
      <c r="H7" s="13">
        <f t="shared" ca="1" si="16"/>
        <v>805235</v>
      </c>
      <c r="I7" s="13">
        <f t="shared" ca="1" si="16"/>
        <v>685306</v>
      </c>
      <c r="J7" s="13">
        <f t="shared" ca="1" si="16"/>
        <v>718451</v>
      </c>
      <c r="K7" s="13">
        <f t="shared" ca="1" si="16"/>
        <v>1781642</v>
      </c>
      <c r="L7" s="13">
        <f t="shared" ca="1" si="16"/>
        <v>262382</v>
      </c>
      <c r="M7" s="13">
        <f t="shared" ca="1" si="16"/>
        <v>413344</v>
      </c>
      <c r="N7" s="14">
        <f t="shared" ca="1" si="16"/>
        <v>483878</v>
      </c>
      <c r="O7" s="12">
        <f t="shared" ca="1" si="13"/>
        <v>0.18522532603619266</v>
      </c>
      <c r="P7" s="12">
        <f t="shared" ca="1" si="0"/>
        <v>0.12865637865331256</v>
      </c>
      <c r="Q7" s="12">
        <f t="shared" ca="1" si="1"/>
        <v>3.0956390819574339E-2</v>
      </c>
      <c r="R7" s="12">
        <f t="shared" ca="1" si="2"/>
        <v>1.6738912022228939E-2</v>
      </c>
      <c r="S7" s="12">
        <f t="shared" ca="1" si="3"/>
        <v>6.7783984097518476E-3</v>
      </c>
      <c r="T7" s="12">
        <f t="shared" ca="1" si="4"/>
        <v>9.8757054469531369E-2</v>
      </c>
      <c r="U7" s="12">
        <f t="shared" ca="1" si="5"/>
        <v>8.4048510025392167E-2</v>
      </c>
      <c r="V7" s="12">
        <f t="shared" ca="1" si="6"/>
        <v>8.8113537713449208E-2</v>
      </c>
      <c r="W7" s="12">
        <f t="shared" ca="1" si="7"/>
        <v>0.21850728798326549</v>
      </c>
      <c r="X7" s="12">
        <f t="shared" ca="1" si="8"/>
        <v>3.2179517117145402E-2</v>
      </c>
      <c r="Y7" s="12">
        <f t="shared" ca="1" si="9"/>
        <v>5.069406561147239E-2</v>
      </c>
      <c r="Z7" s="12">
        <f t="shared" ca="1" si="10"/>
        <v>5.9344621138683613E-2</v>
      </c>
    </row>
    <row r="8" spans="1:26" x14ac:dyDescent="0.25">
      <c r="A8" s="2">
        <v>2015</v>
      </c>
      <c r="B8" s="7">
        <f t="shared" ca="1" si="11"/>
        <v>8628207</v>
      </c>
      <c r="C8" s="13">
        <f ca="1">INDIRECT("'"&amp;C$2&amp;"'!C7")</f>
        <v>1611318</v>
      </c>
      <c r="D8" s="13">
        <f ca="1">INDIRECT("'"&amp;D$2&amp;"'!C7")</f>
        <v>1111899</v>
      </c>
      <c r="E8" s="13">
        <f ca="1">INDIRECT("'"&amp;E$2&amp;"'!C7")</f>
        <v>262305</v>
      </c>
      <c r="F8" s="13">
        <f t="shared" ref="F8:N8" ca="1" si="17">INDIRECT("'"&amp;F$2&amp;"'!C7")</f>
        <v>140992</v>
      </c>
      <c r="G8" s="13">
        <f t="shared" ca="1" si="17"/>
        <v>56451</v>
      </c>
      <c r="H8" s="13">
        <f t="shared" ca="1" si="17"/>
        <v>857410</v>
      </c>
      <c r="I8" s="13">
        <f t="shared" ca="1" si="17"/>
        <v>723985</v>
      </c>
      <c r="J8" s="13">
        <f t="shared" ca="1" si="17"/>
        <v>759609</v>
      </c>
      <c r="K8" s="13">
        <f t="shared" ca="1" si="17"/>
        <v>1903209</v>
      </c>
      <c r="L8" s="13">
        <f t="shared" ca="1" si="17"/>
        <v>273856</v>
      </c>
      <c r="M8" s="13">
        <f t="shared" ca="1" si="17"/>
        <v>427122</v>
      </c>
      <c r="N8" s="14">
        <f t="shared" ca="1" si="17"/>
        <v>500051</v>
      </c>
      <c r="O8" s="12">
        <f t="shared" ca="1" si="13"/>
        <v>0.18675003972435988</v>
      </c>
      <c r="P8" s="12">
        <f t="shared" ca="1" si="0"/>
        <v>0.12886790963638217</v>
      </c>
      <c r="Q8" s="12">
        <f t="shared" ca="1" si="1"/>
        <v>3.0400870076482865E-2</v>
      </c>
      <c r="R8" s="12">
        <f t="shared" ca="1" si="2"/>
        <v>1.6340822606597177E-2</v>
      </c>
      <c r="S8" s="12">
        <f t="shared" ca="1" si="3"/>
        <v>6.5426107649016766E-3</v>
      </c>
      <c r="T8" s="12">
        <f t="shared" ca="1" si="4"/>
        <v>9.9372905633812444E-2</v>
      </c>
      <c r="U8" s="12">
        <f t="shared" ca="1" si="5"/>
        <v>8.3909090266378633E-2</v>
      </c>
      <c r="V8" s="12">
        <f t="shared" ca="1" si="6"/>
        <v>8.8037873917489462E-2</v>
      </c>
      <c r="W8" s="12">
        <f t="shared" ca="1" si="7"/>
        <v>0.2205798956840048</v>
      </c>
      <c r="X8" s="12">
        <f t="shared" ca="1" si="8"/>
        <v>3.1739618671642905E-2</v>
      </c>
      <c r="Y8" s="12">
        <f t="shared" ca="1" si="9"/>
        <v>4.9502984803215778E-2</v>
      </c>
      <c r="Z8" s="12">
        <f t="shared" ca="1" si="10"/>
        <v>5.7955378214732213E-2</v>
      </c>
    </row>
    <row r="9" spans="1:26" x14ac:dyDescent="0.25">
      <c r="A9" s="2">
        <v>2017</v>
      </c>
      <c r="B9" s="7">
        <f t="shared" ca="1" si="11"/>
        <v>8794963</v>
      </c>
      <c r="C9" s="13">
        <f ca="1">INDIRECT("'"&amp;C$2&amp;"'!C8")</f>
        <v>1645359</v>
      </c>
      <c r="D9" s="13">
        <f ca="1">INDIRECT("'"&amp;D$2&amp;"'!C8")</f>
        <v>1139513</v>
      </c>
      <c r="E9" s="13">
        <f ca="1">INDIRECT("'"&amp;E$2&amp;"'!C8")</f>
        <v>263604</v>
      </c>
      <c r="F9" s="13">
        <f t="shared" ref="F9:N9" ca="1" si="18">INDIRECT("'"&amp;F$2&amp;"'!C8")</f>
        <v>142408</v>
      </c>
      <c r="G9" s="13">
        <f t="shared" ca="1" si="18"/>
        <v>56854</v>
      </c>
      <c r="H9" s="13">
        <f t="shared" ca="1" si="18"/>
        <v>874228</v>
      </c>
      <c r="I9" s="13">
        <f t="shared" ca="1" si="18"/>
        <v>746868</v>
      </c>
      <c r="J9" s="13">
        <f t="shared" ca="1" si="18"/>
        <v>770203</v>
      </c>
      <c r="K9" s="13">
        <f t="shared" ca="1" si="18"/>
        <v>1938180</v>
      </c>
      <c r="L9" s="13">
        <f t="shared" ca="1" si="18"/>
        <v>276603</v>
      </c>
      <c r="M9" s="13">
        <f t="shared" ca="1" si="18"/>
        <v>436023</v>
      </c>
      <c r="N9" s="14">
        <f t="shared" ca="1" si="18"/>
        <v>505120</v>
      </c>
      <c r="O9" s="12">
        <f t="shared" ca="1" si="13"/>
        <v>0.18707969550298278</v>
      </c>
      <c r="P9" s="12">
        <f t="shared" ca="1" si="0"/>
        <v>0.12956427446027913</v>
      </c>
      <c r="Q9" s="12">
        <f t="shared" ca="1" si="1"/>
        <v>2.997215565318467E-2</v>
      </c>
      <c r="R9" s="12">
        <f t="shared" ca="1" si="2"/>
        <v>1.6191995350065713E-2</v>
      </c>
      <c r="S9" s="12">
        <f t="shared" ca="1" si="3"/>
        <v>6.4643819422549017E-3</v>
      </c>
      <c r="T9" s="12">
        <f t="shared" ca="1" si="4"/>
        <v>9.9400986678397626E-2</v>
      </c>
      <c r="U9" s="12">
        <f t="shared" ca="1" si="5"/>
        <v>8.4919970669575295E-2</v>
      </c>
      <c r="V9" s="12">
        <f t="shared" ca="1" si="6"/>
        <v>8.757319388381736E-2</v>
      </c>
      <c r="W9" s="12">
        <f t="shared" ca="1" si="7"/>
        <v>0.2203738662686813</v>
      </c>
      <c r="X9" s="12">
        <f t="shared" ca="1" si="8"/>
        <v>3.1450160734047432E-2</v>
      </c>
      <c r="Y9" s="12">
        <f t="shared" ca="1" si="9"/>
        <v>4.9576445062929769E-2</v>
      </c>
      <c r="Z9" s="12">
        <f t="shared" ca="1" si="10"/>
        <v>5.7432873793784013E-2</v>
      </c>
    </row>
    <row r="11" spans="1:26" x14ac:dyDescent="0.25">
      <c r="B11" s="3" t="s">
        <v>53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 t="s">
        <v>56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2" t="s">
        <v>11</v>
      </c>
      <c r="B12" s="7" t="s">
        <v>52</v>
      </c>
      <c r="C12" s="8" t="s">
        <v>0</v>
      </c>
      <c r="D12" s="9" t="s">
        <v>1</v>
      </c>
      <c r="E12" s="9" t="s">
        <v>4</v>
      </c>
      <c r="F12" s="9" t="s">
        <v>10</v>
      </c>
      <c r="G12" s="9" t="s">
        <v>6</v>
      </c>
      <c r="H12" s="9" t="s">
        <v>2</v>
      </c>
      <c r="I12" s="9" t="s">
        <v>51</v>
      </c>
      <c r="J12" s="9" t="s">
        <v>3</v>
      </c>
      <c r="K12" s="9" t="s">
        <v>5</v>
      </c>
      <c r="L12" s="9" t="s">
        <v>9</v>
      </c>
      <c r="M12" s="9" t="s">
        <v>8</v>
      </c>
      <c r="N12" s="10" t="s">
        <v>7</v>
      </c>
      <c r="O12" s="11" t="s">
        <v>0</v>
      </c>
      <c r="P12" s="12" t="s">
        <v>1</v>
      </c>
      <c r="Q12" s="12" t="s">
        <v>4</v>
      </c>
      <c r="R12" s="12" t="s">
        <v>10</v>
      </c>
      <c r="S12" s="12" t="s">
        <v>6</v>
      </c>
      <c r="T12" s="12" t="s">
        <v>2</v>
      </c>
      <c r="U12" s="12" t="s">
        <v>51</v>
      </c>
      <c r="V12" s="12" t="s">
        <v>3</v>
      </c>
      <c r="W12" s="12" t="s">
        <v>5</v>
      </c>
      <c r="X12" s="12" t="s">
        <v>9</v>
      </c>
      <c r="Y12" s="12" t="s">
        <v>8</v>
      </c>
      <c r="Z12" s="12" t="s">
        <v>7</v>
      </c>
    </row>
    <row r="13" spans="1:26" x14ac:dyDescent="0.25">
      <c r="A13" s="2">
        <v>1990</v>
      </c>
      <c r="B13" s="7">
        <f ca="1">SUM(C13:N13)</f>
        <v>2635308</v>
      </c>
      <c r="C13" s="13">
        <f ca="1">INDIRECT("'"&amp;C$2&amp;"'!D2")</f>
        <v>504109</v>
      </c>
      <c r="D13" s="13">
        <f ca="1">INDIRECT("'"&amp;D$2&amp;"'!D2")</f>
        <v>316170</v>
      </c>
      <c r="E13" s="13">
        <f t="shared" ref="E13:N13" ca="1" si="19">INDIRECT("'"&amp;E$2&amp;"'!D2")</f>
        <v>99757</v>
      </c>
      <c r="F13" s="13">
        <f t="shared" ca="1" si="19"/>
        <v>44199</v>
      </c>
      <c r="G13" s="13">
        <f t="shared" ca="1" si="19"/>
        <v>12230</v>
      </c>
      <c r="H13" s="13">
        <f t="shared" ca="1" si="19"/>
        <v>328471</v>
      </c>
      <c r="I13" s="13">
        <f t="shared" ca="1" si="19"/>
        <v>166274</v>
      </c>
      <c r="J13" s="13">
        <f t="shared" ca="1" si="19"/>
        <v>251782</v>
      </c>
      <c r="K13" s="13">
        <f t="shared" ca="1" si="19"/>
        <v>540240</v>
      </c>
      <c r="L13" s="13">
        <f t="shared" ca="1" si="19"/>
        <v>91878</v>
      </c>
      <c r="M13" s="13">
        <f t="shared" ca="1" si="19"/>
        <v>119136</v>
      </c>
      <c r="N13" s="14">
        <f t="shared" ca="1" si="19"/>
        <v>161062</v>
      </c>
      <c r="O13" s="12">
        <f ca="1">C13/$B13</f>
        <v>0.19129035391688562</v>
      </c>
      <c r="P13" s="12">
        <f t="shared" ref="P13:P19" ca="1" si="20">D13/$B13</f>
        <v>0.11997459120527847</v>
      </c>
      <c r="Q13" s="12">
        <f t="shared" ref="Q13:Q19" ca="1" si="21">E13/$B13</f>
        <v>3.785401934043383E-2</v>
      </c>
      <c r="R13" s="12">
        <f t="shared" ref="R13:R19" ca="1" si="22">F13/$B13</f>
        <v>1.6771853612556863E-2</v>
      </c>
      <c r="S13" s="12">
        <f t="shared" ref="S13:S19" ca="1" si="23">G13/$B13</f>
        <v>4.6408237670890837E-3</v>
      </c>
      <c r="T13" s="12">
        <f t="shared" ref="T13:T19" ca="1" si="24">H13/$B13</f>
        <v>0.1246423567947276</v>
      </c>
      <c r="U13" s="12">
        <f t="shared" ref="U13:U19" ca="1" si="25">I13/$B13</f>
        <v>6.3094712268926434E-2</v>
      </c>
      <c r="V13" s="12">
        <f t="shared" ref="V13:V19" ca="1" si="26">J13/$B13</f>
        <v>9.5541773485300394E-2</v>
      </c>
      <c r="W13" s="12">
        <f t="shared" ref="W13:W19" ca="1" si="27">K13/$B13</f>
        <v>0.20500070579985338</v>
      </c>
      <c r="X13" s="12">
        <f t="shared" ref="X13:X19" ca="1" si="28">L13/$B13</f>
        <v>3.4864235983042592E-2</v>
      </c>
      <c r="Y13" s="12">
        <f t="shared" ref="Y13:Y19" ca="1" si="29">M13/$B13</f>
        <v>4.5207618995578507E-2</v>
      </c>
      <c r="Z13" s="12">
        <f t="shared" ref="Z13:Z19" ca="1" si="30">N13/$B13</f>
        <v>6.1116954830327232E-2</v>
      </c>
    </row>
    <row r="14" spans="1:26" x14ac:dyDescent="0.25">
      <c r="A14" s="2">
        <v>1995</v>
      </c>
      <c r="B14" s="7">
        <f t="shared" ref="B14:B19" ca="1" si="31">SUM(C14:N14)</f>
        <v>2733170</v>
      </c>
      <c r="C14" s="13">
        <f ca="1">INDIRECT("'"&amp;C$2&amp;"'!D3")</f>
        <v>516254</v>
      </c>
      <c r="D14" s="13">
        <f ca="1">INDIRECT("'"&amp;D$2&amp;"'!D3")</f>
        <v>336384</v>
      </c>
      <c r="E14" s="13">
        <f t="shared" ref="E14:N14" ca="1" si="32">INDIRECT("'"&amp;E$2&amp;"'!D3")</f>
        <v>102194</v>
      </c>
      <c r="F14" s="13">
        <f t="shared" ca="1" si="32"/>
        <v>46790</v>
      </c>
      <c r="G14" s="13">
        <f t="shared" ca="1" si="32"/>
        <v>13628</v>
      </c>
      <c r="H14" s="13">
        <f t="shared" ca="1" si="32"/>
        <v>336188</v>
      </c>
      <c r="I14" s="13">
        <f t="shared" ca="1" si="32"/>
        <v>177335</v>
      </c>
      <c r="J14" s="13">
        <f t="shared" ca="1" si="32"/>
        <v>254784</v>
      </c>
      <c r="K14" s="13">
        <f t="shared" ca="1" si="32"/>
        <v>553843</v>
      </c>
      <c r="L14" s="13">
        <f t="shared" ca="1" si="32"/>
        <v>95600</v>
      </c>
      <c r="M14" s="13">
        <f t="shared" ca="1" si="32"/>
        <v>127313</v>
      </c>
      <c r="N14" s="14">
        <f t="shared" ca="1" si="32"/>
        <v>172857</v>
      </c>
      <c r="O14" s="12">
        <f t="shared" ref="O14:O19" ca="1" si="33">C14/$B14</f>
        <v>0.18888470164680574</v>
      </c>
      <c r="P14" s="12">
        <f t="shared" ca="1" si="20"/>
        <v>0.12307467153525027</v>
      </c>
      <c r="Q14" s="12">
        <f t="shared" ca="1" si="21"/>
        <v>3.7390283077891238E-2</v>
      </c>
      <c r="R14" s="12">
        <f t="shared" ca="1" si="22"/>
        <v>1.7119315666423968E-2</v>
      </c>
      <c r="S14" s="12">
        <f t="shared" ca="1" si="23"/>
        <v>4.9861516114987356E-3</v>
      </c>
      <c r="T14" s="12">
        <f t="shared" ca="1" si="24"/>
        <v>0.1230029599329716</v>
      </c>
      <c r="U14" s="12">
        <f t="shared" ca="1" si="25"/>
        <v>6.488253566371649E-2</v>
      </c>
      <c r="V14" s="12">
        <f t="shared" ca="1" si="26"/>
        <v>9.3219228953925301E-2</v>
      </c>
      <c r="W14" s="12">
        <f t="shared" ca="1" si="27"/>
        <v>0.2026375966368722</v>
      </c>
      <c r="X14" s="12">
        <f t="shared" ca="1" si="28"/>
        <v>3.4977699886944463E-2</v>
      </c>
      <c r="Y14" s="12">
        <f t="shared" ca="1" si="29"/>
        <v>4.6580710310738078E-2</v>
      </c>
      <c r="Z14" s="12">
        <f t="shared" ca="1" si="30"/>
        <v>6.3244145076961911E-2</v>
      </c>
    </row>
    <row r="15" spans="1:26" x14ac:dyDescent="0.25">
      <c r="A15" s="2">
        <v>2000</v>
      </c>
      <c r="B15" s="7">
        <f t="shared" ca="1" si="31"/>
        <v>2856936</v>
      </c>
      <c r="C15" s="13">
        <f ca="1">INDIRECT("'"&amp;C$2&amp;"'!D4")</f>
        <v>540183</v>
      </c>
      <c r="D15" s="13">
        <f ca="1">INDIRECT("'"&amp;D$2&amp;"'!D4")</f>
        <v>354577</v>
      </c>
      <c r="E15" s="13">
        <f t="shared" ref="E15:N15" ca="1" si="34">INDIRECT("'"&amp;E$2&amp;"'!D4")</f>
        <v>104990</v>
      </c>
      <c r="F15" s="13">
        <f t="shared" ca="1" si="34"/>
        <v>48554</v>
      </c>
      <c r="G15" s="13">
        <f t="shared" ca="1" si="34"/>
        <v>16499</v>
      </c>
      <c r="H15" s="13">
        <f t="shared" ca="1" si="34"/>
        <v>346527</v>
      </c>
      <c r="I15" s="13">
        <f t="shared" ca="1" si="34"/>
        <v>189160</v>
      </c>
      <c r="J15" s="13">
        <f t="shared" ca="1" si="34"/>
        <v>260578</v>
      </c>
      <c r="K15" s="13">
        <f t="shared" ca="1" si="34"/>
        <v>579329</v>
      </c>
      <c r="L15" s="13">
        <f t="shared" ca="1" si="34"/>
        <v>98873</v>
      </c>
      <c r="M15" s="13">
        <f t="shared" ca="1" si="34"/>
        <v>134513</v>
      </c>
      <c r="N15" s="14">
        <f t="shared" ca="1" si="34"/>
        <v>183153</v>
      </c>
      <c r="O15" s="12">
        <f t="shared" ca="1" si="33"/>
        <v>0.18907773922832014</v>
      </c>
      <c r="P15" s="12">
        <f t="shared" ca="1" si="20"/>
        <v>0.12411093563173974</v>
      </c>
      <c r="Q15" s="12">
        <f t="shared" ca="1" si="21"/>
        <v>3.6749160639230283E-2</v>
      </c>
      <c r="R15" s="12">
        <f t="shared" ca="1" si="22"/>
        <v>1.6995130447444395E-2</v>
      </c>
      <c r="S15" s="12">
        <f t="shared" ca="1" si="23"/>
        <v>5.7750681149315213E-3</v>
      </c>
      <c r="T15" s="12">
        <f t="shared" ca="1" si="24"/>
        <v>0.12129323162997001</v>
      </c>
      <c r="U15" s="12">
        <f t="shared" ca="1" si="25"/>
        <v>6.6210793661461084E-2</v>
      </c>
      <c r="V15" s="12">
        <f t="shared" ca="1" si="26"/>
        <v>9.1208903524615179E-2</v>
      </c>
      <c r="W15" s="12">
        <f t="shared" ca="1" si="27"/>
        <v>0.20277983125978322</v>
      </c>
      <c r="X15" s="12">
        <f t="shared" ca="1" si="28"/>
        <v>3.4608055623227121E-2</v>
      </c>
      <c r="Y15" s="12">
        <f t="shared" ca="1" si="29"/>
        <v>4.7082958806217573E-2</v>
      </c>
      <c r="Z15" s="12">
        <f t="shared" ca="1" si="30"/>
        <v>6.410819143305975E-2</v>
      </c>
    </row>
    <row r="16" spans="1:26" x14ac:dyDescent="0.25">
      <c r="A16" s="2">
        <v>2005</v>
      </c>
      <c r="B16" s="7">
        <f t="shared" ca="1" si="31"/>
        <v>3010684</v>
      </c>
      <c r="C16" s="13">
        <f ca="1">INDIRECT("'"&amp;C$2&amp;"'!D5")</f>
        <v>561213</v>
      </c>
      <c r="D16" s="13">
        <f ca="1">INDIRECT("'"&amp;D$2&amp;"'!D5")</f>
        <v>378624</v>
      </c>
      <c r="E16" s="13">
        <f t="shared" ref="E16:N16" ca="1" si="35">INDIRECT("'"&amp;E$2&amp;"'!D5")</f>
        <v>108592</v>
      </c>
      <c r="F16" s="13">
        <f t="shared" ca="1" si="35"/>
        <v>52392</v>
      </c>
      <c r="G16" s="13">
        <f t="shared" ca="1" si="35"/>
        <v>17656</v>
      </c>
      <c r="H16" s="13">
        <f t="shared" ca="1" si="35"/>
        <v>359090</v>
      </c>
      <c r="I16" s="13">
        <f t="shared" ca="1" si="35"/>
        <v>215531</v>
      </c>
      <c r="J16" s="13">
        <f t="shared" ca="1" si="35"/>
        <v>267149</v>
      </c>
      <c r="K16" s="13">
        <f t="shared" ca="1" si="35"/>
        <v>608050</v>
      </c>
      <c r="L16" s="13">
        <f t="shared" ca="1" si="35"/>
        <v>102585</v>
      </c>
      <c r="M16" s="13">
        <f t="shared" ca="1" si="35"/>
        <v>145913</v>
      </c>
      <c r="N16" s="14">
        <f t="shared" ca="1" si="35"/>
        <v>193889</v>
      </c>
      <c r="O16" s="12">
        <f t="shared" ca="1" si="33"/>
        <v>0.18640714203151176</v>
      </c>
      <c r="P16" s="12">
        <f t="shared" ca="1" si="20"/>
        <v>0.12576012627030933</v>
      </c>
      <c r="Q16" s="12">
        <f t="shared" ca="1" si="21"/>
        <v>3.6068880028591509E-2</v>
      </c>
      <c r="R16" s="12">
        <f t="shared" ca="1" si="22"/>
        <v>1.7402025586212302E-2</v>
      </c>
      <c r="S16" s="12">
        <f t="shared" ca="1" si="23"/>
        <v>5.8644480789083143E-3</v>
      </c>
      <c r="T16" s="12">
        <f t="shared" ca="1" si="24"/>
        <v>0.11927189967462544</v>
      </c>
      <c r="U16" s="12">
        <f t="shared" ca="1" si="25"/>
        <v>7.1588715388263932E-2</v>
      </c>
      <c r="V16" s="12">
        <f t="shared" ca="1" si="26"/>
        <v>8.873365653784987E-2</v>
      </c>
      <c r="W16" s="12">
        <f t="shared" ca="1" si="27"/>
        <v>0.20196407195175581</v>
      </c>
      <c r="X16" s="12">
        <f t="shared" ca="1" si="28"/>
        <v>3.4073652366040409E-2</v>
      </c>
      <c r="Y16" s="12">
        <f t="shared" ca="1" si="29"/>
        <v>4.8465066410157957E-2</v>
      </c>
      <c r="Z16" s="12">
        <f t="shared" ca="1" si="30"/>
        <v>6.440031567577334E-2</v>
      </c>
    </row>
    <row r="17" spans="1:39" x14ac:dyDescent="0.25">
      <c r="A17" s="2">
        <v>2010</v>
      </c>
      <c r="B17" s="7">
        <f t="shared" ca="1" si="31"/>
        <v>3140092</v>
      </c>
      <c r="C17" s="13">
        <f ca="1">INDIRECT("'"&amp;C$2&amp;"'!D6")</f>
        <v>581372</v>
      </c>
      <c r="D17" s="13">
        <f ca="1">INDIRECT("'"&amp;D$2&amp;"'!D6")</f>
        <v>400263</v>
      </c>
      <c r="E17" s="13">
        <f t="shared" ref="E17:N17" ca="1" si="36">INDIRECT("'"&amp;E$2&amp;"'!D6")</f>
        <v>111214</v>
      </c>
      <c r="F17" s="13">
        <f t="shared" ca="1" si="36"/>
        <v>54759</v>
      </c>
      <c r="G17" s="13">
        <f t="shared" ca="1" si="36"/>
        <v>17870</v>
      </c>
      <c r="H17" s="13">
        <f t="shared" ca="1" si="36"/>
        <v>376162</v>
      </c>
      <c r="I17" s="13">
        <f t="shared" ca="1" si="36"/>
        <v>233755</v>
      </c>
      <c r="J17" s="13">
        <f t="shared" ca="1" si="36"/>
        <v>271031</v>
      </c>
      <c r="K17" s="13">
        <f t="shared" ca="1" si="36"/>
        <v>631920</v>
      </c>
      <c r="L17" s="13">
        <f t="shared" ca="1" si="36"/>
        <v>104476</v>
      </c>
      <c r="M17" s="13">
        <f t="shared" ca="1" si="36"/>
        <v>152698</v>
      </c>
      <c r="N17" s="14">
        <f t="shared" ca="1" si="36"/>
        <v>204572</v>
      </c>
      <c r="O17" s="12">
        <f t="shared" ca="1" si="33"/>
        <v>0.18514489384387464</v>
      </c>
      <c r="P17" s="12">
        <f t="shared" ca="1" si="20"/>
        <v>0.12746855824606412</v>
      </c>
      <c r="Q17" s="12">
        <f t="shared" ca="1" si="21"/>
        <v>3.5417433629333153E-2</v>
      </c>
      <c r="R17" s="12">
        <f t="shared" ca="1" si="22"/>
        <v>1.7438661032861458E-2</v>
      </c>
      <c r="S17" s="12">
        <f t="shared" ca="1" si="23"/>
        <v>5.690916062331932E-3</v>
      </c>
      <c r="T17" s="12">
        <f t="shared" ca="1" si="24"/>
        <v>0.11979330541907689</v>
      </c>
      <c r="U17" s="12">
        <f t="shared" ca="1" si="25"/>
        <v>7.4442086410207095E-2</v>
      </c>
      <c r="V17" s="12">
        <f t="shared" ca="1" si="26"/>
        <v>8.6313076177385886E-2</v>
      </c>
      <c r="W17" s="12">
        <f t="shared" ca="1" si="27"/>
        <v>0.20124251136590904</v>
      </c>
      <c r="X17" s="12">
        <f t="shared" ca="1" si="28"/>
        <v>3.3271636627207099E-2</v>
      </c>
      <c r="Y17" s="12">
        <f t="shared" ca="1" si="29"/>
        <v>4.8628511521318481E-2</v>
      </c>
      <c r="Z17" s="12">
        <f t="shared" ca="1" si="30"/>
        <v>6.514840966443021E-2</v>
      </c>
    </row>
    <row r="18" spans="1:39" x14ac:dyDescent="0.25">
      <c r="A18" s="2">
        <v>2015</v>
      </c>
      <c r="B18" s="7">
        <f t="shared" ca="1" si="31"/>
        <v>3200967</v>
      </c>
      <c r="C18" s="13">
        <f ca="1">INDIRECT("'"&amp;C$2&amp;"'!D7")</f>
        <v>591235</v>
      </c>
      <c r="D18" s="13">
        <f ca="1">INDIRECT("'"&amp;D$2&amp;"'!D7")</f>
        <v>407661</v>
      </c>
      <c r="E18" s="13">
        <f t="shared" ref="E18:N18" ca="1" si="37">INDIRECT("'"&amp;E$2&amp;"'!D7")</f>
        <v>111806</v>
      </c>
      <c r="F18" s="13">
        <f t="shared" ca="1" si="37"/>
        <v>55259</v>
      </c>
      <c r="G18" s="13">
        <f t="shared" ca="1" si="37"/>
        <v>18262</v>
      </c>
      <c r="H18" s="13">
        <f t="shared" ca="1" si="37"/>
        <v>384657</v>
      </c>
      <c r="I18" s="13">
        <f t="shared" ca="1" si="37"/>
        <v>237905</v>
      </c>
      <c r="J18" s="13">
        <f t="shared" ca="1" si="37"/>
        <v>274612</v>
      </c>
      <c r="K18" s="13">
        <f t="shared" ca="1" si="37"/>
        <v>652007</v>
      </c>
      <c r="L18" s="13">
        <f t="shared" ca="1" si="37"/>
        <v>105221</v>
      </c>
      <c r="M18" s="13">
        <f t="shared" ca="1" si="37"/>
        <v>155440</v>
      </c>
      <c r="N18" s="14">
        <f t="shared" ca="1" si="37"/>
        <v>206902</v>
      </c>
      <c r="O18" s="12">
        <f t="shared" ca="1" si="33"/>
        <v>0.18470512192096949</v>
      </c>
      <c r="P18" s="12">
        <f t="shared" ca="1" si="20"/>
        <v>0.12735557723650384</v>
      </c>
      <c r="Q18" s="12">
        <f t="shared" ca="1" si="21"/>
        <v>3.4928819947222196E-2</v>
      </c>
      <c r="R18" s="12">
        <f t="shared" ca="1" si="22"/>
        <v>1.7263220770473424E-2</v>
      </c>
      <c r="S18" s="12">
        <f t="shared" ca="1" si="23"/>
        <v>5.7051509746898358E-3</v>
      </c>
      <c r="T18" s="12">
        <f t="shared" ca="1" si="24"/>
        <v>0.12016899893063565</v>
      </c>
      <c r="U18" s="12">
        <f t="shared" ca="1" si="25"/>
        <v>7.4322853062840075E-2</v>
      </c>
      <c r="V18" s="12">
        <f t="shared" ca="1" si="26"/>
        <v>8.5790325236092715E-2</v>
      </c>
      <c r="W18" s="12">
        <f t="shared" ca="1" si="27"/>
        <v>0.20369063473631563</v>
      </c>
      <c r="X18" s="12">
        <f t="shared" ca="1" si="28"/>
        <v>3.2871629104579962E-2</v>
      </c>
      <c r="Y18" s="12">
        <f t="shared" ca="1" si="29"/>
        <v>4.8560325676584609E-2</v>
      </c>
      <c r="Z18" s="12">
        <f t="shared" ca="1" si="30"/>
        <v>6.463734240309256E-2</v>
      </c>
    </row>
    <row r="19" spans="1:39" x14ac:dyDescent="0.25">
      <c r="A19" s="2">
        <v>2017</v>
      </c>
      <c r="B19" s="7">
        <f t="shared" ca="1" si="31"/>
        <v>3239013</v>
      </c>
      <c r="C19" s="13">
        <f ca="1">INDIRECT("'"&amp;C$2&amp;"'!D8")</f>
        <v>596936</v>
      </c>
      <c r="D19" s="13">
        <f ca="1">INDIRECT("'"&amp;D$2&amp;"'!D8")</f>
        <v>412196</v>
      </c>
      <c r="E19" s="13">
        <f t="shared" ref="E19:N19" ca="1" si="38">INDIRECT("'"&amp;E$2&amp;"'!D8")</f>
        <v>111999</v>
      </c>
      <c r="F19" s="13">
        <f t="shared" ca="1" si="38"/>
        <v>55559</v>
      </c>
      <c r="G19" s="13">
        <f t="shared" ca="1" si="38"/>
        <v>18510</v>
      </c>
      <c r="H19" s="13">
        <f t="shared" ca="1" si="38"/>
        <v>392619</v>
      </c>
      <c r="I19" s="13">
        <f t="shared" ca="1" si="38"/>
        <v>241021</v>
      </c>
      <c r="J19" s="13">
        <f t="shared" ca="1" si="38"/>
        <v>277189</v>
      </c>
      <c r="K19" s="13">
        <f t="shared" ca="1" si="38"/>
        <v>661875</v>
      </c>
      <c r="L19" s="13">
        <f t="shared" ca="1" si="38"/>
        <v>105501</v>
      </c>
      <c r="M19" s="13">
        <f t="shared" ca="1" si="38"/>
        <v>157555</v>
      </c>
      <c r="N19" s="14">
        <f t="shared" ca="1" si="38"/>
        <v>208053</v>
      </c>
      <c r="O19" s="12">
        <f t="shared" ca="1" si="33"/>
        <v>0.18429564808785887</v>
      </c>
      <c r="P19" s="12">
        <f t="shared" ca="1" si="20"/>
        <v>0.1272597547462761</v>
      </c>
      <c r="Q19" s="12">
        <f t="shared" ca="1" si="21"/>
        <v>3.457812611434409E-2</v>
      </c>
      <c r="R19" s="12">
        <f t="shared" ca="1" si="22"/>
        <v>1.7153064837961442E-2</v>
      </c>
      <c r="S19" s="12">
        <f t="shared" ca="1" si="23"/>
        <v>5.714703831074466E-3</v>
      </c>
      <c r="T19" s="12">
        <f t="shared" ca="1" si="24"/>
        <v>0.12121562957604677</v>
      </c>
      <c r="U19" s="12">
        <f t="shared" ca="1" si="25"/>
        <v>7.4411865589918899E-2</v>
      </c>
      <c r="V19" s="12">
        <f t="shared" ca="1" si="26"/>
        <v>8.5578230158384672E-2</v>
      </c>
      <c r="W19" s="12">
        <f t="shared" ca="1" si="27"/>
        <v>0.20434465684453876</v>
      </c>
      <c r="X19" s="12">
        <f t="shared" ca="1" si="28"/>
        <v>3.2571959420971762E-2</v>
      </c>
      <c r="Y19" s="12">
        <f t="shared" ca="1" si="29"/>
        <v>4.8642904489731902E-2</v>
      </c>
      <c r="Z19" s="12">
        <f t="shared" ca="1" si="30"/>
        <v>6.4233456302892275E-2</v>
      </c>
    </row>
    <row r="21" spans="1:39" x14ac:dyDescent="0.25">
      <c r="B21" s="15" t="s">
        <v>59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x14ac:dyDescent="0.25">
      <c r="A22" s="2" t="s">
        <v>11</v>
      </c>
      <c r="B22" s="16" t="s">
        <v>54</v>
      </c>
      <c r="C22" s="8" t="s">
        <v>0</v>
      </c>
      <c r="D22" s="9" t="s">
        <v>1</v>
      </c>
      <c r="E22" s="9" t="s">
        <v>4</v>
      </c>
      <c r="F22" s="9" t="s">
        <v>10</v>
      </c>
      <c r="G22" s="9" t="s">
        <v>6</v>
      </c>
      <c r="H22" s="9" t="s">
        <v>2</v>
      </c>
      <c r="I22" s="9" t="s">
        <v>51</v>
      </c>
      <c r="J22" s="9" t="s">
        <v>3</v>
      </c>
      <c r="K22" s="9" t="s">
        <v>5</v>
      </c>
      <c r="L22" s="9" t="s">
        <v>9</v>
      </c>
      <c r="M22" s="9" t="s">
        <v>8</v>
      </c>
      <c r="N22" s="10" t="s">
        <v>7</v>
      </c>
      <c r="O22" s="16" t="s">
        <v>55</v>
      </c>
      <c r="P22" s="11" t="s">
        <v>58</v>
      </c>
      <c r="AA22" s="12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1:39" x14ac:dyDescent="0.25">
      <c r="A23" s="2">
        <v>1990</v>
      </c>
      <c r="B23" s="17">
        <f ca="1">B3/B13</f>
        <v>2.5678994637438963</v>
      </c>
      <c r="C23" s="17">
        <f t="shared" ref="C23:O23" ca="1" si="39">C3/C13</f>
        <v>2.53259116579946</v>
      </c>
      <c r="D23" s="17">
        <f t="shared" ca="1" si="39"/>
        <v>2.542088117152165</v>
      </c>
      <c r="E23" s="17">
        <f t="shared" ca="1" si="39"/>
        <v>2.30656495283539</v>
      </c>
      <c r="F23" s="17">
        <f t="shared" ca="1" si="39"/>
        <v>2.506052173126089</v>
      </c>
      <c r="G23" s="17">
        <f t="shared" ca="1" si="39"/>
        <v>3.0005723630417007</v>
      </c>
      <c r="H23" s="17">
        <f t="shared" ca="1" si="39"/>
        <v>2.2040271439487809</v>
      </c>
      <c r="I23" s="17">
        <f t="shared" ca="1" si="39"/>
        <v>2.8905782022444879</v>
      </c>
      <c r="J23" s="17">
        <f t="shared" ca="1" si="39"/>
        <v>2.5801010397883886</v>
      </c>
      <c r="K23" s="17">
        <f t="shared" ca="1" si="39"/>
        <v>2.7720587146453428</v>
      </c>
      <c r="L23" s="17">
        <f t="shared" ca="1" si="39"/>
        <v>2.5004244759354797</v>
      </c>
      <c r="M23" s="17">
        <f t="shared" ca="1" si="39"/>
        <v>2.849440975020145</v>
      </c>
      <c r="N23" s="17">
        <f t="shared" ca="1" si="39"/>
        <v>2.4103885460257541</v>
      </c>
      <c r="O23" s="17">
        <f>California!L2</f>
        <v>2.66</v>
      </c>
      <c r="P23" s="18">
        <f ca="1">SUM(C3,D3,H3,J3,K3)/SUM(C13,D13,H13,J13,K13)</f>
        <v>2.5513522453951314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x14ac:dyDescent="0.25">
      <c r="A24" s="2">
        <v>1995</v>
      </c>
      <c r="B24" s="17">
        <f t="shared" ref="B24:O29" ca="1" si="40">B4/B14</f>
        <v>2.609138472908747</v>
      </c>
      <c r="C24" s="17">
        <f t="shared" ca="1" si="40"/>
        <v>2.5821223661221029</v>
      </c>
      <c r="D24" s="17">
        <f t="shared" ca="1" si="40"/>
        <v>2.5838803272450535</v>
      </c>
      <c r="E24" s="17">
        <f t="shared" ca="1" si="40"/>
        <v>2.3294224709865552</v>
      </c>
      <c r="F24" s="17">
        <f t="shared" ca="1" si="40"/>
        <v>2.4966232100876256</v>
      </c>
      <c r="G24" s="17">
        <f t="shared" ca="1" si="40"/>
        <v>3.1780158497211621</v>
      </c>
      <c r="H24" s="17">
        <f t="shared" ca="1" si="40"/>
        <v>2.205953216652587</v>
      </c>
      <c r="I24" s="17">
        <f t="shared" ca="1" si="40"/>
        <v>2.9206078890235996</v>
      </c>
      <c r="J24" s="17">
        <f t="shared" ca="1" si="40"/>
        <v>2.6425285732228083</v>
      </c>
      <c r="K24" s="17">
        <f t="shared" ca="1" si="40"/>
        <v>2.8315334851212346</v>
      </c>
      <c r="L24" s="17">
        <f t="shared" ca="1" si="40"/>
        <v>2.5092991631799162</v>
      </c>
      <c r="M24" s="17">
        <f t="shared" ca="1" si="40"/>
        <v>2.8922969374690721</v>
      </c>
      <c r="N24" s="17">
        <f t="shared" ca="1" si="40"/>
        <v>2.4394499499586364</v>
      </c>
      <c r="O24" s="17">
        <f>California!L3</f>
        <v>2.7</v>
      </c>
      <c r="P24" s="18">
        <f t="shared" ref="P24:P29" ca="1" si="41">SUM(C4,D4,H4,J4,K4)/SUM(C14,D14,H14,J14,K14)</f>
        <v>2.5959664632910009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A25" s="2">
        <v>2000</v>
      </c>
      <c r="B25" s="17">
        <f t="shared" ca="1" si="40"/>
        <v>2.6800677369041517</v>
      </c>
      <c r="C25" s="17">
        <f t="shared" ca="1" si="40"/>
        <v>2.6730552423900789</v>
      </c>
      <c r="D25" s="17">
        <f t="shared" ca="1" si="40"/>
        <v>2.6759096049659172</v>
      </c>
      <c r="E25" s="17">
        <f t="shared" ca="1" si="40"/>
        <v>2.3553576531098201</v>
      </c>
      <c r="F25" s="17">
        <f t="shared" ca="1" si="40"/>
        <v>2.5596037401655889</v>
      </c>
      <c r="G25" s="17">
        <f t="shared" ca="1" si="40"/>
        <v>3.2264985756712528</v>
      </c>
      <c r="H25" s="17">
        <f t="shared" ca="1" si="40"/>
        <v>2.2414790189509044</v>
      </c>
      <c r="I25" s="17">
        <f t="shared" ca="1" si="40"/>
        <v>2.9794776908437304</v>
      </c>
      <c r="J25" s="17">
        <f t="shared" ca="1" si="40"/>
        <v>2.7138246513519944</v>
      </c>
      <c r="K25" s="17">
        <f t="shared" ca="1" si="40"/>
        <v>2.9043686747944606</v>
      </c>
      <c r="L25" s="17">
        <f t="shared" ca="1" si="40"/>
        <v>2.5851546933945566</v>
      </c>
      <c r="M25" s="17">
        <f t="shared" ca="1" si="40"/>
        <v>2.9359987510500845</v>
      </c>
      <c r="N25" s="17">
        <f t="shared" ca="1" si="40"/>
        <v>2.5039939285733785</v>
      </c>
      <c r="O25" s="17">
        <f>California!L4</f>
        <v>2.77</v>
      </c>
      <c r="P25" s="18">
        <f t="shared" ca="1" si="41"/>
        <v>2.6711762574752762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1:39" x14ac:dyDescent="0.25">
      <c r="A26" s="2">
        <v>2005</v>
      </c>
      <c r="B26" s="17">
        <f t="shared" ca="1" si="40"/>
        <v>2.6092625463183783</v>
      </c>
      <c r="C26" s="17">
        <f t="shared" ca="1" si="40"/>
        <v>2.6063829597675037</v>
      </c>
      <c r="D26" s="17">
        <f t="shared" ca="1" si="40"/>
        <v>2.6443542934415145</v>
      </c>
      <c r="E26" s="17">
        <f t="shared" ca="1" si="40"/>
        <v>2.271695889199941</v>
      </c>
      <c r="F26" s="17">
        <f t="shared" ca="1" si="40"/>
        <v>2.4903038631852192</v>
      </c>
      <c r="G26" s="17">
        <f t="shared" ca="1" si="40"/>
        <v>3.1276053466243772</v>
      </c>
      <c r="H26" s="17">
        <f t="shared" ca="1" si="40"/>
        <v>2.1726781586788828</v>
      </c>
      <c r="I26" s="17">
        <f t="shared" ca="1" si="40"/>
        <v>2.9928826943687916</v>
      </c>
      <c r="J26" s="17">
        <f t="shared" ca="1" si="40"/>
        <v>2.6215707339349952</v>
      </c>
      <c r="K26" s="17">
        <f t="shared" ca="1" si="40"/>
        <v>2.7929183455307953</v>
      </c>
      <c r="L26" s="17">
        <f t="shared" ca="1" si="40"/>
        <v>2.4836282107520593</v>
      </c>
      <c r="M26" s="17">
        <f t="shared" ca="1" si="40"/>
        <v>2.8166441646734697</v>
      </c>
      <c r="N26" s="17">
        <f t="shared" ca="1" si="40"/>
        <v>2.4226954597733754</v>
      </c>
      <c r="O26" s="17">
        <f>California!L5</f>
        <v>2.76</v>
      </c>
      <c r="P26" s="18">
        <f t="shared" ca="1" si="41"/>
        <v>2.5953983347791252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x14ac:dyDescent="0.25">
      <c r="A27" s="2">
        <v>2010</v>
      </c>
      <c r="B27" s="17">
        <f t="shared" ca="1" si="40"/>
        <v>2.596642391369425</v>
      </c>
      <c r="C27" s="17">
        <f t="shared" ca="1" si="40"/>
        <v>2.59777044646113</v>
      </c>
      <c r="D27" s="17">
        <f t="shared" ca="1" si="40"/>
        <v>2.6208392981614588</v>
      </c>
      <c r="E27" s="17">
        <f t="shared" ca="1" si="40"/>
        <v>2.2695793695038393</v>
      </c>
      <c r="F27" s="17">
        <f t="shared" ca="1" si="40"/>
        <v>2.4924487298891504</v>
      </c>
      <c r="G27" s="17">
        <f t="shared" ca="1" si="40"/>
        <v>3.0928371572467821</v>
      </c>
      <c r="H27" s="17">
        <f t="shared" ca="1" si="40"/>
        <v>2.1406601411094157</v>
      </c>
      <c r="I27" s="17">
        <f t="shared" ca="1" si="40"/>
        <v>2.9317276635793887</v>
      </c>
      <c r="J27" s="17">
        <f t="shared" ca="1" si="40"/>
        <v>2.6508074722079762</v>
      </c>
      <c r="K27" s="17">
        <f t="shared" ca="1" si="40"/>
        <v>2.8194106848968223</v>
      </c>
      <c r="L27" s="17">
        <f t="shared" ca="1" si="40"/>
        <v>2.5114093188866344</v>
      </c>
      <c r="M27" s="17">
        <f t="shared" ca="1" si="40"/>
        <v>2.7069378773788784</v>
      </c>
      <c r="N27" s="17">
        <f t="shared" ca="1" si="40"/>
        <v>2.3653188119586259</v>
      </c>
      <c r="O27" s="17">
        <f>California!L6</f>
        <v>2.73</v>
      </c>
      <c r="P27" s="18">
        <f t="shared" ca="1" si="41"/>
        <v>2.5941077908727554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x14ac:dyDescent="0.25">
      <c r="A28" s="2">
        <v>2015</v>
      </c>
      <c r="B28" s="17">
        <f t="shared" ca="1" si="40"/>
        <v>2.6955001410511259</v>
      </c>
      <c r="C28" s="17">
        <f t="shared" ca="1" si="40"/>
        <v>2.7253427148257461</v>
      </c>
      <c r="D28" s="17">
        <f t="shared" ca="1" si="40"/>
        <v>2.727508886059741</v>
      </c>
      <c r="E28" s="17">
        <f t="shared" ca="1" si="40"/>
        <v>2.3460726615745129</v>
      </c>
      <c r="F28" s="17">
        <f t="shared" ca="1" si="40"/>
        <v>2.5514757777013699</v>
      </c>
      <c r="G28" s="17">
        <f t="shared" ca="1" si="40"/>
        <v>3.0911729273902093</v>
      </c>
      <c r="H28" s="17">
        <f t="shared" ca="1" si="40"/>
        <v>2.2290248195145286</v>
      </c>
      <c r="I28" s="17">
        <f t="shared" ca="1" si="40"/>
        <v>3.0431684916248081</v>
      </c>
      <c r="J28" s="17">
        <f t="shared" ca="1" si="40"/>
        <v>2.7661172854791487</v>
      </c>
      <c r="K28" s="17">
        <f t="shared" ca="1" si="40"/>
        <v>2.9190008696225656</v>
      </c>
      <c r="L28" s="17">
        <f t="shared" ca="1" si="40"/>
        <v>2.6026743710856199</v>
      </c>
      <c r="M28" s="17">
        <f t="shared" ca="1" si="40"/>
        <v>2.7478255275347401</v>
      </c>
      <c r="N28" s="17">
        <f t="shared" ca="1" si="40"/>
        <v>2.4168495229625622</v>
      </c>
      <c r="O28" s="17">
        <f>California!L7</f>
        <v>2.8</v>
      </c>
      <c r="P28" s="18">
        <f t="shared" ca="1" si="41"/>
        <v>2.7025888115690089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x14ac:dyDescent="0.25">
      <c r="A29" s="2">
        <v>2017</v>
      </c>
      <c r="B29" s="17">
        <f t="shared" ca="1" si="40"/>
        <v>2.7153219205974164</v>
      </c>
      <c r="C29" s="17">
        <f t="shared" ca="1" si="40"/>
        <v>2.7563407132422908</v>
      </c>
      <c r="D29" s="17">
        <f t="shared" ca="1" si="40"/>
        <v>2.7644931052217876</v>
      </c>
      <c r="E29" s="17">
        <f t="shared" ca="1" si="40"/>
        <v>2.3536281573942626</v>
      </c>
      <c r="F29" s="17">
        <f t="shared" ca="1" si="40"/>
        <v>2.5631850825248836</v>
      </c>
      <c r="G29" s="17">
        <f t="shared" ca="1" si="40"/>
        <v>3.071528903295516</v>
      </c>
      <c r="H29" s="17">
        <f t="shared" ca="1" si="40"/>
        <v>2.2266573955921642</v>
      </c>
      <c r="I29" s="17">
        <f t="shared" ca="1" si="40"/>
        <v>3.0987673273283241</v>
      </c>
      <c r="J29" s="17">
        <f t="shared" ca="1" si="40"/>
        <v>2.778620363722947</v>
      </c>
      <c r="K29" s="17">
        <f t="shared" ca="1" si="40"/>
        <v>2.9283172804532578</v>
      </c>
      <c r="L29" s="17">
        <f t="shared" ca="1" si="40"/>
        <v>2.6218045326584583</v>
      </c>
      <c r="M29" s="17">
        <f t="shared" ca="1" si="40"/>
        <v>2.7674335946177524</v>
      </c>
      <c r="N29" s="17">
        <f t="shared" ca="1" si="40"/>
        <v>2.4278429054135247</v>
      </c>
      <c r="O29" s="17">
        <f>California!L8</f>
        <v>2.81</v>
      </c>
      <c r="P29" s="18">
        <f t="shared" ca="1" si="41"/>
        <v>2.7201991614031864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1" spans="1:39" x14ac:dyDescent="0.25">
      <c r="B31" s="15" t="s">
        <v>60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">
        <v>67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9" t="s">
        <v>61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 spans="1:39" x14ac:dyDescent="0.25">
      <c r="A32" s="2" t="s">
        <v>11</v>
      </c>
      <c r="B32" s="16" t="s">
        <v>54</v>
      </c>
      <c r="C32" s="8" t="s">
        <v>0</v>
      </c>
      <c r="D32" s="9" t="s">
        <v>1</v>
      </c>
      <c r="E32" s="9" t="s">
        <v>4</v>
      </c>
      <c r="F32" s="9" t="s">
        <v>10</v>
      </c>
      <c r="G32" s="9" t="s">
        <v>6</v>
      </c>
      <c r="H32" s="9" t="s">
        <v>2</v>
      </c>
      <c r="I32" s="9" t="s">
        <v>51</v>
      </c>
      <c r="J32" s="9" t="s">
        <v>3</v>
      </c>
      <c r="K32" s="9" t="s">
        <v>5</v>
      </c>
      <c r="L32" s="9" t="s">
        <v>9</v>
      </c>
      <c r="M32" s="9" t="s">
        <v>8</v>
      </c>
      <c r="N32" s="10" t="s">
        <v>7</v>
      </c>
      <c r="O32" s="11" t="s">
        <v>0</v>
      </c>
      <c r="P32" s="12" t="s">
        <v>1</v>
      </c>
      <c r="Q32" s="12" t="s">
        <v>4</v>
      </c>
      <c r="R32" s="12" t="s">
        <v>10</v>
      </c>
      <c r="S32" s="12" t="s">
        <v>6</v>
      </c>
      <c r="T32" s="12" t="s">
        <v>2</v>
      </c>
      <c r="U32" s="12" t="s">
        <v>51</v>
      </c>
      <c r="V32" s="12" t="s">
        <v>3</v>
      </c>
      <c r="W32" s="12" t="s">
        <v>5</v>
      </c>
      <c r="X32" s="12" t="s">
        <v>9</v>
      </c>
      <c r="Y32" s="12" t="s">
        <v>8</v>
      </c>
      <c r="Z32" s="12" t="s">
        <v>7</v>
      </c>
      <c r="AA32" s="2" t="s">
        <v>54</v>
      </c>
      <c r="AB32" s="11" t="s">
        <v>0</v>
      </c>
      <c r="AC32" s="12" t="s">
        <v>1</v>
      </c>
      <c r="AD32" s="12" t="s">
        <v>4</v>
      </c>
      <c r="AE32" s="12" t="s">
        <v>10</v>
      </c>
      <c r="AF32" s="12" t="s">
        <v>6</v>
      </c>
      <c r="AG32" s="12" t="s">
        <v>2</v>
      </c>
      <c r="AH32" s="12" t="s">
        <v>51</v>
      </c>
      <c r="AI32" s="12" t="s">
        <v>3</v>
      </c>
      <c r="AJ32" s="12" t="s">
        <v>5</v>
      </c>
      <c r="AK32" s="12" t="s">
        <v>9</v>
      </c>
      <c r="AL32" s="12" t="s">
        <v>8</v>
      </c>
      <c r="AM32" s="12" t="s">
        <v>7</v>
      </c>
    </row>
    <row r="33" spans="1:52" x14ac:dyDescent="0.25">
      <c r="A33" s="2">
        <v>1990</v>
      </c>
      <c r="B33" s="7">
        <f t="shared" ref="B33:B39" ca="1" si="42">SUM(C33:N33)</f>
        <v>1647010</v>
      </c>
      <c r="C33" s="13">
        <f ca="1">INDIRECT("'"&amp;C$2&amp;"'!e2")</f>
        <v>299639</v>
      </c>
      <c r="D33" s="13">
        <f t="shared" ref="D33:N33" ca="1" si="43">INDIRECT("'"&amp;D$2&amp;"'!e2")</f>
        <v>228792</v>
      </c>
      <c r="E33" s="13">
        <f t="shared" ca="1" si="43"/>
        <v>69172</v>
      </c>
      <c r="F33" s="13">
        <f t="shared" ca="1" si="43"/>
        <v>31734</v>
      </c>
      <c r="G33" s="13">
        <f t="shared" ca="1" si="43"/>
        <v>9412</v>
      </c>
      <c r="H33" s="13">
        <f t="shared" ca="1" si="43"/>
        <v>105150</v>
      </c>
      <c r="I33" s="13">
        <f t="shared" ca="1" si="43"/>
        <v>116540</v>
      </c>
      <c r="J33" s="13">
        <f t="shared" ca="1" si="43"/>
        <v>164701</v>
      </c>
      <c r="K33" s="13">
        <f t="shared" ca="1" si="43"/>
        <v>350880</v>
      </c>
      <c r="L33" s="13">
        <f t="shared" ca="1" si="43"/>
        <v>65692</v>
      </c>
      <c r="M33" s="13">
        <f t="shared" ca="1" si="43"/>
        <v>86140</v>
      </c>
      <c r="N33" s="13">
        <f t="shared" ca="1" si="43"/>
        <v>119158</v>
      </c>
      <c r="O33" s="12">
        <f ca="1">C33/$B33</f>
        <v>0.18192907146890425</v>
      </c>
      <c r="P33" s="12">
        <f t="shared" ref="P33:P39" ca="1" si="44">D33/$B33</f>
        <v>0.13891354636583869</v>
      </c>
      <c r="Q33" s="12">
        <f t="shared" ref="Q33:Q39" ca="1" si="45">E33/$B33</f>
        <v>4.1998530670730595E-2</v>
      </c>
      <c r="R33" s="12">
        <f t="shared" ref="R33:R39" ca="1" si="46">F33/$B33</f>
        <v>1.9267642576547804E-2</v>
      </c>
      <c r="S33" s="12">
        <f t="shared" ref="S33:S39" ca="1" si="47">G33/$B33</f>
        <v>5.714597968439779E-3</v>
      </c>
      <c r="T33" s="12">
        <f t="shared" ref="T33:T39" ca="1" si="48">H33/$B33</f>
        <v>6.3842963916430379E-2</v>
      </c>
      <c r="U33" s="12">
        <f t="shared" ref="U33:U39" ca="1" si="49">I33/$B33</f>
        <v>7.0758526056308099E-2</v>
      </c>
      <c r="V33" s="12">
        <f t="shared" ref="V33:V39" ca="1" si="50">J33/$B33</f>
        <v>0.1</v>
      </c>
      <c r="W33" s="12">
        <f t="shared" ref="W33:W39" ca="1" si="51">K33/$B33</f>
        <v>0.21304060084638224</v>
      </c>
      <c r="X33" s="12">
        <f t="shared" ref="X33:X39" ca="1" si="52">L33/$B33</f>
        <v>3.9885610894894383E-2</v>
      </c>
      <c r="Y33" s="12">
        <f t="shared" ref="Y33:Y39" ca="1" si="53">M33/$B33</f>
        <v>5.2300836060497506E-2</v>
      </c>
      <c r="Z33" s="12">
        <f t="shared" ref="Z33:Z39" ca="1" si="54">N33/$B33</f>
        <v>7.2348073175026256E-2</v>
      </c>
      <c r="AA33" s="12">
        <f ca="1">B33/B13</f>
        <v>0.62497818091851121</v>
      </c>
      <c r="AB33" s="12">
        <f t="shared" ref="AB33:AM33" ca="1" si="55">C33/C13</f>
        <v>0.59439327605736059</v>
      </c>
      <c r="AC33" s="12">
        <f t="shared" ca="1" si="55"/>
        <v>0.72363601859758986</v>
      </c>
      <c r="AD33" s="12">
        <f t="shared" ca="1" si="55"/>
        <v>0.6934049740870315</v>
      </c>
      <c r="AE33" s="12">
        <f t="shared" ca="1" si="55"/>
        <v>0.71798004479739364</v>
      </c>
      <c r="AF33" s="12">
        <f t="shared" ca="1" si="55"/>
        <v>0.76958299264104657</v>
      </c>
      <c r="AG33" s="12">
        <f t="shared" ca="1" si="55"/>
        <v>0.32011958437731186</v>
      </c>
      <c r="AH33" s="12">
        <f t="shared" ca="1" si="55"/>
        <v>0.70089129990257049</v>
      </c>
      <c r="AI33" s="12">
        <f t="shared" ca="1" si="55"/>
        <v>0.65414128094939272</v>
      </c>
      <c r="AJ33" s="12">
        <f t="shared" ca="1" si="55"/>
        <v>0.64948911594846737</v>
      </c>
      <c r="AK33" s="12">
        <f t="shared" ca="1" si="55"/>
        <v>0.71499161932127386</v>
      </c>
      <c r="AL33" s="12">
        <f t="shared" ca="1" si="55"/>
        <v>0.72303921568627449</v>
      </c>
      <c r="AM33" s="12">
        <f t="shared" ca="1" si="55"/>
        <v>0.73982689895816522</v>
      </c>
    </row>
    <row r="34" spans="1:52" x14ac:dyDescent="0.25">
      <c r="A34" s="2">
        <v>1995</v>
      </c>
      <c r="B34" s="7">
        <f t="shared" ca="1" si="42"/>
        <v>1724674</v>
      </c>
      <c r="C34" s="13">
        <f ca="1">INDIRECT("'"&amp;C$2&amp;"'!e3")</f>
        <v>309033</v>
      </c>
      <c r="D34" s="13">
        <f t="shared" ref="D34:N34" ca="1" si="56">INDIRECT("'"&amp;D$2&amp;"'!e3")</f>
        <v>245099</v>
      </c>
      <c r="E34" s="13">
        <f t="shared" ca="1" si="56"/>
        <v>70383</v>
      </c>
      <c r="F34" s="13">
        <f t="shared" ca="1" si="56"/>
        <v>33843</v>
      </c>
      <c r="G34" s="13">
        <f t="shared" ca="1" si="56"/>
        <v>10746</v>
      </c>
      <c r="H34" s="13">
        <f t="shared" ca="1" si="56"/>
        <v>107806</v>
      </c>
      <c r="I34" s="13">
        <f t="shared" ca="1" si="56"/>
        <v>127844</v>
      </c>
      <c r="J34" s="13">
        <f t="shared" ca="1" si="56"/>
        <v>167529</v>
      </c>
      <c r="K34" s="13">
        <f t="shared" ca="1" si="56"/>
        <v>359736</v>
      </c>
      <c r="L34" s="13">
        <f t="shared" ca="1" si="56"/>
        <v>68577</v>
      </c>
      <c r="M34" s="13">
        <f t="shared" ca="1" si="56"/>
        <v>94443</v>
      </c>
      <c r="N34" s="13">
        <f t="shared" ca="1" si="56"/>
        <v>129635</v>
      </c>
      <c r="O34" s="12">
        <f t="shared" ref="O34:O39" ca="1" si="57">C34/$B34</f>
        <v>0.17918342828847655</v>
      </c>
      <c r="P34" s="12">
        <f t="shared" ca="1" si="44"/>
        <v>0.14211323415323707</v>
      </c>
      <c r="Q34" s="12">
        <f t="shared" ca="1" si="45"/>
        <v>4.0809451525331747E-2</v>
      </c>
      <c r="R34" s="12">
        <f t="shared" ca="1" si="46"/>
        <v>1.9622838866939493E-2</v>
      </c>
      <c r="S34" s="12">
        <f t="shared" ca="1" si="47"/>
        <v>6.2307427374680667E-3</v>
      </c>
      <c r="T34" s="12">
        <f t="shared" ca="1" si="48"/>
        <v>6.2508044998649023E-2</v>
      </c>
      <c r="U34" s="12">
        <f t="shared" ca="1" si="49"/>
        <v>7.41264725971401E-2</v>
      </c>
      <c r="V34" s="12">
        <f t="shared" ca="1" si="50"/>
        <v>9.7136618282643555E-2</v>
      </c>
      <c r="W34" s="12">
        <f t="shared" ca="1" si="51"/>
        <v>0.20858202767595499</v>
      </c>
      <c r="X34" s="12">
        <f t="shared" ca="1" si="52"/>
        <v>3.9762297106583619E-2</v>
      </c>
      <c r="Y34" s="12">
        <f t="shared" ca="1" si="53"/>
        <v>5.4759914047524345E-2</v>
      </c>
      <c r="Z34" s="12">
        <f t="shared" ca="1" si="54"/>
        <v>7.516492972005144E-2</v>
      </c>
      <c r="AA34" s="12">
        <f t="shared" ref="AA34:AM34" ca="1" si="58">B34/B14</f>
        <v>0.63101599973656963</v>
      </c>
      <c r="AB34" s="12">
        <f t="shared" ca="1" si="58"/>
        <v>0.5986064999012114</v>
      </c>
      <c r="AC34" s="12">
        <f t="shared" ca="1" si="58"/>
        <v>0.72862859113394218</v>
      </c>
      <c r="AD34" s="12">
        <f t="shared" ca="1" si="58"/>
        <v>0.6887194942951641</v>
      </c>
      <c r="AE34" s="12">
        <f t="shared" ca="1" si="58"/>
        <v>0.72329557597777305</v>
      </c>
      <c r="AF34" s="12">
        <f t="shared" ca="1" si="58"/>
        <v>0.78852362782506602</v>
      </c>
      <c r="AG34" s="12">
        <f t="shared" ca="1" si="58"/>
        <v>0.32067176698751887</v>
      </c>
      <c r="AH34" s="12">
        <f t="shared" ca="1" si="58"/>
        <v>0.7209180364846195</v>
      </c>
      <c r="AI34" s="12">
        <f t="shared" ca="1" si="58"/>
        <v>0.65753344009042958</v>
      </c>
      <c r="AJ34" s="12">
        <f t="shared" ca="1" si="58"/>
        <v>0.64952703202893236</v>
      </c>
      <c r="AK34" s="12">
        <f t="shared" ca="1" si="58"/>
        <v>0.71733263598326358</v>
      </c>
      <c r="AL34" s="12">
        <f t="shared" ca="1" si="58"/>
        <v>0.74181741063363527</v>
      </c>
      <c r="AM34" s="12">
        <f t="shared" ca="1" si="58"/>
        <v>0.74995516525220274</v>
      </c>
    </row>
    <row r="35" spans="1:52" x14ac:dyDescent="0.25">
      <c r="A35" s="2">
        <v>2000</v>
      </c>
      <c r="B35" s="7">
        <f t="shared" ca="1" si="42"/>
        <v>1827378</v>
      </c>
      <c r="C35" s="13">
        <f ca="1">INDIRECT("'"&amp;C$2&amp;"'!e4")</f>
        <v>329366</v>
      </c>
      <c r="D35" s="13">
        <f t="shared" ref="D35:N35" ca="1" si="59">INDIRECT("'"&amp;D$2&amp;"'!e4")</f>
        <v>261990</v>
      </c>
      <c r="E35" s="13">
        <f t="shared" ca="1" si="59"/>
        <v>72141</v>
      </c>
      <c r="F35" s="13">
        <f t="shared" ca="1" si="59"/>
        <v>35778</v>
      </c>
      <c r="G35" s="13">
        <f t="shared" ca="1" si="59"/>
        <v>13674</v>
      </c>
      <c r="H35" s="13">
        <f t="shared" ca="1" si="59"/>
        <v>111405</v>
      </c>
      <c r="I35" s="13">
        <f t="shared" ca="1" si="59"/>
        <v>140524</v>
      </c>
      <c r="J35" s="13">
        <f t="shared" ca="1" si="59"/>
        <v>172988</v>
      </c>
      <c r="K35" s="13">
        <f t="shared" ca="1" si="59"/>
        <v>376652</v>
      </c>
      <c r="L35" s="13">
        <f t="shared" ca="1" si="59"/>
        <v>71495</v>
      </c>
      <c r="M35" s="13">
        <f t="shared" ca="1" si="59"/>
        <v>101974</v>
      </c>
      <c r="N35" s="13">
        <f t="shared" ca="1" si="59"/>
        <v>139391</v>
      </c>
      <c r="O35" s="12">
        <f t="shared" ca="1" si="57"/>
        <v>0.18023966579437861</v>
      </c>
      <c r="P35" s="12">
        <f t="shared" ca="1" si="44"/>
        <v>0.14336935215374158</v>
      </c>
      <c r="Q35" s="12">
        <f t="shared" ca="1" si="45"/>
        <v>3.9477874856761984E-2</v>
      </c>
      <c r="R35" s="12">
        <f t="shared" ca="1" si="46"/>
        <v>1.9578872023193888E-2</v>
      </c>
      <c r="S35" s="12">
        <f t="shared" ca="1" si="47"/>
        <v>7.4828524804391866E-3</v>
      </c>
      <c r="T35" s="12">
        <f t="shared" ca="1" si="48"/>
        <v>6.0964398170493463E-2</v>
      </c>
      <c r="U35" s="12">
        <f t="shared" ca="1" si="49"/>
        <v>7.689925127696623E-2</v>
      </c>
      <c r="V35" s="12">
        <f t="shared" ca="1" si="50"/>
        <v>9.4664595940194093E-2</v>
      </c>
      <c r="W35" s="12">
        <f t="shared" ca="1" si="51"/>
        <v>0.2061160854513954</v>
      </c>
      <c r="X35" s="12">
        <f t="shared" ca="1" si="52"/>
        <v>3.9124362884964139E-2</v>
      </c>
      <c r="Y35" s="12">
        <f t="shared" ca="1" si="53"/>
        <v>5.5803451721537632E-2</v>
      </c>
      <c r="Z35" s="12">
        <f t="shared" ca="1" si="54"/>
        <v>7.6279237245933787E-2</v>
      </c>
      <c r="AA35" s="12">
        <f t="shared" ref="AA35:AM35" ca="1" si="60">B35/B15</f>
        <v>0.63962860911129971</v>
      </c>
      <c r="AB35" s="12">
        <f t="shared" ca="1" si="60"/>
        <v>0.6097304061771659</v>
      </c>
      <c r="AC35" s="12">
        <f t="shared" ca="1" si="60"/>
        <v>0.73888041243509872</v>
      </c>
      <c r="AD35" s="12">
        <f t="shared" ca="1" si="60"/>
        <v>0.68712258310315266</v>
      </c>
      <c r="AE35" s="12">
        <f t="shared" ca="1" si="60"/>
        <v>0.7368702887506694</v>
      </c>
      <c r="AF35" s="12">
        <f t="shared" ca="1" si="60"/>
        <v>0.82877750166676767</v>
      </c>
      <c r="AG35" s="12">
        <f t="shared" ca="1" si="60"/>
        <v>0.32149010033850178</v>
      </c>
      <c r="AH35" s="12">
        <f t="shared" ca="1" si="60"/>
        <v>0.7428843307253119</v>
      </c>
      <c r="AI35" s="12">
        <f t="shared" ca="1" si="60"/>
        <v>0.66386264381490379</v>
      </c>
      <c r="AJ35" s="12">
        <f t="shared" ca="1" si="60"/>
        <v>0.65015215879060084</v>
      </c>
      <c r="AK35" s="12">
        <f t="shared" ca="1" si="60"/>
        <v>0.72309932944282063</v>
      </c>
      <c r="AL35" s="12">
        <f t="shared" ca="1" si="60"/>
        <v>0.75809773033089733</v>
      </c>
      <c r="AM35" s="12">
        <f t="shared" ca="1" si="60"/>
        <v>0.76106315484867848</v>
      </c>
    </row>
    <row r="36" spans="1:52" x14ac:dyDescent="0.25">
      <c r="A36" s="2">
        <v>2005</v>
      </c>
      <c r="B36" s="7">
        <f t="shared" ca="1" si="42"/>
        <v>1938838</v>
      </c>
      <c r="C36" s="13">
        <f ca="1">INDIRECT("'"&amp;C$2&amp;"'!e5")</f>
        <v>342847</v>
      </c>
      <c r="D36" s="13">
        <f t="shared" ref="D36:N36" ca="1" si="61">INDIRECT("'"&amp;D$2&amp;"'!e5")</f>
        <v>282466</v>
      </c>
      <c r="E36" s="13">
        <f t="shared" ca="1" si="61"/>
        <v>76157</v>
      </c>
      <c r="F36" s="13">
        <f t="shared" ca="1" si="61"/>
        <v>38600</v>
      </c>
      <c r="G36" s="13">
        <f t="shared" ca="1" si="61"/>
        <v>14594</v>
      </c>
      <c r="H36" s="13">
        <f t="shared" ca="1" si="61"/>
        <v>118059</v>
      </c>
      <c r="I36" s="13">
        <f t="shared" ca="1" si="61"/>
        <v>165229</v>
      </c>
      <c r="J36" s="13">
        <f t="shared" ca="1" si="61"/>
        <v>177282</v>
      </c>
      <c r="K36" s="13">
        <f t="shared" ca="1" si="61"/>
        <v>391735</v>
      </c>
      <c r="L36" s="13">
        <f t="shared" ca="1" si="61"/>
        <v>73742</v>
      </c>
      <c r="M36" s="13">
        <f t="shared" ca="1" si="61"/>
        <v>110114</v>
      </c>
      <c r="N36" s="13">
        <f t="shared" ca="1" si="61"/>
        <v>148013</v>
      </c>
      <c r="O36" s="12">
        <f t="shared" ca="1" si="57"/>
        <v>0.17683117413626101</v>
      </c>
      <c r="P36" s="12">
        <f t="shared" ca="1" si="44"/>
        <v>0.14568829370994379</v>
      </c>
      <c r="Q36" s="12">
        <f t="shared" ca="1" si="45"/>
        <v>3.9279712900201047E-2</v>
      </c>
      <c r="R36" s="12">
        <f t="shared" ca="1" si="46"/>
        <v>1.9908831991120455E-2</v>
      </c>
      <c r="S36" s="12">
        <f t="shared" ca="1" si="47"/>
        <v>7.5271889657619667E-3</v>
      </c>
      <c r="T36" s="12">
        <f t="shared" ca="1" si="48"/>
        <v>6.0891626840406471E-2</v>
      </c>
      <c r="U36" s="12">
        <f t="shared" ca="1" si="49"/>
        <v>8.5220632151835271E-2</v>
      </c>
      <c r="V36" s="12">
        <f t="shared" ca="1" si="50"/>
        <v>9.143724230699006E-2</v>
      </c>
      <c r="W36" s="12">
        <f t="shared" ca="1" si="51"/>
        <v>0.20204627720314952</v>
      </c>
      <c r="X36" s="12">
        <f t="shared" ca="1" si="52"/>
        <v>3.8034121468632241E-2</v>
      </c>
      <c r="Y36" s="12">
        <f t="shared" ca="1" si="53"/>
        <v>5.6793811551042427E-2</v>
      </c>
      <c r="Z36" s="12">
        <f t="shared" ca="1" si="54"/>
        <v>7.6341086774655745E-2</v>
      </c>
      <c r="AA36" s="12">
        <f t="shared" ref="AA36:AM36" ca="1" si="62">B36/B16</f>
        <v>0.64398588493511777</v>
      </c>
      <c r="AB36" s="12">
        <f t="shared" ca="1" si="62"/>
        <v>0.61090352504307632</v>
      </c>
      <c r="AC36" s="12">
        <f t="shared" ca="1" si="62"/>
        <v>0.74603300371872883</v>
      </c>
      <c r="AD36" s="12">
        <f t="shared" ca="1" si="62"/>
        <v>0.70131317224104905</v>
      </c>
      <c r="AE36" s="12">
        <f t="shared" ca="1" si="62"/>
        <v>0.73675370285539776</v>
      </c>
      <c r="AF36" s="12">
        <f t="shared" ca="1" si="62"/>
        <v>0.82657453556864524</v>
      </c>
      <c r="AG36" s="12">
        <f t="shared" ca="1" si="62"/>
        <v>0.32877273107020522</v>
      </c>
      <c r="AH36" s="12">
        <f t="shared" ca="1" si="62"/>
        <v>0.76661361938653838</v>
      </c>
      <c r="AI36" s="12">
        <f t="shared" ca="1" si="62"/>
        <v>0.66360720047613875</v>
      </c>
      <c r="AJ36" s="12">
        <f t="shared" ca="1" si="62"/>
        <v>0.64424800592056575</v>
      </c>
      <c r="AK36" s="12">
        <f t="shared" ca="1" si="62"/>
        <v>0.71883803675001223</v>
      </c>
      <c r="AL36" s="12">
        <f t="shared" ca="1" si="62"/>
        <v>0.75465517123217263</v>
      </c>
      <c r="AM36" s="12">
        <f t="shared" ca="1" si="62"/>
        <v>0.76339039347255389</v>
      </c>
    </row>
    <row r="37" spans="1:52" x14ac:dyDescent="0.25">
      <c r="A37" s="2">
        <v>2010</v>
      </c>
      <c r="B37" s="7">
        <f t="shared" ca="1" si="42"/>
        <v>2025013</v>
      </c>
      <c r="C37" s="13">
        <f ca="1">INDIRECT("'"&amp;C$2&amp;"'!e6")</f>
        <v>353586</v>
      </c>
      <c r="D37" s="13">
        <f t="shared" ref="D37:N37" ca="1" si="63">INDIRECT("'"&amp;D$2&amp;"'!e6")</f>
        <v>298287</v>
      </c>
      <c r="E37" s="13">
        <f t="shared" ca="1" si="63"/>
        <v>79403</v>
      </c>
      <c r="F37" s="13">
        <f t="shared" ca="1" si="63"/>
        <v>40336</v>
      </c>
      <c r="G37" s="13">
        <f t="shared" ca="1" si="63"/>
        <v>14575</v>
      </c>
      <c r="H37" s="13">
        <f t="shared" ca="1" si="63"/>
        <v>125381</v>
      </c>
      <c r="I37" s="13">
        <f t="shared" ca="1" si="63"/>
        <v>181399</v>
      </c>
      <c r="J37" s="13">
        <f t="shared" ca="1" si="63"/>
        <v>180204</v>
      </c>
      <c r="K37" s="13">
        <f t="shared" ca="1" si="63"/>
        <v>406103</v>
      </c>
      <c r="L37" s="13">
        <f t="shared" ca="1" si="63"/>
        <v>75387</v>
      </c>
      <c r="M37" s="13">
        <f t="shared" ca="1" si="63"/>
        <v>115651</v>
      </c>
      <c r="N37" s="13">
        <f t="shared" ca="1" si="63"/>
        <v>154701</v>
      </c>
      <c r="O37" s="12">
        <f t="shared" ca="1" si="57"/>
        <v>0.17460924942210249</v>
      </c>
      <c r="P37" s="12">
        <f t="shared" ca="1" si="44"/>
        <v>0.14730127658439723</v>
      </c>
      <c r="Q37" s="12">
        <f t="shared" ca="1" si="45"/>
        <v>3.9211106299070674E-2</v>
      </c>
      <c r="R37" s="12">
        <f t="shared" ca="1" si="46"/>
        <v>1.991888447135895E-2</v>
      </c>
      <c r="S37" s="12">
        <f t="shared" ca="1" si="47"/>
        <v>7.1974846581231823E-3</v>
      </c>
      <c r="T37" s="12">
        <f t="shared" ca="1" si="48"/>
        <v>6.1916145723508932E-2</v>
      </c>
      <c r="U37" s="12">
        <f t="shared" ca="1" si="49"/>
        <v>8.9579178010215241E-2</v>
      </c>
      <c r="V37" s="12">
        <f t="shared" ca="1" si="50"/>
        <v>8.8989058341847685E-2</v>
      </c>
      <c r="W37" s="12">
        <f t="shared" ca="1" si="51"/>
        <v>0.20054340391888842</v>
      </c>
      <c r="X37" s="12">
        <f t="shared" ca="1" si="52"/>
        <v>3.7227909154163456E-2</v>
      </c>
      <c r="Y37" s="12">
        <f t="shared" ca="1" si="53"/>
        <v>5.7111238298223274E-2</v>
      </c>
      <c r="Z37" s="12">
        <f t="shared" ca="1" si="54"/>
        <v>7.6395065118100472E-2</v>
      </c>
      <c r="AA37" s="12">
        <f t="shared" ref="AA37:AM37" ca="1" si="64">B37/B17</f>
        <v>0.64488970386854905</v>
      </c>
      <c r="AB37" s="12">
        <f t="shared" ca="1" si="64"/>
        <v>0.60819234500457542</v>
      </c>
      <c r="AC37" s="12">
        <f t="shared" ca="1" si="64"/>
        <v>0.74522751291026146</v>
      </c>
      <c r="AD37" s="12">
        <f t="shared" ca="1" si="64"/>
        <v>0.7139658676065963</v>
      </c>
      <c r="AE37" s="12">
        <f t="shared" ca="1" si="64"/>
        <v>0.73660950711298601</v>
      </c>
      <c r="AF37" s="12">
        <f t="shared" ca="1" si="64"/>
        <v>0.81561275881365414</v>
      </c>
      <c r="AG37" s="12">
        <f t="shared" ca="1" si="64"/>
        <v>0.3333164966158198</v>
      </c>
      <c r="AH37" s="12">
        <f t="shared" ca="1" si="64"/>
        <v>0.77602190327479625</v>
      </c>
      <c r="AI37" s="12">
        <f t="shared" ca="1" si="64"/>
        <v>0.66488335282679845</v>
      </c>
      <c r="AJ37" s="12">
        <f t="shared" ca="1" si="64"/>
        <v>0.64264938599822763</v>
      </c>
      <c r="AK37" s="12">
        <f t="shared" ca="1" si="64"/>
        <v>0.72157241854588616</v>
      </c>
      <c r="AL37" s="12">
        <f t="shared" ca="1" si="64"/>
        <v>0.7573838557152025</v>
      </c>
      <c r="AM37" s="12">
        <f t="shared" ca="1" si="64"/>
        <v>0.75621785972664879</v>
      </c>
    </row>
    <row r="38" spans="1:52" x14ac:dyDescent="0.25">
      <c r="A38" s="2">
        <v>2015</v>
      </c>
      <c r="B38" s="7">
        <f t="shared" ca="1" si="42"/>
        <v>2050172</v>
      </c>
      <c r="C38" s="13">
        <f ca="1">INDIRECT("'"&amp;C$2&amp;"'!e7")</f>
        <v>358655</v>
      </c>
      <c r="D38" s="13">
        <f t="shared" ref="D38:N38" ca="1" si="65">INDIRECT("'"&amp;D$2&amp;"'!e7")</f>
        <v>303587</v>
      </c>
      <c r="E38" s="13">
        <f t="shared" ca="1" si="65"/>
        <v>79781</v>
      </c>
      <c r="F38" s="13">
        <f t="shared" ca="1" si="65"/>
        <v>40783</v>
      </c>
      <c r="G38" s="13">
        <f t="shared" ca="1" si="65"/>
        <v>14857</v>
      </c>
      <c r="H38" s="13">
        <f t="shared" ca="1" si="65"/>
        <v>125454</v>
      </c>
      <c r="I38" s="13">
        <f t="shared" ca="1" si="65"/>
        <v>185279</v>
      </c>
      <c r="J38" s="13">
        <f t="shared" ca="1" si="65"/>
        <v>180916</v>
      </c>
      <c r="K38" s="13">
        <f t="shared" ca="1" si="65"/>
        <v>410819</v>
      </c>
      <c r="L38" s="13">
        <f t="shared" ca="1" si="65"/>
        <v>75826</v>
      </c>
      <c r="M38" s="13">
        <f t="shared" ca="1" si="65"/>
        <v>118072</v>
      </c>
      <c r="N38" s="13">
        <f t="shared" ca="1" si="65"/>
        <v>156143</v>
      </c>
      <c r="O38" s="12">
        <f t="shared" ca="1" si="57"/>
        <v>0.17493898072942174</v>
      </c>
      <c r="P38" s="12">
        <f t="shared" ca="1" si="44"/>
        <v>0.1480787953400983</v>
      </c>
      <c r="Q38" s="12">
        <f t="shared" ca="1" si="45"/>
        <v>3.8914295971264848E-2</v>
      </c>
      <c r="R38" s="12">
        <f t="shared" ca="1" si="46"/>
        <v>1.9892477314098524E-2</v>
      </c>
      <c r="S38" s="12">
        <f t="shared" ca="1" si="47"/>
        <v>7.2467090566059825E-3</v>
      </c>
      <c r="T38" s="12">
        <f t="shared" ca="1" si="48"/>
        <v>6.1191939017799485E-2</v>
      </c>
      <c r="U38" s="12">
        <f t="shared" ca="1" si="49"/>
        <v>9.0372417533748389E-2</v>
      </c>
      <c r="V38" s="12">
        <f t="shared" ca="1" si="50"/>
        <v>8.8244303404787505E-2</v>
      </c>
      <c r="W38" s="12">
        <f t="shared" ca="1" si="51"/>
        <v>0.2003826995978874</v>
      </c>
      <c r="X38" s="12">
        <f t="shared" ca="1" si="52"/>
        <v>3.6985189535317035E-2</v>
      </c>
      <c r="Y38" s="12">
        <f t="shared" ca="1" si="53"/>
        <v>5.7591265513332539E-2</v>
      </c>
      <c r="Z38" s="12">
        <f t="shared" ca="1" si="54"/>
        <v>7.6160926985638283E-2</v>
      </c>
      <c r="AA38" s="12">
        <f t="shared" ref="AA38:AM38" ca="1" si="66">B38/B18</f>
        <v>0.64048520337760428</v>
      </c>
      <c r="AB38" s="12">
        <f t="shared" ca="1" si="66"/>
        <v>0.60662004110040846</v>
      </c>
      <c r="AC38" s="12">
        <f t="shared" ca="1" si="66"/>
        <v>0.74470454617930093</v>
      </c>
      <c r="AD38" s="12">
        <f t="shared" ca="1" si="66"/>
        <v>0.71356635600951646</v>
      </c>
      <c r="AE38" s="12">
        <f t="shared" ca="1" si="66"/>
        <v>0.73803362348214774</v>
      </c>
      <c r="AF38" s="12">
        <f t="shared" ca="1" si="66"/>
        <v>0.8135472565984011</v>
      </c>
      <c r="AG38" s="12">
        <f t="shared" ca="1" si="66"/>
        <v>0.32614511109897909</v>
      </c>
      <c r="AH38" s="12">
        <f t="shared" ca="1" si="66"/>
        <v>0.77879405645110444</v>
      </c>
      <c r="AI38" s="12">
        <f t="shared" ca="1" si="66"/>
        <v>0.65880587883996333</v>
      </c>
      <c r="AJ38" s="12">
        <f t="shared" ca="1" si="66"/>
        <v>0.63008372609496521</v>
      </c>
      <c r="AK38" s="12">
        <f t="shared" ca="1" si="66"/>
        <v>0.72063561456363279</v>
      </c>
      <c r="AL38" s="12">
        <f t="shared" ca="1" si="66"/>
        <v>0.75959855892949046</v>
      </c>
      <c r="AM38" s="12">
        <f t="shared" ca="1" si="66"/>
        <v>0.75467129365593377</v>
      </c>
    </row>
    <row r="39" spans="1:52" x14ac:dyDescent="0.25">
      <c r="A39" s="2">
        <v>2017</v>
      </c>
      <c r="B39" s="7">
        <f t="shared" ca="1" si="42"/>
        <v>2064792</v>
      </c>
      <c r="C39" s="13">
        <f ca="1">INDIRECT("'"&amp;C$2&amp;"'!e8")</f>
        <v>361727</v>
      </c>
      <c r="D39" s="13">
        <f t="shared" ref="D39:N39" ca="1" si="67">INDIRECT("'"&amp;D$2&amp;"'!e8")</f>
        <v>306619</v>
      </c>
      <c r="E39" s="13">
        <f t="shared" ca="1" si="67"/>
        <v>79929</v>
      </c>
      <c r="F39" s="13">
        <f t="shared" ca="1" si="67"/>
        <v>40925</v>
      </c>
      <c r="G39" s="13">
        <f t="shared" ca="1" si="67"/>
        <v>15101</v>
      </c>
      <c r="H39" s="13">
        <f t="shared" ca="1" si="67"/>
        <v>125458</v>
      </c>
      <c r="I39" s="13">
        <f t="shared" ca="1" si="67"/>
        <v>188131</v>
      </c>
      <c r="J39" s="13">
        <f t="shared" ca="1" si="67"/>
        <v>181500</v>
      </c>
      <c r="K39" s="13">
        <f t="shared" ca="1" si="67"/>
        <v>413051</v>
      </c>
      <c r="L39" s="13">
        <f t="shared" ca="1" si="67"/>
        <v>76015</v>
      </c>
      <c r="M39" s="13">
        <f t="shared" ca="1" si="67"/>
        <v>119654</v>
      </c>
      <c r="N39" s="13">
        <f t="shared" ca="1" si="67"/>
        <v>156682</v>
      </c>
      <c r="O39" s="12">
        <f t="shared" ca="1" si="57"/>
        <v>0.17518810611432048</v>
      </c>
      <c r="P39" s="12">
        <f t="shared" ca="1" si="44"/>
        <v>0.14849873498153809</v>
      </c>
      <c r="Q39" s="12">
        <f t="shared" ca="1" si="45"/>
        <v>3.8710436692896914E-2</v>
      </c>
      <c r="R39" s="12">
        <f t="shared" ca="1" si="46"/>
        <v>1.9820398374267238E-2</v>
      </c>
      <c r="S39" s="12">
        <f t="shared" ca="1" si="47"/>
        <v>7.3135695992622984E-3</v>
      </c>
      <c r="T39" s="12">
        <f t="shared" ca="1" si="48"/>
        <v>6.0760599614876461E-2</v>
      </c>
      <c r="U39" s="12">
        <f t="shared" ca="1" si="49"/>
        <v>9.111377804640855E-2</v>
      </c>
      <c r="V39" s="12">
        <f t="shared" ca="1" si="50"/>
        <v>8.790231655295061E-2</v>
      </c>
      <c r="W39" s="12">
        <f t="shared" ca="1" si="51"/>
        <v>0.20004484713230195</v>
      </c>
      <c r="X39" s="12">
        <f t="shared" ca="1" si="52"/>
        <v>3.6814846241171026E-2</v>
      </c>
      <c r="Y39" s="12">
        <f t="shared" ca="1" si="53"/>
        <v>5.7949662726318199E-2</v>
      </c>
      <c r="Z39" s="12">
        <f t="shared" ca="1" si="54"/>
        <v>7.5882703923688191E-2</v>
      </c>
      <c r="AA39" s="12">
        <f t="shared" ref="AA39:AM39" ca="1" si="68">B39/B19</f>
        <v>0.63747567546039485</v>
      </c>
      <c r="AB39" s="12">
        <f t="shared" ca="1" si="68"/>
        <v>0.6059728346087353</v>
      </c>
      <c r="AC39" s="12">
        <f t="shared" ca="1" si="68"/>
        <v>0.74386699531290934</v>
      </c>
      <c r="AD39" s="12">
        <f t="shared" ca="1" si="68"/>
        <v>0.71365815766212193</v>
      </c>
      <c r="AE39" s="12">
        <f t="shared" ca="1" si="68"/>
        <v>0.73660433053150709</v>
      </c>
      <c r="AF39" s="12">
        <f t="shared" ca="1" si="68"/>
        <v>0.81582928146947598</v>
      </c>
      <c r="AG39" s="12">
        <f t="shared" ca="1" si="68"/>
        <v>0.31954133651198746</v>
      </c>
      <c r="AH39" s="12">
        <f t="shared" ca="1" si="68"/>
        <v>0.78055854054211049</v>
      </c>
      <c r="AI39" s="12">
        <f t="shared" ca="1" si="68"/>
        <v>0.65478788840827018</v>
      </c>
      <c r="AJ39" s="12">
        <f t="shared" ca="1" si="68"/>
        <v>0.62406194523135028</v>
      </c>
      <c r="AK39" s="12">
        <f t="shared" ca="1" si="68"/>
        <v>0.72051449749291474</v>
      </c>
      <c r="AL39" s="12">
        <f t="shared" ca="1" si="68"/>
        <v>0.75944273428326614</v>
      </c>
      <c r="AM39" s="12">
        <f t="shared" ca="1" si="68"/>
        <v>0.75308695380504009</v>
      </c>
    </row>
    <row r="41" spans="1:52" x14ac:dyDescent="0.25">
      <c r="B41" s="15" t="s">
        <v>62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">
        <v>66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20" t="s">
        <v>63</v>
      </c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2"/>
      <c r="AN41" s="20" t="s">
        <v>68</v>
      </c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25">
      <c r="A42" s="2" t="s">
        <v>11</v>
      </c>
      <c r="B42" s="7" t="s">
        <v>54</v>
      </c>
      <c r="C42" s="8" t="s">
        <v>0</v>
      </c>
      <c r="D42" s="9" t="s">
        <v>1</v>
      </c>
      <c r="E42" s="9" t="s">
        <v>4</v>
      </c>
      <c r="F42" s="9" t="s">
        <v>10</v>
      </c>
      <c r="G42" s="9" t="s">
        <v>6</v>
      </c>
      <c r="H42" s="9" t="s">
        <v>2</v>
      </c>
      <c r="I42" s="9" t="s">
        <v>51</v>
      </c>
      <c r="J42" s="9" t="s">
        <v>3</v>
      </c>
      <c r="K42" s="9" t="s">
        <v>5</v>
      </c>
      <c r="L42" s="9" t="s">
        <v>9</v>
      </c>
      <c r="M42" s="9" t="s">
        <v>8</v>
      </c>
      <c r="N42" s="10" t="s">
        <v>7</v>
      </c>
      <c r="O42" s="11" t="s">
        <v>0</v>
      </c>
      <c r="P42" s="12" t="s">
        <v>1</v>
      </c>
      <c r="Q42" s="12" t="s">
        <v>4</v>
      </c>
      <c r="R42" s="12" t="s">
        <v>10</v>
      </c>
      <c r="S42" s="12" t="s">
        <v>6</v>
      </c>
      <c r="T42" s="12" t="s">
        <v>2</v>
      </c>
      <c r="U42" s="12" t="s">
        <v>51</v>
      </c>
      <c r="V42" s="12" t="s">
        <v>3</v>
      </c>
      <c r="W42" s="12" t="s">
        <v>5</v>
      </c>
      <c r="X42" s="12" t="s">
        <v>9</v>
      </c>
      <c r="Y42" s="12" t="s">
        <v>8</v>
      </c>
      <c r="Z42" s="12" t="s">
        <v>7</v>
      </c>
      <c r="AA42" s="23" t="s">
        <v>54</v>
      </c>
      <c r="AB42" s="24" t="s">
        <v>0</v>
      </c>
      <c r="AC42" s="25" t="s">
        <v>1</v>
      </c>
      <c r="AD42" s="25" t="s">
        <v>4</v>
      </c>
      <c r="AE42" s="25" t="s">
        <v>10</v>
      </c>
      <c r="AF42" s="25" t="s">
        <v>6</v>
      </c>
      <c r="AG42" s="25" t="s">
        <v>2</v>
      </c>
      <c r="AH42" s="25" t="s">
        <v>51</v>
      </c>
      <c r="AI42" s="25" t="s">
        <v>3</v>
      </c>
      <c r="AJ42" s="25" t="s">
        <v>5</v>
      </c>
      <c r="AK42" s="25" t="s">
        <v>9</v>
      </c>
      <c r="AL42" s="25" t="s">
        <v>8</v>
      </c>
      <c r="AM42" s="26" t="s">
        <v>7</v>
      </c>
      <c r="AN42" s="23" t="s">
        <v>54</v>
      </c>
      <c r="AO42" s="24" t="s">
        <v>0</v>
      </c>
      <c r="AP42" s="25" t="s">
        <v>1</v>
      </c>
      <c r="AQ42" s="25" t="s">
        <v>4</v>
      </c>
      <c r="AR42" s="25" t="s">
        <v>10</v>
      </c>
      <c r="AS42" s="25" t="s">
        <v>6</v>
      </c>
      <c r="AT42" s="25" t="s">
        <v>2</v>
      </c>
      <c r="AU42" s="25" t="s">
        <v>51</v>
      </c>
      <c r="AV42" s="25" t="s">
        <v>3</v>
      </c>
      <c r="AW42" s="25" t="s">
        <v>5</v>
      </c>
      <c r="AX42" s="25" t="s">
        <v>9</v>
      </c>
      <c r="AY42" s="25" t="s">
        <v>8</v>
      </c>
      <c r="AZ42" s="26" t="s">
        <v>7</v>
      </c>
    </row>
    <row r="43" spans="1:52" x14ac:dyDescent="0.25">
      <c r="A43" s="2">
        <v>1990</v>
      </c>
      <c r="B43" s="7">
        <f t="shared" ref="B43:B49" ca="1" si="69">SUM(C43:N43)</f>
        <v>910468</v>
      </c>
      <c r="C43" s="13">
        <f ca="1">INDIRECT("'"&amp;C$2&amp;"'!f2")</f>
        <v>197566</v>
      </c>
      <c r="D43" s="13">
        <f t="shared" ref="D43:N43" ca="1" si="70">INDIRECT("'"&amp;D$2&amp;"'!f2")</f>
        <v>79966</v>
      </c>
      <c r="E43" s="13">
        <f t="shared" ca="1" si="70"/>
        <v>28862</v>
      </c>
      <c r="F43" s="13">
        <f t="shared" ca="1" si="70"/>
        <v>8587</v>
      </c>
      <c r="G43" s="13">
        <f t="shared" ca="1" si="70"/>
        <v>1812</v>
      </c>
      <c r="H43" s="13">
        <f t="shared" ca="1" si="70"/>
        <v>223208</v>
      </c>
      <c r="I43" s="13">
        <f t="shared" ca="1" si="70"/>
        <v>40963</v>
      </c>
      <c r="J43" s="13">
        <f t="shared" ca="1" si="70"/>
        <v>83569</v>
      </c>
      <c r="K43" s="13">
        <f t="shared" ca="1" si="70"/>
        <v>168434</v>
      </c>
      <c r="L43" s="13">
        <f t="shared" ca="1" si="70"/>
        <v>19029</v>
      </c>
      <c r="M43" s="13">
        <f t="shared" ca="1" si="70"/>
        <v>28365</v>
      </c>
      <c r="N43" s="14">
        <f t="shared" ca="1" si="70"/>
        <v>30107</v>
      </c>
      <c r="O43" s="12">
        <f ca="1">C43/$B43</f>
        <v>0.2169938976438491</v>
      </c>
      <c r="P43" s="12">
        <f t="shared" ref="P43:P49" ca="1" si="71">D43/$B43</f>
        <v>8.7829555788890984E-2</v>
      </c>
      <c r="Q43" s="12">
        <f t="shared" ref="Q43:Q49" ca="1" si="72">E43/$B43</f>
        <v>3.1700180566477901E-2</v>
      </c>
      <c r="R43" s="12">
        <f t="shared" ref="R43:R49" ca="1" si="73">F43/$B43</f>
        <v>9.431413295140521E-3</v>
      </c>
      <c r="S43" s="12">
        <f t="shared" ref="S43:S49" ca="1" si="74">G43/$B43</f>
        <v>1.9901852673570074E-3</v>
      </c>
      <c r="T43" s="12">
        <f t="shared" ref="T43:T49" ca="1" si="75">H43/$B43</f>
        <v>0.24515743551667935</v>
      </c>
      <c r="U43" s="12">
        <f t="shared" ref="U43:U49" ca="1" si="76">I43/$B43</f>
        <v>4.4991147409903481E-2</v>
      </c>
      <c r="V43" s="12">
        <f t="shared" ref="V43:V49" ca="1" si="77">J43/$B43</f>
        <v>9.1786861262559472E-2</v>
      </c>
      <c r="W43" s="12">
        <f t="shared" ref="W43:W49" ca="1" si="78">K43/$B43</f>
        <v>0.18499716629250013</v>
      </c>
      <c r="X43" s="12">
        <f t="shared" ref="X43:X49" ca="1" si="79">L43/$B43</f>
        <v>2.0900240315969369E-2</v>
      </c>
      <c r="Y43" s="12">
        <f t="shared" ref="Y43:Y49" ca="1" si="80">M43/$B43</f>
        <v>3.1154307455067063E-2</v>
      </c>
      <c r="Z43" s="12">
        <f t="shared" ref="Z43:Z49" ca="1" si="81">N43/$B43</f>
        <v>3.3067609185605647E-2</v>
      </c>
      <c r="AA43" s="27">
        <f ca="1">B43/B13</f>
        <v>0.34548826930286708</v>
      </c>
      <c r="AB43" s="25">
        <f t="shared" ref="AB43:AM43" ca="1" si="82">C43/C13</f>
        <v>0.39191127315719415</v>
      </c>
      <c r="AC43" s="25">
        <f t="shared" ca="1" si="82"/>
        <v>0.25292089698579878</v>
      </c>
      <c r="AD43" s="25">
        <f t="shared" ca="1" si="82"/>
        <v>0.28932305502370759</v>
      </c>
      <c r="AE43" s="25">
        <f t="shared" ca="1" si="82"/>
        <v>0.19428041358401774</v>
      </c>
      <c r="AF43" s="25">
        <f t="shared" ca="1" si="82"/>
        <v>0.1481602616516762</v>
      </c>
      <c r="AG43" s="25">
        <f t="shared" ca="1" si="82"/>
        <v>0.67953639742930116</v>
      </c>
      <c r="AH43" s="25">
        <f t="shared" ca="1" si="82"/>
        <v>0.24635842043855324</v>
      </c>
      <c r="AI43" s="25">
        <f t="shared" ca="1" si="82"/>
        <v>0.33191014449007472</v>
      </c>
      <c r="AJ43" s="25">
        <f t="shared" ca="1" si="82"/>
        <v>0.31177624759366207</v>
      </c>
      <c r="AK43" s="25">
        <f t="shared" ca="1" si="82"/>
        <v>0.20711160451903612</v>
      </c>
      <c r="AL43" s="25">
        <f t="shared" ca="1" si="82"/>
        <v>0.2380892425463336</v>
      </c>
      <c r="AM43" s="26">
        <f t="shared" ca="1" si="82"/>
        <v>0.18692801529845648</v>
      </c>
    </row>
    <row r="44" spans="1:52" x14ac:dyDescent="0.25">
      <c r="A44" s="2">
        <v>1995</v>
      </c>
      <c r="B44" s="7">
        <f t="shared" ca="1" si="69"/>
        <v>930393</v>
      </c>
      <c r="C44" s="13">
        <f ca="1">INDIRECT("'"&amp;C$2&amp;"'!f3")</f>
        <v>199951</v>
      </c>
      <c r="D44" s="13">
        <f t="shared" ref="D44:N44" ca="1" si="83">INDIRECT("'"&amp;D$2&amp;"'!f3")</f>
        <v>83826</v>
      </c>
      <c r="E44" s="13">
        <f t="shared" ca="1" si="83"/>
        <v>29896</v>
      </c>
      <c r="F44" s="13">
        <f t="shared" ca="1" si="83"/>
        <v>8997</v>
      </c>
      <c r="G44" s="13">
        <f t="shared" ca="1" si="83"/>
        <v>1932</v>
      </c>
      <c r="H44" s="13">
        <f t="shared" ca="1" si="83"/>
        <v>228057</v>
      </c>
      <c r="I44" s="13">
        <f t="shared" ca="1" si="83"/>
        <v>40410</v>
      </c>
      <c r="J44" s="13">
        <f t="shared" ca="1" si="83"/>
        <v>83745</v>
      </c>
      <c r="K44" s="13">
        <f t="shared" ca="1" si="83"/>
        <v>173935</v>
      </c>
      <c r="L44" s="13">
        <f t="shared" ca="1" si="83"/>
        <v>19836</v>
      </c>
      <c r="M44" s="13">
        <f t="shared" ca="1" si="83"/>
        <v>28220</v>
      </c>
      <c r="N44" s="14">
        <f t="shared" ca="1" si="83"/>
        <v>31588</v>
      </c>
      <c r="O44" s="12">
        <f t="shared" ref="O44:O49" ca="1" si="84">C44/$B44</f>
        <v>0.21491025835319053</v>
      </c>
      <c r="P44" s="12">
        <f t="shared" ca="1" si="71"/>
        <v>9.0097410449132789E-2</v>
      </c>
      <c r="Q44" s="12">
        <f t="shared" ca="1" si="72"/>
        <v>3.213265791982528E-2</v>
      </c>
      <c r="R44" s="12">
        <f t="shared" ca="1" si="73"/>
        <v>9.6701071482696022E-3</v>
      </c>
      <c r="S44" s="12">
        <f t="shared" ca="1" si="74"/>
        <v>2.0765418484446894E-3</v>
      </c>
      <c r="T44" s="12">
        <f t="shared" ca="1" si="75"/>
        <v>0.24511899810080257</v>
      </c>
      <c r="U44" s="12">
        <f t="shared" ca="1" si="76"/>
        <v>4.3433258848680073E-2</v>
      </c>
      <c r="V44" s="12">
        <f t="shared" ca="1" si="77"/>
        <v>9.0010350464803587E-2</v>
      </c>
      <c r="W44" s="12">
        <f t="shared" ca="1" si="78"/>
        <v>0.18694788116419619</v>
      </c>
      <c r="X44" s="12">
        <f t="shared" ca="1" si="79"/>
        <v>2.1320022829062559E-2</v>
      </c>
      <c r="Y44" s="12">
        <f t="shared" ca="1" si="80"/>
        <v>3.0331268614445725E-2</v>
      </c>
      <c r="Z44" s="12">
        <f t="shared" ca="1" si="81"/>
        <v>3.3951244259146404E-2</v>
      </c>
      <c r="AA44" s="27">
        <f t="shared" ref="AA44:AM44" ca="1" si="85">B44/B14</f>
        <v>0.34040802438194478</v>
      </c>
      <c r="AB44" s="25">
        <f t="shared" ca="1" si="85"/>
        <v>0.38731128475517868</v>
      </c>
      <c r="AC44" s="25">
        <f t="shared" ca="1" si="85"/>
        <v>0.24919734589041095</v>
      </c>
      <c r="AD44" s="25">
        <f t="shared" ca="1" si="85"/>
        <v>0.29254163649529324</v>
      </c>
      <c r="AE44" s="25">
        <f t="shared" ca="1" si="85"/>
        <v>0.19228467621286599</v>
      </c>
      <c r="AF44" s="25">
        <f t="shared" ca="1" si="85"/>
        <v>0.14176695039624304</v>
      </c>
      <c r="AG44" s="25">
        <f t="shared" ca="1" si="85"/>
        <v>0.67836151201113659</v>
      </c>
      <c r="AH44" s="25">
        <f t="shared" ca="1" si="85"/>
        <v>0.22787379817858855</v>
      </c>
      <c r="AI44" s="25">
        <f t="shared" ca="1" si="85"/>
        <v>0.32869018462697813</v>
      </c>
      <c r="AJ44" s="25">
        <f t="shared" ca="1" si="85"/>
        <v>0.31405109390206248</v>
      </c>
      <c r="AK44" s="25">
        <f t="shared" ca="1" si="85"/>
        <v>0.20748953974895398</v>
      </c>
      <c r="AL44" s="25">
        <f t="shared" ca="1" si="85"/>
        <v>0.22165843236747229</v>
      </c>
      <c r="AM44" s="26">
        <f t="shared" ca="1" si="85"/>
        <v>0.1827406468930966</v>
      </c>
    </row>
    <row r="45" spans="1:52" x14ac:dyDescent="0.25">
      <c r="A45" s="2">
        <v>2000</v>
      </c>
      <c r="B45" s="7">
        <f t="shared" ca="1" si="69"/>
        <v>951230</v>
      </c>
      <c r="C45" s="13">
        <f ca="1">INDIRECT("'"&amp;C$2&amp;"'!f4")</f>
        <v>203167</v>
      </c>
      <c r="D45" s="13">
        <f t="shared" ref="D45:N45" ca="1" si="86">INDIRECT("'"&amp;D$2&amp;"'!f4")</f>
        <v>85008</v>
      </c>
      <c r="E45" s="13">
        <f t="shared" ca="1" si="86"/>
        <v>30726</v>
      </c>
      <c r="F45" s="13">
        <f t="shared" ca="1" si="86"/>
        <v>8845</v>
      </c>
      <c r="G45" s="13">
        <f t="shared" ca="1" si="86"/>
        <v>1951</v>
      </c>
      <c r="H45" s="13">
        <f t="shared" ca="1" si="86"/>
        <v>234562</v>
      </c>
      <c r="I45" s="13">
        <f t="shared" ca="1" si="86"/>
        <v>39445</v>
      </c>
      <c r="J45" s="13">
        <f t="shared" ca="1" si="86"/>
        <v>84106</v>
      </c>
      <c r="K45" s="13">
        <f t="shared" ca="1" si="86"/>
        <v>182999</v>
      </c>
      <c r="L45" s="13">
        <f t="shared" ca="1" si="86"/>
        <v>20126</v>
      </c>
      <c r="M45" s="13">
        <f t="shared" ca="1" si="86"/>
        <v>27913</v>
      </c>
      <c r="N45" s="14">
        <f t="shared" ca="1" si="86"/>
        <v>32382</v>
      </c>
      <c r="O45" s="12">
        <f t="shared" ca="1" si="84"/>
        <v>0.2135834656181996</v>
      </c>
      <c r="P45" s="12">
        <f t="shared" ca="1" si="71"/>
        <v>8.9366399293546256E-2</v>
      </c>
      <c r="Q45" s="12">
        <f t="shared" ca="1" si="72"/>
        <v>3.2301336164755105E-2</v>
      </c>
      <c r="R45" s="12">
        <f t="shared" ca="1" si="73"/>
        <v>9.2984872218075543E-3</v>
      </c>
      <c r="S45" s="12">
        <f t="shared" ca="1" si="74"/>
        <v>2.0510286681454538E-3</v>
      </c>
      <c r="T45" s="12">
        <f t="shared" ca="1" si="75"/>
        <v>0.24658810172092974</v>
      </c>
      <c r="U45" s="12">
        <f t="shared" ca="1" si="76"/>
        <v>4.1467363308558394E-2</v>
      </c>
      <c r="V45" s="12">
        <f t="shared" ca="1" si="77"/>
        <v>8.8418153338309352E-2</v>
      </c>
      <c r="W45" s="12">
        <f t="shared" ca="1" si="78"/>
        <v>0.19238144297383389</v>
      </c>
      <c r="X45" s="12">
        <f t="shared" ca="1" si="79"/>
        <v>2.115786928503096E-2</v>
      </c>
      <c r="Y45" s="12">
        <f t="shared" ca="1" si="80"/>
        <v>2.9344112359786803E-2</v>
      </c>
      <c r="Z45" s="12">
        <f t="shared" ca="1" si="81"/>
        <v>3.4042240047096918E-2</v>
      </c>
      <c r="AA45" s="27">
        <f t="shared" ref="AA45:AM45" ca="1" si="87">B45/B15</f>
        <v>0.33295460591346815</v>
      </c>
      <c r="AB45" s="25">
        <f t="shared" ca="1" si="87"/>
        <v>0.37610772645566409</v>
      </c>
      <c r="AC45" s="25">
        <f t="shared" ca="1" si="87"/>
        <v>0.2397448227042363</v>
      </c>
      <c r="AD45" s="25">
        <f t="shared" ca="1" si="87"/>
        <v>0.29265644347080677</v>
      </c>
      <c r="AE45" s="25">
        <f t="shared" ca="1" si="87"/>
        <v>0.18216830745149731</v>
      </c>
      <c r="AF45" s="25">
        <f t="shared" ca="1" si="87"/>
        <v>0.11824959088429601</v>
      </c>
      <c r="AG45" s="25">
        <f t="shared" ca="1" si="87"/>
        <v>0.67689386397019569</v>
      </c>
      <c r="AH45" s="25">
        <f t="shared" ca="1" si="87"/>
        <v>0.20852717276379784</v>
      </c>
      <c r="AI45" s="25">
        <f t="shared" ca="1" si="87"/>
        <v>0.32276707933900789</v>
      </c>
      <c r="AJ45" s="25">
        <f t="shared" ca="1" si="87"/>
        <v>0.315880958833409</v>
      </c>
      <c r="AK45" s="25">
        <f t="shared" ca="1" si="87"/>
        <v>0.20355405419072953</v>
      </c>
      <c r="AL45" s="25">
        <f t="shared" ca="1" si="87"/>
        <v>0.20751154163538096</v>
      </c>
      <c r="AM45" s="26">
        <f t="shared" ca="1" si="87"/>
        <v>0.17680300076984817</v>
      </c>
    </row>
    <row r="46" spans="1:52" x14ac:dyDescent="0.25">
      <c r="A46" s="2">
        <v>2005</v>
      </c>
      <c r="B46" s="7">
        <f t="shared" ca="1" si="69"/>
        <v>994736</v>
      </c>
      <c r="C46" s="13">
        <f ca="1">INDIRECT("'"&amp;C$2&amp;"'!f5")</f>
        <v>210656</v>
      </c>
      <c r="D46" s="13">
        <f t="shared" ref="D46:N46" ca="1" si="88">INDIRECT("'"&amp;D$2&amp;"'!f5")</f>
        <v>88682</v>
      </c>
      <c r="E46" s="13">
        <f t="shared" ca="1" si="88"/>
        <v>30382</v>
      </c>
      <c r="F46" s="13">
        <f t="shared" ca="1" si="88"/>
        <v>9957</v>
      </c>
      <c r="G46" s="13">
        <f t="shared" ca="1" si="88"/>
        <v>2206</v>
      </c>
      <c r="H46" s="13">
        <f t="shared" ca="1" si="88"/>
        <v>240451</v>
      </c>
      <c r="I46" s="13">
        <f t="shared" ca="1" si="88"/>
        <v>41407</v>
      </c>
      <c r="J46" s="13">
        <f t="shared" ca="1" si="88"/>
        <v>86502</v>
      </c>
      <c r="K46" s="13">
        <f t="shared" ca="1" si="88"/>
        <v>196962</v>
      </c>
      <c r="L46" s="13">
        <f t="shared" ca="1" si="88"/>
        <v>21768</v>
      </c>
      <c r="M46" s="13">
        <f t="shared" ca="1" si="88"/>
        <v>31225</v>
      </c>
      <c r="N46" s="14">
        <f t="shared" ca="1" si="88"/>
        <v>34538</v>
      </c>
      <c r="O46" s="12">
        <f t="shared" ca="1" si="84"/>
        <v>0.21177076128741695</v>
      </c>
      <c r="P46" s="12">
        <f t="shared" ca="1" si="71"/>
        <v>8.91512924032105E-2</v>
      </c>
      <c r="Q46" s="12">
        <f t="shared" ca="1" si="72"/>
        <v>3.0542777179070627E-2</v>
      </c>
      <c r="R46" s="12">
        <f t="shared" ca="1" si="73"/>
        <v>1.0009691013495038E-2</v>
      </c>
      <c r="S46" s="12">
        <f t="shared" ca="1" si="74"/>
        <v>2.2176738350677969E-3</v>
      </c>
      <c r="T46" s="12">
        <f t="shared" ca="1" si="75"/>
        <v>0.24172343214682088</v>
      </c>
      <c r="U46" s="12">
        <f t="shared" ca="1" si="76"/>
        <v>4.1626119895127954E-2</v>
      </c>
      <c r="V46" s="12">
        <f t="shared" ca="1" si="77"/>
        <v>8.6959756156407331E-2</v>
      </c>
      <c r="W46" s="12">
        <f t="shared" ca="1" si="78"/>
        <v>0.19800429460681024</v>
      </c>
      <c r="X46" s="12">
        <f t="shared" ca="1" si="79"/>
        <v>2.1883193128629103E-2</v>
      </c>
      <c r="Y46" s="12">
        <f t="shared" ca="1" si="80"/>
        <v>3.1390238213958276E-2</v>
      </c>
      <c r="Z46" s="12">
        <f t="shared" ca="1" si="81"/>
        <v>3.47207701339853E-2</v>
      </c>
      <c r="AA46" s="27">
        <f t="shared" ref="AA46:AM46" ca="1" si="89">B46/B16</f>
        <v>0.33040199502837231</v>
      </c>
      <c r="AB46" s="25">
        <f t="shared" ca="1" si="89"/>
        <v>0.37535837551874246</v>
      </c>
      <c r="AC46" s="25">
        <f t="shared" ca="1" si="89"/>
        <v>0.2342218137254902</v>
      </c>
      <c r="AD46" s="25">
        <f t="shared" ca="1" si="89"/>
        <v>0.27978119935170176</v>
      </c>
      <c r="AE46" s="25">
        <f t="shared" ca="1" si="89"/>
        <v>0.19004809894640404</v>
      </c>
      <c r="AF46" s="25">
        <f t="shared" ca="1" si="89"/>
        <v>0.12494336202990484</v>
      </c>
      <c r="AG46" s="25">
        <f t="shared" ca="1" si="89"/>
        <v>0.66961207496727837</v>
      </c>
      <c r="AH46" s="25">
        <f t="shared" ca="1" si="89"/>
        <v>0.19211621530081519</v>
      </c>
      <c r="AI46" s="25">
        <f t="shared" ca="1" si="89"/>
        <v>0.32379683247925317</v>
      </c>
      <c r="AJ46" s="25">
        <f t="shared" ca="1" si="89"/>
        <v>0.32392401940629884</v>
      </c>
      <c r="AK46" s="25">
        <f t="shared" ca="1" si="89"/>
        <v>0.21219476531656675</v>
      </c>
      <c r="AL46" s="25">
        <f t="shared" ca="1" si="89"/>
        <v>0.2139973820016037</v>
      </c>
      <c r="AM46" s="26">
        <f t="shared" ca="1" si="89"/>
        <v>0.17813284920753628</v>
      </c>
    </row>
    <row r="47" spans="1:52" x14ac:dyDescent="0.25">
      <c r="A47" s="2">
        <v>2010</v>
      </c>
      <c r="B47" s="7">
        <f t="shared" ca="1" si="69"/>
        <v>1039023</v>
      </c>
      <c r="C47" s="13">
        <f ca="1">INDIRECT("'"&amp;C$2&amp;"'!f6")</f>
        <v>219955</v>
      </c>
      <c r="D47" s="13">
        <f t="shared" ref="D47:N47" ca="1" si="90">INDIRECT("'"&amp;D$2&amp;"'!f6")</f>
        <v>94602</v>
      </c>
      <c r="E47" s="13">
        <f t="shared" ca="1" si="90"/>
        <v>29842</v>
      </c>
      <c r="F47" s="13">
        <f t="shared" ca="1" si="90"/>
        <v>10642</v>
      </c>
      <c r="G47" s="13">
        <f t="shared" ca="1" si="90"/>
        <v>2450</v>
      </c>
      <c r="H47" s="13">
        <f t="shared" ca="1" si="90"/>
        <v>250179</v>
      </c>
      <c r="I47" s="13">
        <f t="shared" ca="1" si="90"/>
        <v>43783</v>
      </c>
      <c r="J47" s="13">
        <f t="shared" ca="1" si="90"/>
        <v>87649</v>
      </c>
      <c r="K47" s="13">
        <f t="shared" ca="1" si="90"/>
        <v>206779</v>
      </c>
      <c r="L47" s="13">
        <f t="shared" ca="1" si="90"/>
        <v>22170</v>
      </c>
      <c r="M47" s="13">
        <f t="shared" ca="1" si="90"/>
        <v>32465</v>
      </c>
      <c r="N47" s="14">
        <f t="shared" ca="1" si="90"/>
        <v>38507</v>
      </c>
      <c r="O47" s="12">
        <f t="shared" ca="1" si="84"/>
        <v>0.21169406259534196</v>
      </c>
      <c r="P47" s="12">
        <f t="shared" ca="1" si="71"/>
        <v>9.1048995065556776E-2</v>
      </c>
      <c r="Q47" s="12">
        <f t="shared" ca="1" si="72"/>
        <v>2.8721212138711077E-2</v>
      </c>
      <c r="R47" s="12">
        <f t="shared" ca="1" si="73"/>
        <v>1.0242314173988449E-2</v>
      </c>
      <c r="S47" s="12">
        <f t="shared" ca="1" si="74"/>
        <v>2.3579843757067938E-3</v>
      </c>
      <c r="T47" s="12">
        <f t="shared" ca="1" si="75"/>
        <v>0.24078292780814284</v>
      </c>
      <c r="U47" s="12">
        <f t="shared" ca="1" si="76"/>
        <v>4.2138624457783901E-2</v>
      </c>
      <c r="V47" s="12">
        <f t="shared" ca="1" si="77"/>
        <v>8.4357131651561126E-2</v>
      </c>
      <c r="W47" s="12">
        <f t="shared" ca="1" si="78"/>
        <v>0.19901291886705105</v>
      </c>
      <c r="X47" s="12">
        <f t="shared" ca="1" si="79"/>
        <v>2.133735249364066E-2</v>
      </c>
      <c r="Y47" s="12">
        <f t="shared" ca="1" si="80"/>
        <v>3.124569908462084E-2</v>
      </c>
      <c r="Z47" s="12">
        <f t="shared" ca="1" si="81"/>
        <v>3.7060777287894496E-2</v>
      </c>
      <c r="AA47" s="27">
        <f t="shared" ref="AA47:AM47" ca="1" si="91">B47/B17</f>
        <v>0.33088934973879747</v>
      </c>
      <c r="AB47" s="25">
        <f t="shared" ca="1" si="91"/>
        <v>0.37833779404580886</v>
      </c>
      <c r="AC47" s="25">
        <f t="shared" ca="1" si="91"/>
        <v>0.23634960013790932</v>
      </c>
      <c r="AD47" s="25">
        <f t="shared" ca="1" si="91"/>
        <v>0.26832952685812939</v>
      </c>
      <c r="AE47" s="25">
        <f t="shared" ca="1" si="91"/>
        <v>0.1943424825142899</v>
      </c>
      <c r="AF47" s="25">
        <f t="shared" ca="1" si="91"/>
        <v>0.13710128707330721</v>
      </c>
      <c r="AG47" s="25">
        <f t="shared" ca="1" si="91"/>
        <v>0.66508312907736555</v>
      </c>
      <c r="AH47" s="25">
        <f t="shared" ca="1" si="91"/>
        <v>0.18730294539154244</v>
      </c>
      <c r="AI47" s="25">
        <f t="shared" ca="1" si="91"/>
        <v>0.32339105120816436</v>
      </c>
      <c r="AJ47" s="25">
        <f t="shared" ca="1" si="91"/>
        <v>0.32722338270667173</v>
      </c>
      <c r="AK47" s="25">
        <f t="shared" ca="1" si="91"/>
        <v>0.21220184539990045</v>
      </c>
      <c r="AL47" s="25">
        <f t="shared" ca="1" si="91"/>
        <v>0.21260920247809401</v>
      </c>
      <c r="AM47" s="26">
        <f t="shared" ca="1" si="91"/>
        <v>0.18823201611168683</v>
      </c>
    </row>
    <row r="48" spans="1:52" x14ac:dyDescent="0.25">
      <c r="A48" s="2">
        <v>2015</v>
      </c>
      <c r="B48" s="7">
        <f t="shared" ca="1" si="69"/>
        <v>1074715</v>
      </c>
      <c r="C48" s="13">
        <f ca="1">INDIRECT("'"&amp;C$2&amp;"'!f7")</f>
        <v>224738</v>
      </c>
      <c r="D48" s="13">
        <f t="shared" ref="D48:N48" ca="1" si="92">INDIRECT("'"&amp;D$2&amp;"'!f7")</f>
        <v>96805</v>
      </c>
      <c r="E48" s="13">
        <f t="shared" ca="1" si="92"/>
        <v>30050</v>
      </c>
      <c r="F48" s="13">
        <f t="shared" ca="1" si="92"/>
        <v>10686</v>
      </c>
      <c r="G48" s="13">
        <f t="shared" ca="1" si="92"/>
        <v>2558</v>
      </c>
      <c r="H48" s="13">
        <f t="shared" ca="1" si="92"/>
        <v>258601</v>
      </c>
      <c r="I48" s="13">
        <f t="shared" ca="1" si="92"/>
        <v>44026</v>
      </c>
      <c r="J48" s="13">
        <f t="shared" ca="1" si="92"/>
        <v>90529</v>
      </c>
      <c r="K48" s="13">
        <f t="shared" ca="1" si="92"/>
        <v>222137</v>
      </c>
      <c r="L48" s="13">
        <f t="shared" ca="1" si="92"/>
        <v>22475</v>
      </c>
      <c r="M48" s="13">
        <f t="shared" ca="1" si="92"/>
        <v>32779</v>
      </c>
      <c r="N48" s="14">
        <f t="shared" ca="1" si="92"/>
        <v>39331</v>
      </c>
      <c r="O48" s="12">
        <f t="shared" ca="1" si="84"/>
        <v>0.20911404418845927</v>
      </c>
      <c r="P48" s="12">
        <f t="shared" ca="1" si="71"/>
        <v>9.0075043150974907E-2</v>
      </c>
      <c r="Q48" s="12">
        <f t="shared" ca="1" si="72"/>
        <v>2.7960901262195095E-2</v>
      </c>
      <c r="R48" s="12">
        <f t="shared" ca="1" si="73"/>
        <v>9.943101194270108E-3</v>
      </c>
      <c r="S48" s="12">
        <f t="shared" ca="1" si="74"/>
        <v>2.3801659044490864E-3</v>
      </c>
      <c r="T48" s="12">
        <f t="shared" ca="1" si="75"/>
        <v>0.24062286280548797</v>
      </c>
      <c r="U48" s="12">
        <f t="shared" ca="1" si="76"/>
        <v>4.0965279167034983E-2</v>
      </c>
      <c r="V48" s="12">
        <f t="shared" ca="1" si="77"/>
        <v>8.4235355419808977E-2</v>
      </c>
      <c r="W48" s="12">
        <f t="shared" ca="1" si="78"/>
        <v>0.20669386767654679</v>
      </c>
      <c r="X48" s="12">
        <f t="shared" ca="1" si="79"/>
        <v>2.0912520993937929E-2</v>
      </c>
      <c r="Y48" s="12">
        <f t="shared" ca="1" si="80"/>
        <v>3.050017911725434E-2</v>
      </c>
      <c r="Z48" s="12">
        <f t="shared" ca="1" si="81"/>
        <v>3.659667911958054E-2</v>
      </c>
      <c r="AA48" s="27">
        <f t="shared" ref="AA48:AM48" ca="1" si="93">B48/B18</f>
        <v>0.33574697895979561</v>
      </c>
      <c r="AB48" s="25">
        <f t="shared" ca="1" si="93"/>
        <v>0.38011619745109815</v>
      </c>
      <c r="AC48" s="25">
        <f t="shared" ca="1" si="93"/>
        <v>0.23746446189358314</v>
      </c>
      <c r="AD48" s="25">
        <f t="shared" ca="1" si="93"/>
        <v>0.26876911793642561</v>
      </c>
      <c r="AE48" s="25">
        <f t="shared" ca="1" si="93"/>
        <v>0.19338026384842288</v>
      </c>
      <c r="AF48" s="25">
        <f t="shared" ca="1" si="93"/>
        <v>0.14007228123973278</v>
      </c>
      <c r="AG48" s="25">
        <f t="shared" ca="1" si="93"/>
        <v>0.67228985823733867</v>
      </c>
      <c r="AH48" s="25">
        <f t="shared" ca="1" si="93"/>
        <v>0.18505706059141253</v>
      </c>
      <c r="AI48" s="25">
        <f t="shared" ca="1" si="93"/>
        <v>0.32966148602391737</v>
      </c>
      <c r="AJ48" s="25">
        <f t="shared" ca="1" si="93"/>
        <v>0.34069726245270371</v>
      </c>
      <c r="AK48" s="25">
        <f t="shared" ca="1" si="93"/>
        <v>0.21359804601742999</v>
      </c>
      <c r="AL48" s="25">
        <f t="shared" ca="1" si="93"/>
        <v>0.21087879567678847</v>
      </c>
      <c r="AM48" s="26">
        <f t="shared" ca="1" si="93"/>
        <v>0.19009482750287576</v>
      </c>
    </row>
    <row r="49" spans="1:39" x14ac:dyDescent="0.25">
      <c r="A49" s="2">
        <v>2017</v>
      </c>
      <c r="B49" s="7">
        <f t="shared" ca="1" si="69"/>
        <v>1098077</v>
      </c>
      <c r="C49" s="13">
        <f ca="1">INDIRECT("'"&amp;C$2&amp;"'!f8")</f>
        <v>227351</v>
      </c>
      <c r="D49" s="13">
        <f t="shared" ref="D49:N49" ca="1" si="94">INDIRECT("'"&amp;D$2&amp;"'!f8")</f>
        <v>98309</v>
      </c>
      <c r="E49" s="13">
        <f t="shared" ca="1" si="94"/>
        <v>30086</v>
      </c>
      <c r="F49" s="13">
        <f t="shared" ca="1" si="94"/>
        <v>10835</v>
      </c>
      <c r="G49" s="13">
        <f t="shared" ca="1" si="94"/>
        <v>2558</v>
      </c>
      <c r="H49" s="13">
        <f t="shared" ca="1" si="94"/>
        <v>266559</v>
      </c>
      <c r="I49" s="13">
        <f t="shared" ca="1" si="94"/>
        <v>44203</v>
      </c>
      <c r="J49" s="13">
        <f t="shared" ca="1" si="94"/>
        <v>92521</v>
      </c>
      <c r="K49" s="13">
        <f t="shared" ca="1" si="94"/>
        <v>229850</v>
      </c>
      <c r="L49" s="13">
        <f t="shared" ca="1" si="94"/>
        <v>22566</v>
      </c>
      <c r="M49" s="13">
        <f t="shared" ca="1" si="94"/>
        <v>33312</v>
      </c>
      <c r="N49" s="14">
        <f t="shared" ca="1" si="94"/>
        <v>39927</v>
      </c>
      <c r="O49" s="12">
        <f t="shared" ca="1" si="84"/>
        <v>0.20704467901613458</v>
      </c>
      <c r="P49" s="12">
        <f t="shared" ca="1" si="71"/>
        <v>8.952832998050228E-2</v>
      </c>
      <c r="Q49" s="12">
        <f t="shared" ca="1" si="72"/>
        <v>2.7398807187474103E-2</v>
      </c>
      <c r="R49" s="12">
        <f t="shared" ca="1" si="73"/>
        <v>9.8672497466024689E-3</v>
      </c>
      <c r="S49" s="12">
        <f t="shared" ca="1" si="74"/>
        <v>2.3295269821697385E-3</v>
      </c>
      <c r="T49" s="12">
        <f t="shared" ca="1" si="75"/>
        <v>0.2427507360594931</v>
      </c>
      <c r="U49" s="12">
        <f t="shared" ca="1" si="76"/>
        <v>4.0254918370933916E-2</v>
      </c>
      <c r="V49" s="12">
        <f t="shared" ca="1" si="77"/>
        <v>8.4257297074795304E-2</v>
      </c>
      <c r="W49" s="12">
        <f t="shared" ca="1" si="78"/>
        <v>0.20932047570434495</v>
      </c>
      <c r="X49" s="12">
        <f t="shared" ca="1" si="79"/>
        <v>2.0550471415028273E-2</v>
      </c>
      <c r="Y49" s="12">
        <f t="shared" ca="1" si="80"/>
        <v>3.0336670379217487E-2</v>
      </c>
      <c r="Z49" s="12">
        <f t="shared" ca="1" si="81"/>
        <v>3.6360838083303815E-2</v>
      </c>
      <c r="AA49" s="27">
        <f t="shared" ref="AA49:AM49" ca="1" si="95">B49/B19</f>
        <v>0.33901592861776103</v>
      </c>
      <c r="AB49" s="25">
        <f t="shared" ca="1" si="95"/>
        <v>0.38086327512497153</v>
      </c>
      <c r="AC49" s="25">
        <f t="shared" ca="1" si="95"/>
        <v>0.23850061621170512</v>
      </c>
      <c r="AD49" s="25">
        <f t="shared" ca="1" si="95"/>
        <v>0.26862739845891481</v>
      </c>
      <c r="AE49" s="25">
        <f t="shared" ca="1" si="95"/>
        <v>0.19501790888964884</v>
      </c>
      <c r="AF49" s="25">
        <f t="shared" ca="1" si="95"/>
        <v>0.1381955699621826</v>
      </c>
      <c r="AG49" s="25">
        <f t="shared" ca="1" si="95"/>
        <v>0.67892537039725531</v>
      </c>
      <c r="AH49" s="25">
        <f t="shared" ca="1" si="95"/>
        <v>0.1833989569373623</v>
      </c>
      <c r="AI49" s="25">
        <f t="shared" ca="1" si="95"/>
        <v>0.33378308663042183</v>
      </c>
      <c r="AJ49" s="25">
        <f t="shared" ca="1" si="95"/>
        <v>0.34727101038715769</v>
      </c>
      <c r="AK49" s="25">
        <f t="shared" ca="1" si="95"/>
        <v>0.21389370716865244</v>
      </c>
      <c r="AL49" s="25">
        <f t="shared" ca="1" si="95"/>
        <v>0.21143092888197773</v>
      </c>
      <c r="AM49" s="26">
        <f t="shared" ca="1" si="95"/>
        <v>0.19190783117763263</v>
      </c>
    </row>
    <row r="51" spans="1:39" x14ac:dyDescent="0.25">
      <c r="B51" s="19" t="s">
        <v>64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8" t="s">
        <v>65</v>
      </c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30"/>
    </row>
    <row r="52" spans="1:39" x14ac:dyDescent="0.25">
      <c r="A52" s="2" t="s">
        <v>11</v>
      </c>
      <c r="B52" s="7" t="s">
        <v>54</v>
      </c>
      <c r="C52" s="8" t="s">
        <v>0</v>
      </c>
      <c r="D52" s="9" t="s">
        <v>1</v>
      </c>
      <c r="E52" s="9" t="s">
        <v>4</v>
      </c>
      <c r="F52" s="9" t="s">
        <v>10</v>
      </c>
      <c r="G52" s="9" t="s">
        <v>6</v>
      </c>
      <c r="H52" s="9" t="s">
        <v>2</v>
      </c>
      <c r="I52" s="9" t="s">
        <v>51</v>
      </c>
      <c r="J52" s="9" t="s">
        <v>3</v>
      </c>
      <c r="K52" s="9" t="s">
        <v>5</v>
      </c>
      <c r="L52" s="9" t="s">
        <v>9</v>
      </c>
      <c r="M52" s="9" t="s">
        <v>8</v>
      </c>
      <c r="N52" s="9" t="s">
        <v>7</v>
      </c>
      <c r="O52" s="31" t="s">
        <v>54</v>
      </c>
      <c r="P52" s="32" t="s">
        <v>0</v>
      </c>
      <c r="Q52" s="33" t="s">
        <v>1</v>
      </c>
      <c r="R52" s="33" t="s">
        <v>4</v>
      </c>
      <c r="S52" s="33" t="s">
        <v>10</v>
      </c>
      <c r="T52" s="33" t="s">
        <v>6</v>
      </c>
      <c r="U52" s="33" t="s">
        <v>2</v>
      </c>
      <c r="V52" s="33" t="s">
        <v>51</v>
      </c>
      <c r="W52" s="33" t="s">
        <v>3</v>
      </c>
      <c r="X52" s="33" t="s">
        <v>5</v>
      </c>
      <c r="Y52" s="33" t="s">
        <v>9</v>
      </c>
      <c r="Z52" s="33" t="s">
        <v>8</v>
      </c>
      <c r="AA52" s="34" t="s">
        <v>7</v>
      </c>
    </row>
    <row r="53" spans="1:39" x14ac:dyDescent="0.25">
      <c r="A53" s="2">
        <v>1990</v>
      </c>
      <c r="B53" s="17">
        <f ca="1">(AA43*B3)/B43</f>
        <v>2.5678994637438968</v>
      </c>
      <c r="C53" s="17">
        <f t="shared" ref="C53:N53" ca="1" si="96">C3/C43</f>
        <v>6.4621544192826699</v>
      </c>
      <c r="D53" s="17">
        <f t="shared" ca="1" si="96"/>
        <v>10.050921641697721</v>
      </c>
      <c r="E53" s="17">
        <f t="shared" ca="1" si="96"/>
        <v>7.9722818931466977</v>
      </c>
      <c r="F53" s="17">
        <f t="shared" ca="1" si="96"/>
        <v>12.899149877722138</v>
      </c>
      <c r="G53" s="17">
        <f t="shared" ca="1" si="96"/>
        <v>20.252207505518765</v>
      </c>
      <c r="H53" s="17">
        <f t="shared" ca="1" si="96"/>
        <v>3.2434276549227627</v>
      </c>
      <c r="I53" s="17">
        <f t="shared" ca="1" si="96"/>
        <v>11.733222664355639</v>
      </c>
      <c r="J53" s="17">
        <f t="shared" ca="1" si="96"/>
        <v>7.7734925630317466</v>
      </c>
      <c r="K53" s="17">
        <f t="shared" ca="1" si="96"/>
        <v>8.8911799280430319</v>
      </c>
      <c r="L53" s="17">
        <f t="shared" ca="1" si="96"/>
        <v>12.072836197382943</v>
      </c>
      <c r="M53" s="17">
        <f t="shared" ca="1" si="96"/>
        <v>11.96795346377578</v>
      </c>
      <c r="N53" s="17">
        <f t="shared" ca="1" si="96"/>
        <v>12.894742086557944</v>
      </c>
      <c r="O53" s="31">
        <f ca="1">B3/B33</f>
        <v>4.1087825817693879</v>
      </c>
      <c r="P53" s="33">
        <f t="shared" ref="P53:AA53" ca="1" si="97">C3/C33</f>
        <v>4.2608004965975725</v>
      </c>
      <c r="Q53" s="33">
        <f t="shared" ca="1" si="97"/>
        <v>3.5129375152977378</v>
      </c>
      <c r="R53" s="33">
        <f t="shared" ca="1" si="97"/>
        <v>3.3264326606141212</v>
      </c>
      <c r="S53" s="33">
        <f t="shared" ca="1" si="97"/>
        <v>3.4904203693199722</v>
      </c>
      <c r="T53" s="33">
        <f t="shared" ca="1" si="97"/>
        <v>3.8989587760305993</v>
      </c>
      <c r="U53" s="33">
        <f t="shared" ca="1" si="97"/>
        <v>6.8850118877793625</v>
      </c>
      <c r="V53" s="33">
        <f t="shared" ca="1" si="97"/>
        <v>4.124146215891539</v>
      </c>
      <c r="W53" s="33">
        <f t="shared" ca="1" si="97"/>
        <v>3.944256561890942</v>
      </c>
      <c r="X53" s="33">
        <f t="shared" ca="1" si="97"/>
        <v>4.2680603055175554</v>
      </c>
      <c r="Y53" s="33">
        <f t="shared" ca="1" si="97"/>
        <v>3.4971381598977045</v>
      </c>
      <c r="Z53" s="33">
        <f t="shared" ca="1" si="97"/>
        <v>3.940921755282099</v>
      </c>
      <c r="AA53" s="34">
        <f t="shared" ca="1" si="97"/>
        <v>3.2580439416572955</v>
      </c>
    </row>
    <row r="54" spans="1:39" x14ac:dyDescent="0.25">
      <c r="A54" s="2">
        <v>1995</v>
      </c>
      <c r="B54" s="17">
        <f t="shared" ref="B54:N54" ca="1" si="98">B4/B44</f>
        <v>7.6647384492359683</v>
      </c>
      <c r="C54" s="17">
        <f t="shared" ca="1" si="98"/>
        <v>6.6667883631489717</v>
      </c>
      <c r="D54" s="17">
        <f t="shared" ca="1" si="98"/>
        <v>10.368811585904135</v>
      </c>
      <c r="E54" s="17">
        <f t="shared" ca="1" si="98"/>
        <v>7.9627040406743381</v>
      </c>
      <c r="F54" s="17">
        <f t="shared" ca="1" si="98"/>
        <v>12.983994664888296</v>
      </c>
      <c r="G54" s="17">
        <f t="shared" ca="1" si="98"/>
        <v>22.417184265010352</v>
      </c>
      <c r="H54" s="17">
        <f t="shared" ca="1" si="98"/>
        <v>3.2518843973217222</v>
      </c>
      <c r="I54" s="17">
        <f t="shared" ca="1" si="98"/>
        <v>12.816778025241277</v>
      </c>
      <c r="J54" s="17">
        <f t="shared" ca="1" si="98"/>
        <v>8.0395725117917483</v>
      </c>
      <c r="K54" s="17">
        <f t="shared" ca="1" si="98"/>
        <v>9.0161554603731275</v>
      </c>
      <c r="L54" s="17">
        <f t="shared" ca="1" si="98"/>
        <v>12.093617664851784</v>
      </c>
      <c r="M54" s="17">
        <f t="shared" ca="1" si="98"/>
        <v>13.048440822111978</v>
      </c>
      <c r="N54" s="17">
        <f t="shared" ca="1" si="98"/>
        <v>13.349246549322528</v>
      </c>
      <c r="O54" s="31">
        <f t="shared" ref="O54:O59" ca="1" si="99">B4/B34</f>
        <v>4.1348214213236822</v>
      </c>
      <c r="P54" s="33">
        <f t="shared" ref="P54:AA54" ca="1" si="100">C4/C34</f>
        <v>4.3135555102529501</v>
      </c>
      <c r="Q54" s="33">
        <f t="shared" ca="1" si="100"/>
        <v>3.5462241788012192</v>
      </c>
      <c r="R54" s="33">
        <f t="shared" ca="1" si="100"/>
        <v>3.3822513959336771</v>
      </c>
      <c r="S54" s="33">
        <f t="shared" ca="1" si="100"/>
        <v>3.451733002393405</v>
      </c>
      <c r="T54" s="33">
        <f t="shared" ca="1" si="100"/>
        <v>4.0303368695328494</v>
      </c>
      <c r="U54" s="33">
        <f t="shared" ca="1" si="100"/>
        <v>6.8791625698013101</v>
      </c>
      <c r="V54" s="33">
        <f t="shared" ca="1" si="100"/>
        <v>4.0512343168236287</v>
      </c>
      <c r="W54" s="33">
        <f t="shared" ca="1" si="100"/>
        <v>4.0188504676802221</v>
      </c>
      <c r="X54" s="33">
        <f t="shared" ca="1" si="100"/>
        <v>4.3593774323392713</v>
      </c>
      <c r="Y54" s="33">
        <f t="shared" ca="1" si="100"/>
        <v>3.4980970296163436</v>
      </c>
      <c r="Z54" s="33">
        <f t="shared" ca="1" si="100"/>
        <v>3.8989337483985049</v>
      </c>
      <c r="AA54" s="34">
        <f t="shared" ca="1" si="100"/>
        <v>3.2527943842326534</v>
      </c>
    </row>
    <row r="55" spans="1:39" x14ac:dyDescent="0.25">
      <c r="A55" s="2">
        <v>2000</v>
      </c>
      <c r="B55" s="17">
        <f t="shared" ref="B55:N55" ca="1" si="101">B5/B45</f>
        <v>8.0493487379498116</v>
      </c>
      <c r="C55" s="17">
        <f t="shared" ca="1" si="101"/>
        <v>7.1071532286247274</v>
      </c>
      <c r="D55" s="17">
        <f t="shared" ca="1" si="101"/>
        <v>11.161490683229813</v>
      </c>
      <c r="E55" s="17">
        <f t="shared" ca="1" si="101"/>
        <v>8.0482002213109425</v>
      </c>
      <c r="F55" s="17">
        <f t="shared" ca="1" si="101"/>
        <v>14.050763143018655</v>
      </c>
      <c r="G55" s="17">
        <f t="shared" ca="1" si="101"/>
        <v>27.28549461814454</v>
      </c>
      <c r="H55" s="17">
        <f t="shared" ca="1" si="101"/>
        <v>3.311418729376455</v>
      </c>
      <c r="I55" s="17">
        <f t="shared" ca="1" si="101"/>
        <v>14.288198757763976</v>
      </c>
      <c r="J55" s="17">
        <f t="shared" ca="1" si="101"/>
        <v>8.4079970513399758</v>
      </c>
      <c r="K55" s="17">
        <f t="shared" ca="1" si="101"/>
        <v>9.1945037951027047</v>
      </c>
      <c r="L55" s="17">
        <f t="shared" ca="1" si="101"/>
        <v>12.700089436549737</v>
      </c>
      <c r="M55" s="17">
        <f t="shared" ca="1" si="101"/>
        <v>14.148604592842045</v>
      </c>
      <c r="N55" s="17">
        <f t="shared" ca="1" si="101"/>
        <v>14.162621209313816</v>
      </c>
      <c r="O55" s="31">
        <f t="shared" ca="1" si="99"/>
        <v>4.1900373102882931</v>
      </c>
      <c r="P55" s="33">
        <f t="shared" ref="P55:AA55" ca="1" si="102">C5/C35</f>
        <v>4.3839953122058741</v>
      </c>
      <c r="Q55" s="33">
        <f t="shared" ca="1" si="102"/>
        <v>3.6215733424939884</v>
      </c>
      <c r="R55" s="33">
        <f t="shared" ca="1" si="102"/>
        <v>3.4278565586836889</v>
      </c>
      <c r="S55" s="33">
        <f t="shared" ca="1" si="102"/>
        <v>3.4736150707138465</v>
      </c>
      <c r="T55" s="33">
        <f t="shared" ca="1" si="102"/>
        <v>3.8930817610062891</v>
      </c>
      <c r="U55" s="33">
        <f t="shared" ca="1" si="102"/>
        <v>6.9721556483102196</v>
      </c>
      <c r="V55" s="33">
        <f t="shared" ca="1" si="102"/>
        <v>4.0106885656542657</v>
      </c>
      <c r="W55" s="33">
        <f t="shared" ca="1" si="102"/>
        <v>4.0879309547483063</v>
      </c>
      <c r="X55" s="33">
        <f t="shared" ca="1" si="102"/>
        <v>4.4672137676157302</v>
      </c>
      <c r="Y55" s="33">
        <f t="shared" ca="1" si="102"/>
        <v>3.575103154066718</v>
      </c>
      <c r="Z55" s="33">
        <f t="shared" ca="1" si="102"/>
        <v>3.8728499421421145</v>
      </c>
      <c r="AA55" s="34">
        <f t="shared" ca="1" si="102"/>
        <v>3.2901263352727219</v>
      </c>
    </row>
    <row r="56" spans="1:39" x14ac:dyDescent="0.25">
      <c r="A56" s="2">
        <v>2005</v>
      </c>
      <c r="B56" s="17">
        <f t="shared" ref="B56:N56" ca="1" si="103">B6/B46</f>
        <v>7.8972360505702017</v>
      </c>
      <c r="C56" s="17">
        <f t="shared" ca="1" si="103"/>
        <v>6.9437186692997113</v>
      </c>
      <c r="D56" s="17">
        <f t="shared" ca="1" si="103"/>
        <v>11.289957375792156</v>
      </c>
      <c r="E56" s="17">
        <f t="shared" ca="1" si="103"/>
        <v>8.119544467118688</v>
      </c>
      <c r="F56" s="17">
        <f t="shared" ca="1" si="103"/>
        <v>13.103545244551572</v>
      </c>
      <c r="G56" s="17">
        <f t="shared" ca="1" si="103"/>
        <v>25.032184950135992</v>
      </c>
      <c r="H56" s="17">
        <f t="shared" ca="1" si="103"/>
        <v>3.2446818686551522</v>
      </c>
      <c r="I56" s="17">
        <f t="shared" ca="1" si="103"/>
        <v>15.57850121960055</v>
      </c>
      <c r="J56" s="17">
        <f t="shared" ca="1" si="103"/>
        <v>8.0963445931885971</v>
      </c>
      <c r="K56" s="17">
        <f t="shared" ca="1" si="103"/>
        <v>8.6221403113290886</v>
      </c>
      <c r="L56" s="17">
        <f t="shared" ca="1" si="103"/>
        <v>11.704474457919883</v>
      </c>
      <c r="M56" s="17">
        <f t="shared" ca="1" si="103"/>
        <v>13.162049639711769</v>
      </c>
      <c r="N56" s="17">
        <f t="shared" ca="1" si="103"/>
        <v>13.600498002200474</v>
      </c>
      <c r="O56" s="31">
        <f t="shared" ca="1" si="99"/>
        <v>4.0517387218529866</v>
      </c>
      <c r="P56" s="33">
        <f t="shared" ref="P56:AA56" ca="1" si="104">C6/C36</f>
        <v>4.2664395488366527</v>
      </c>
      <c r="Q56" s="33">
        <f t="shared" ca="1" si="104"/>
        <v>3.54455403482189</v>
      </c>
      <c r="R56" s="33">
        <f t="shared" ca="1" si="104"/>
        <v>3.239203224916948</v>
      </c>
      <c r="S56" s="33">
        <f t="shared" ca="1" si="104"/>
        <v>3.3801036269430051</v>
      </c>
      <c r="T56" s="33">
        <f t="shared" ca="1" si="104"/>
        <v>3.7838152665478963</v>
      </c>
      <c r="U56" s="33">
        <f t="shared" ca="1" si="104"/>
        <v>6.6084500122819945</v>
      </c>
      <c r="V56" s="33">
        <f t="shared" ca="1" si="104"/>
        <v>3.904030164196358</v>
      </c>
      <c r="W56" s="33">
        <f t="shared" ca="1" si="104"/>
        <v>3.9504856669035773</v>
      </c>
      <c r="X56" s="33">
        <f t="shared" ca="1" si="104"/>
        <v>4.3351602486374716</v>
      </c>
      <c r="Y56" s="33">
        <f t="shared" ca="1" si="104"/>
        <v>3.4550595318814246</v>
      </c>
      <c r="Z56" s="33">
        <f t="shared" ca="1" si="104"/>
        <v>3.7323591913834755</v>
      </c>
      <c r="AA56" s="34">
        <f t="shared" ca="1" si="104"/>
        <v>3.1735996162499238</v>
      </c>
    </row>
    <row r="57" spans="1:39" x14ac:dyDescent="0.25">
      <c r="A57" s="2">
        <v>2010</v>
      </c>
      <c r="B57" s="17">
        <f t="shared" ref="B57:N57" ca="1" si="105">B7/B47</f>
        <v>7.8474643968420335</v>
      </c>
      <c r="C57" s="17">
        <f t="shared" ca="1" si="105"/>
        <v>6.8662726466777295</v>
      </c>
      <c r="D57" s="17">
        <f t="shared" ca="1" si="105"/>
        <v>11.088824760575886</v>
      </c>
      <c r="E57" s="17">
        <f t="shared" ca="1" si="105"/>
        <v>8.4581797466657722</v>
      </c>
      <c r="F57" s="17">
        <f t="shared" ca="1" si="105"/>
        <v>12.825032888554784</v>
      </c>
      <c r="G57" s="17">
        <f t="shared" ca="1" si="105"/>
        <v>22.558775510204082</v>
      </c>
      <c r="H57" s="17">
        <f t="shared" ca="1" si="105"/>
        <v>3.2186354570127786</v>
      </c>
      <c r="I57" s="17">
        <f t="shared" ca="1" si="105"/>
        <v>15.652330813329375</v>
      </c>
      <c r="J57" s="17">
        <f t="shared" ca="1" si="105"/>
        <v>8.196910403997764</v>
      </c>
      <c r="K57" s="17">
        <f t="shared" ca="1" si="105"/>
        <v>8.6161650844621551</v>
      </c>
      <c r="L57" s="17">
        <f t="shared" ca="1" si="105"/>
        <v>11.835002255299955</v>
      </c>
      <c r="M57" s="17">
        <f t="shared" ca="1" si="105"/>
        <v>12.731988295087017</v>
      </c>
      <c r="N57" s="17">
        <f t="shared" ca="1" si="105"/>
        <v>12.565975017529281</v>
      </c>
      <c r="O57" s="31">
        <f t="shared" ca="1" si="99"/>
        <v>4.0264906941338152</v>
      </c>
      <c r="P57" s="33">
        <f t="shared" ref="P57:AA57" ca="1" si="106">C7/C37</f>
        <v>4.2712975061229796</v>
      </c>
      <c r="Q57" s="33">
        <f t="shared" ca="1" si="106"/>
        <v>3.5168311056130506</v>
      </c>
      <c r="R57" s="33">
        <f t="shared" ca="1" si="106"/>
        <v>3.1788345528506481</v>
      </c>
      <c r="S57" s="33">
        <f t="shared" ca="1" si="106"/>
        <v>3.383677112257041</v>
      </c>
      <c r="T57" s="33">
        <f t="shared" ca="1" si="106"/>
        <v>3.7920411663807889</v>
      </c>
      <c r="U57" s="33">
        <f t="shared" ca="1" si="106"/>
        <v>6.4223048149241109</v>
      </c>
      <c r="V57" s="33">
        <f t="shared" ca="1" si="106"/>
        <v>3.7778929321550834</v>
      </c>
      <c r="W57" s="33">
        <f t="shared" ca="1" si="106"/>
        <v>3.9868759849947839</v>
      </c>
      <c r="X57" s="33">
        <f t="shared" ca="1" si="106"/>
        <v>4.3871677874824861</v>
      </c>
      <c r="Y57" s="33">
        <f t="shared" ca="1" si="106"/>
        <v>3.4804674546009258</v>
      </c>
      <c r="Z57" s="33">
        <f t="shared" ca="1" si="106"/>
        <v>3.5740633457557651</v>
      </c>
      <c r="AA57" s="34">
        <f t="shared" ca="1" si="106"/>
        <v>3.1278272280075758</v>
      </c>
    </row>
    <row r="58" spans="1:39" x14ac:dyDescent="0.25">
      <c r="A58" s="2">
        <v>2015</v>
      </c>
      <c r="B58" s="17">
        <f t="shared" ref="B58:N58" ca="1" si="107">B8/B48</f>
        <v>8.0283675206915319</v>
      </c>
      <c r="C58" s="17">
        <f t="shared" ca="1" si="107"/>
        <v>7.1697621230054551</v>
      </c>
      <c r="D58" s="17">
        <f t="shared" ca="1" si="107"/>
        <v>11.485966633954858</v>
      </c>
      <c r="E58" s="17">
        <f t="shared" ca="1" si="107"/>
        <v>8.7289517470881872</v>
      </c>
      <c r="F58" s="17">
        <f t="shared" ca="1" si="107"/>
        <v>13.194085719633165</v>
      </c>
      <c r="G58" s="17">
        <f t="shared" ca="1" si="107"/>
        <v>22.06841282251759</v>
      </c>
      <c r="H58" s="17">
        <f t="shared" ca="1" si="107"/>
        <v>3.3155710921458152</v>
      </c>
      <c r="I58" s="17">
        <f t="shared" ca="1" si="107"/>
        <v>16.444487348385046</v>
      </c>
      <c r="J58" s="17">
        <f t="shared" ca="1" si="107"/>
        <v>8.390780854753725</v>
      </c>
      <c r="K58" s="17">
        <f t="shared" ca="1" si="107"/>
        <v>8.5677262230065239</v>
      </c>
      <c r="L58" s="17">
        <f t="shared" ca="1" si="107"/>
        <v>12.18491657397108</v>
      </c>
      <c r="M58" s="17">
        <f t="shared" ca="1" si="107"/>
        <v>13.03035480032948</v>
      </c>
      <c r="N58" s="17">
        <f t="shared" ca="1" si="107"/>
        <v>12.713915232259541</v>
      </c>
      <c r="O58" s="31">
        <f t="shared" ca="1" si="99"/>
        <v>4.2085283576207262</v>
      </c>
      <c r="P58" s="33">
        <f t="shared" ref="P58:AA58" ca="1" si="108">C8/C38</f>
        <v>4.4926684418173455</v>
      </c>
      <c r="Q58" s="33">
        <f t="shared" ca="1" si="108"/>
        <v>3.6625382509791264</v>
      </c>
      <c r="R58" s="33">
        <f t="shared" ca="1" si="108"/>
        <v>3.2878128877802988</v>
      </c>
      <c r="S58" s="33">
        <f t="shared" ca="1" si="108"/>
        <v>3.457126743986465</v>
      </c>
      <c r="T58" s="33">
        <f t="shared" ca="1" si="108"/>
        <v>3.7996230732987817</v>
      </c>
      <c r="U58" s="33">
        <f t="shared" ca="1" si="108"/>
        <v>6.8344572512634114</v>
      </c>
      <c r="V58" s="33">
        <f t="shared" ca="1" si="108"/>
        <v>3.9075394405194328</v>
      </c>
      <c r="W58" s="33">
        <f t="shared" ca="1" si="108"/>
        <v>4.1986833668663914</v>
      </c>
      <c r="X58" s="33">
        <f t="shared" ca="1" si="108"/>
        <v>4.6327190319824547</v>
      </c>
      <c r="Y58" s="33">
        <f t="shared" ca="1" si="108"/>
        <v>3.6116371693086804</v>
      </c>
      <c r="Z58" s="33">
        <f t="shared" ca="1" si="108"/>
        <v>3.6174706958466021</v>
      </c>
      <c r="AA58" s="34">
        <f t="shared" ca="1" si="108"/>
        <v>3.2025194853435632</v>
      </c>
    </row>
    <row r="59" spans="1:39" x14ac:dyDescent="0.25">
      <c r="A59" s="2">
        <v>2017</v>
      </c>
      <c r="B59" s="17">
        <f t="shared" ref="B59:N59" ca="1" si="109">B9/B49</f>
        <v>8.0094228364677527</v>
      </c>
      <c r="C59" s="17">
        <f t="shared" ca="1" si="109"/>
        <v>7.237087147186509</v>
      </c>
      <c r="D59" s="17">
        <f t="shared" ca="1" si="109"/>
        <v>11.591136111647968</v>
      </c>
      <c r="E59" s="17">
        <f t="shared" ca="1" si="109"/>
        <v>8.7616831748986232</v>
      </c>
      <c r="F59" s="17">
        <f t="shared" ca="1" si="109"/>
        <v>13.143331795108445</v>
      </c>
      <c r="G59" s="17">
        <f t="shared" ca="1" si="109"/>
        <v>22.225957779515245</v>
      </c>
      <c r="H59" s="17">
        <f t="shared" ca="1" si="109"/>
        <v>3.2796791704650752</v>
      </c>
      <c r="I59" s="17">
        <f t="shared" ca="1" si="109"/>
        <v>16.896319254349251</v>
      </c>
      <c r="J59" s="17">
        <f t="shared" ca="1" si="109"/>
        <v>8.3246290031452315</v>
      </c>
      <c r="K59" s="17">
        <f t="shared" ca="1" si="109"/>
        <v>8.4323689362627796</v>
      </c>
      <c r="L59" s="17">
        <f t="shared" ca="1" si="109"/>
        <v>12.25751130018612</v>
      </c>
      <c r="M59" s="17">
        <f t="shared" ca="1" si="109"/>
        <v>13.089067002881844</v>
      </c>
      <c r="N59" s="17">
        <f t="shared" ca="1" si="109"/>
        <v>12.651088236030755</v>
      </c>
      <c r="O59" s="31">
        <f t="shared" ca="1" si="99"/>
        <v>4.2594910286362984</v>
      </c>
      <c r="P59" s="33">
        <f t="shared" ref="P59:AA59" ca="1" si="110">C9/C39</f>
        <v>4.548620921302529</v>
      </c>
      <c r="Q59" s="33">
        <f t="shared" ca="1" si="110"/>
        <v>3.7163809157292929</v>
      </c>
      <c r="R59" s="33">
        <f t="shared" ca="1" si="110"/>
        <v>3.2979769545471607</v>
      </c>
      <c r="S59" s="33">
        <f t="shared" ca="1" si="110"/>
        <v>3.4797312156383629</v>
      </c>
      <c r="T59" s="33">
        <f t="shared" ca="1" si="110"/>
        <v>3.7649162307131978</v>
      </c>
      <c r="U59" s="33">
        <f t="shared" ca="1" si="110"/>
        <v>6.9682921774617803</v>
      </c>
      <c r="V59" s="33">
        <f t="shared" ca="1" si="110"/>
        <v>3.9699358425777782</v>
      </c>
      <c r="W59" s="33">
        <f t="shared" ca="1" si="110"/>
        <v>4.243542699724518</v>
      </c>
      <c r="X59" s="33">
        <f t="shared" ca="1" si="110"/>
        <v>4.6923503393043475</v>
      </c>
      <c r="Y59" s="33">
        <f t="shared" ca="1" si="110"/>
        <v>3.6387949746760508</v>
      </c>
      <c r="Z59" s="33">
        <f t="shared" ca="1" si="110"/>
        <v>3.644031958814582</v>
      </c>
      <c r="AA59" s="34">
        <f t="shared" ca="1" si="110"/>
        <v>3.2238546865625919</v>
      </c>
    </row>
  </sheetData>
  <mergeCells count="16">
    <mergeCell ref="B51:N51"/>
    <mergeCell ref="O51:AA51"/>
    <mergeCell ref="AN41:AZ41"/>
    <mergeCell ref="AB21:AM21"/>
    <mergeCell ref="B31:N31"/>
    <mergeCell ref="O31:Z31"/>
    <mergeCell ref="AA31:AM31"/>
    <mergeCell ref="B41:N41"/>
    <mergeCell ref="O41:Z41"/>
    <mergeCell ref="AA41:AM41"/>
    <mergeCell ref="B1:N1"/>
    <mergeCell ref="B11:N11"/>
    <mergeCell ref="O1:Z1"/>
    <mergeCell ref="O11:Z11"/>
    <mergeCell ref="B21:O21"/>
    <mergeCell ref="P21:A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>
      <selection sqref="A1:AF8"/>
    </sheetView>
  </sheetViews>
  <sheetFormatPr defaultRowHeight="16.5" x14ac:dyDescent="0.3"/>
  <sheetData>
    <row r="1" spans="1:32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3">
      <c r="A2">
        <v>1</v>
      </c>
      <c r="B2">
        <v>1990</v>
      </c>
      <c r="C2">
        <v>1497577</v>
      </c>
      <c r="D2">
        <v>540240</v>
      </c>
      <c r="E2">
        <v>350880</v>
      </c>
      <c r="F2">
        <v>168434</v>
      </c>
      <c r="G2">
        <v>20926</v>
      </c>
      <c r="H2">
        <v>0.64900000000000002</v>
      </c>
      <c r="I2">
        <v>0.312</v>
      </c>
      <c r="J2">
        <v>3.9E-2</v>
      </c>
      <c r="K2">
        <v>2.77</v>
      </c>
      <c r="L2">
        <v>1990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44</v>
      </c>
      <c r="AA2" t="s">
        <v>44</v>
      </c>
      <c r="AB2">
        <v>5.0299999999999997E-2</v>
      </c>
      <c r="AC2">
        <v>4.8300000000000003E-2</v>
      </c>
      <c r="AD2">
        <v>5.0599999999999999E-2</v>
      </c>
      <c r="AE2">
        <v>4.5600000000000002E-2</v>
      </c>
      <c r="AF2">
        <v>3.7699999999999997E-2</v>
      </c>
    </row>
    <row r="3" spans="1:32" x14ac:dyDescent="0.3">
      <c r="A3">
        <v>2</v>
      </c>
      <c r="B3">
        <v>1995</v>
      </c>
      <c r="C3">
        <v>1568225</v>
      </c>
      <c r="D3">
        <v>553843</v>
      </c>
      <c r="E3">
        <v>359736</v>
      </c>
      <c r="F3">
        <v>173935</v>
      </c>
      <c r="G3">
        <v>20172</v>
      </c>
      <c r="H3">
        <v>0.65</v>
      </c>
      <c r="I3">
        <v>0.314</v>
      </c>
      <c r="J3">
        <v>3.5999999999999997E-2</v>
      </c>
      <c r="K3">
        <v>2.83</v>
      </c>
      <c r="L3" t="s">
        <v>45</v>
      </c>
      <c r="M3">
        <v>70648</v>
      </c>
      <c r="N3">
        <v>13603</v>
      </c>
      <c r="O3">
        <v>8856</v>
      </c>
      <c r="P3">
        <v>5501</v>
      </c>
      <c r="Q3">
        <v>-754</v>
      </c>
      <c r="R3">
        <v>4.7E-2</v>
      </c>
      <c r="S3">
        <v>2.5000000000000001E-2</v>
      </c>
      <c r="T3">
        <v>2.5000000000000001E-2</v>
      </c>
      <c r="U3">
        <v>3.3000000000000002E-2</v>
      </c>
      <c r="V3">
        <v>-3.5999999999999997E-2</v>
      </c>
      <c r="W3">
        <v>0.65100000000000002</v>
      </c>
      <c r="X3">
        <v>0.40400000000000003</v>
      </c>
      <c r="Y3">
        <v>-5.5E-2</v>
      </c>
      <c r="Z3">
        <v>3.7999999999999999E-2</v>
      </c>
      <c r="AA3">
        <v>2.4799999999999999E-2</v>
      </c>
      <c r="AB3">
        <v>4.9599999999999998E-2</v>
      </c>
      <c r="AC3">
        <v>4.7199999999999999E-2</v>
      </c>
      <c r="AD3">
        <v>4.8899999999999999E-2</v>
      </c>
      <c r="AE3">
        <v>4.58E-2</v>
      </c>
      <c r="AF3">
        <v>3.5400000000000001E-2</v>
      </c>
    </row>
    <row r="4" spans="1:32" x14ac:dyDescent="0.3">
      <c r="A4">
        <v>3</v>
      </c>
      <c r="B4">
        <v>2000</v>
      </c>
      <c r="C4">
        <v>1682585</v>
      </c>
      <c r="D4">
        <v>579329</v>
      </c>
      <c r="E4">
        <v>376652</v>
      </c>
      <c r="F4">
        <v>182999</v>
      </c>
      <c r="G4">
        <v>19678</v>
      </c>
      <c r="H4">
        <v>0.65</v>
      </c>
      <c r="I4">
        <v>0.316</v>
      </c>
      <c r="J4">
        <v>3.4000000000000002E-2</v>
      </c>
      <c r="K4">
        <v>2.9</v>
      </c>
      <c r="L4" t="s">
        <v>46</v>
      </c>
      <c r="M4">
        <v>114360</v>
      </c>
      <c r="N4">
        <v>25486</v>
      </c>
      <c r="O4">
        <v>16916</v>
      </c>
      <c r="P4">
        <v>9064</v>
      </c>
      <c r="Q4">
        <v>-494</v>
      </c>
      <c r="R4">
        <v>7.2999999999999995E-2</v>
      </c>
      <c r="S4">
        <v>4.5999999999999999E-2</v>
      </c>
      <c r="T4">
        <v>4.7E-2</v>
      </c>
      <c r="U4">
        <v>5.1999999999999998E-2</v>
      </c>
      <c r="V4">
        <v>-2.4E-2</v>
      </c>
      <c r="W4">
        <v>0.66400000000000003</v>
      </c>
      <c r="X4">
        <v>0.35599999999999998</v>
      </c>
      <c r="Y4">
        <v>-1.9E-2</v>
      </c>
      <c r="Z4">
        <v>5.0700000000000002E-2</v>
      </c>
      <c r="AA4">
        <v>5.2600000000000001E-2</v>
      </c>
      <c r="AB4">
        <v>4.9700000000000001E-2</v>
      </c>
      <c r="AC4">
        <v>4.7399999999999998E-2</v>
      </c>
      <c r="AD4">
        <v>4.82E-2</v>
      </c>
      <c r="AE4">
        <v>4.7800000000000002E-2</v>
      </c>
      <c r="AF4">
        <v>3.4500000000000003E-2</v>
      </c>
    </row>
    <row r="5" spans="1:32" x14ac:dyDescent="0.3">
      <c r="A5">
        <v>4</v>
      </c>
      <c r="B5">
        <v>2005</v>
      </c>
      <c r="C5">
        <v>1698234</v>
      </c>
      <c r="D5">
        <v>608050</v>
      </c>
      <c r="E5">
        <v>391735</v>
      </c>
      <c r="F5">
        <v>196962</v>
      </c>
      <c r="G5">
        <v>19353</v>
      </c>
      <c r="H5">
        <v>0.64400000000000002</v>
      </c>
      <c r="I5">
        <v>0.32400000000000001</v>
      </c>
      <c r="J5">
        <v>3.2000000000000001E-2</v>
      </c>
      <c r="K5">
        <v>2.79</v>
      </c>
      <c r="L5" t="s">
        <v>47</v>
      </c>
      <c r="M5">
        <v>15649</v>
      </c>
      <c r="N5">
        <v>28721</v>
      </c>
      <c r="O5">
        <v>15083</v>
      </c>
      <c r="P5">
        <v>13963</v>
      </c>
      <c r="Q5">
        <v>-325</v>
      </c>
      <c r="R5">
        <v>8.9999999999999993E-3</v>
      </c>
      <c r="S5">
        <v>0.05</v>
      </c>
      <c r="T5">
        <v>0.04</v>
      </c>
      <c r="U5">
        <v>7.5999999999999998E-2</v>
      </c>
      <c r="V5">
        <v>-1.7000000000000001E-2</v>
      </c>
      <c r="W5">
        <v>0.52500000000000002</v>
      </c>
      <c r="X5">
        <v>0.48599999999999999</v>
      </c>
      <c r="Y5">
        <v>-1.0999999999999999E-2</v>
      </c>
      <c r="Z5">
        <v>7.7999999999999996E-3</v>
      </c>
      <c r="AA5">
        <v>3.7600000000000001E-2</v>
      </c>
      <c r="AB5">
        <v>4.7300000000000002E-2</v>
      </c>
      <c r="AC5">
        <v>4.6899999999999997E-2</v>
      </c>
      <c r="AD5">
        <v>4.65E-2</v>
      </c>
      <c r="AE5">
        <v>4.9399999999999999E-2</v>
      </c>
      <c r="AF5">
        <v>3.44E-2</v>
      </c>
    </row>
    <row r="6" spans="1:32" x14ac:dyDescent="0.3">
      <c r="A6">
        <v>5</v>
      </c>
      <c r="B6">
        <v>2010</v>
      </c>
      <c r="C6">
        <v>1781642</v>
      </c>
      <c r="D6">
        <v>631920</v>
      </c>
      <c r="E6">
        <v>406103</v>
      </c>
      <c r="F6">
        <v>206779</v>
      </c>
      <c r="G6">
        <v>19038</v>
      </c>
      <c r="H6">
        <v>0.64300000000000002</v>
      </c>
      <c r="I6">
        <v>0.32700000000000001</v>
      </c>
      <c r="J6">
        <v>0.03</v>
      </c>
      <c r="K6">
        <v>2.82</v>
      </c>
      <c r="L6" t="s">
        <v>48</v>
      </c>
      <c r="M6">
        <v>83408</v>
      </c>
      <c r="N6">
        <v>23870</v>
      </c>
      <c r="O6">
        <v>14368</v>
      </c>
      <c r="P6">
        <v>9817</v>
      </c>
      <c r="Q6">
        <v>-315</v>
      </c>
      <c r="R6">
        <v>4.9000000000000002E-2</v>
      </c>
      <c r="S6">
        <v>3.9E-2</v>
      </c>
      <c r="T6">
        <v>3.6999999999999998E-2</v>
      </c>
      <c r="U6">
        <v>0.05</v>
      </c>
      <c r="V6">
        <v>-1.6E-2</v>
      </c>
      <c r="W6">
        <v>0.60199999999999998</v>
      </c>
      <c r="X6">
        <v>0.41099999999999998</v>
      </c>
      <c r="Y6">
        <v>-1.2999999999999999E-2</v>
      </c>
      <c r="Z6">
        <v>6.0199999999999997E-2</v>
      </c>
      <c r="AA6">
        <v>3.4500000000000003E-2</v>
      </c>
      <c r="AB6">
        <v>4.7800000000000002E-2</v>
      </c>
      <c r="AC6">
        <v>4.6199999999999998E-2</v>
      </c>
      <c r="AD6">
        <v>4.5499999999999999E-2</v>
      </c>
      <c r="AE6">
        <v>4.9399999999999999E-2</v>
      </c>
      <c r="AF6">
        <v>3.4099999999999998E-2</v>
      </c>
    </row>
    <row r="7" spans="1:32" x14ac:dyDescent="0.3">
      <c r="A7">
        <v>6</v>
      </c>
      <c r="B7">
        <v>2015</v>
      </c>
      <c r="C7">
        <v>1903209</v>
      </c>
      <c r="D7">
        <v>652007</v>
      </c>
      <c r="E7">
        <v>410819</v>
      </c>
      <c r="F7">
        <v>222137</v>
      </c>
      <c r="G7">
        <v>19051</v>
      </c>
      <c r="H7">
        <v>0.63</v>
      </c>
      <c r="I7">
        <v>0.34100000000000003</v>
      </c>
      <c r="J7">
        <v>2.9000000000000001E-2</v>
      </c>
      <c r="K7">
        <v>2.92</v>
      </c>
      <c r="L7" t="s">
        <v>49</v>
      </c>
      <c r="M7">
        <v>121567</v>
      </c>
      <c r="N7">
        <v>20087</v>
      </c>
      <c r="O7">
        <v>4716</v>
      </c>
      <c r="P7">
        <v>15358</v>
      </c>
      <c r="Q7">
        <v>13</v>
      </c>
      <c r="R7">
        <v>6.8000000000000005E-2</v>
      </c>
      <c r="S7">
        <v>3.2000000000000001E-2</v>
      </c>
      <c r="T7">
        <v>1.2E-2</v>
      </c>
      <c r="U7">
        <v>7.3999999999999996E-2</v>
      </c>
      <c r="V7">
        <v>1E-3</v>
      </c>
      <c r="W7">
        <v>0.23499999999999999</v>
      </c>
      <c r="X7">
        <v>0.76500000000000001</v>
      </c>
      <c r="Y7">
        <v>1E-3</v>
      </c>
      <c r="Z7">
        <v>7.3099999999999998E-2</v>
      </c>
      <c r="AA7">
        <v>8.2199999999999995E-2</v>
      </c>
      <c r="AB7">
        <v>4.8899999999999999E-2</v>
      </c>
      <c r="AC7">
        <v>4.6899999999999997E-2</v>
      </c>
      <c r="AD7">
        <v>4.5400000000000003E-2</v>
      </c>
      <c r="AE7">
        <v>5.1499999999999997E-2</v>
      </c>
      <c r="AF7">
        <v>3.4000000000000002E-2</v>
      </c>
    </row>
    <row r="8" spans="1:32" x14ac:dyDescent="0.3">
      <c r="A8">
        <v>7</v>
      </c>
      <c r="B8">
        <v>2017</v>
      </c>
      <c r="C8">
        <v>1938180</v>
      </c>
      <c r="D8">
        <v>661875</v>
      </c>
      <c r="E8">
        <v>413051</v>
      </c>
      <c r="F8">
        <v>229850</v>
      </c>
      <c r="G8">
        <v>18974</v>
      </c>
      <c r="H8">
        <v>0.624</v>
      </c>
      <c r="I8">
        <v>0.34699999999999998</v>
      </c>
      <c r="J8">
        <v>2.9000000000000001E-2</v>
      </c>
      <c r="K8">
        <v>2.93</v>
      </c>
      <c r="L8" t="s">
        <v>50</v>
      </c>
      <c r="M8">
        <v>34971</v>
      </c>
      <c r="N8">
        <v>9868</v>
      </c>
      <c r="O8">
        <v>2232</v>
      </c>
      <c r="P8">
        <v>7713</v>
      </c>
      <c r="Q8">
        <v>-77</v>
      </c>
      <c r="R8">
        <v>1.7999999999999999E-2</v>
      </c>
      <c r="S8">
        <v>1.4999999999999999E-2</v>
      </c>
      <c r="T8">
        <v>5.0000000000000001E-3</v>
      </c>
      <c r="U8">
        <v>3.5000000000000003E-2</v>
      </c>
      <c r="V8">
        <v>-4.0000000000000001E-3</v>
      </c>
      <c r="W8">
        <v>0.22600000000000001</v>
      </c>
      <c r="X8">
        <v>0.78200000000000003</v>
      </c>
      <c r="Y8">
        <v>-8.0000000000000002E-3</v>
      </c>
      <c r="Z8">
        <v>5.7500000000000002E-2</v>
      </c>
      <c r="AA8">
        <v>6.3200000000000006E-2</v>
      </c>
      <c r="AB8">
        <v>4.9000000000000002E-2</v>
      </c>
      <c r="AC8">
        <v>4.7E-2</v>
      </c>
      <c r="AD8">
        <v>4.53E-2</v>
      </c>
      <c r="AE8">
        <v>5.2200000000000003E-2</v>
      </c>
      <c r="AF8">
        <v>3.3799999999999997E-2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>
      <selection sqref="A1:AF8"/>
    </sheetView>
  </sheetViews>
  <sheetFormatPr defaultRowHeight="16.5" x14ac:dyDescent="0.3"/>
  <sheetData>
    <row r="1" spans="1:32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3">
      <c r="A2">
        <v>1</v>
      </c>
      <c r="B2">
        <v>1990</v>
      </c>
      <c r="C2">
        <v>229734</v>
      </c>
      <c r="D2">
        <v>91878</v>
      </c>
      <c r="E2">
        <v>65692</v>
      </c>
      <c r="F2">
        <v>19029</v>
      </c>
      <c r="G2">
        <v>7157</v>
      </c>
      <c r="H2">
        <v>0.71499999999999997</v>
      </c>
      <c r="I2">
        <v>0.20699999999999999</v>
      </c>
      <c r="J2">
        <v>7.8E-2</v>
      </c>
      <c r="K2">
        <v>2.5</v>
      </c>
      <c r="L2">
        <v>1990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44</v>
      </c>
      <c r="AA2" t="s">
        <v>44</v>
      </c>
      <c r="AB2">
        <v>7.7000000000000002E-3</v>
      </c>
      <c r="AC2">
        <v>8.2000000000000007E-3</v>
      </c>
      <c r="AD2">
        <v>9.4999999999999998E-3</v>
      </c>
      <c r="AE2">
        <v>5.1000000000000004E-3</v>
      </c>
      <c r="AF2">
        <v>1.29E-2</v>
      </c>
    </row>
    <row r="3" spans="1:32" x14ac:dyDescent="0.3">
      <c r="A3">
        <v>2</v>
      </c>
      <c r="B3">
        <v>1995</v>
      </c>
      <c r="C3">
        <v>239889</v>
      </c>
      <c r="D3">
        <v>95600</v>
      </c>
      <c r="E3">
        <v>68577</v>
      </c>
      <c r="F3">
        <v>19836</v>
      </c>
      <c r="G3">
        <v>7187</v>
      </c>
      <c r="H3">
        <v>0.71699999999999997</v>
      </c>
      <c r="I3">
        <v>0.20699999999999999</v>
      </c>
      <c r="J3">
        <v>7.4999999999999997E-2</v>
      </c>
      <c r="K3">
        <v>2.5099999999999998</v>
      </c>
      <c r="L3" t="s">
        <v>45</v>
      </c>
      <c r="M3">
        <v>10155</v>
      </c>
      <c r="N3">
        <v>3722</v>
      </c>
      <c r="O3">
        <v>2885</v>
      </c>
      <c r="P3">
        <v>807</v>
      </c>
      <c r="Q3">
        <v>30</v>
      </c>
      <c r="R3">
        <v>4.3999999999999997E-2</v>
      </c>
      <c r="S3">
        <v>4.1000000000000002E-2</v>
      </c>
      <c r="T3">
        <v>4.3999999999999997E-2</v>
      </c>
      <c r="U3">
        <v>4.2000000000000003E-2</v>
      </c>
      <c r="V3">
        <v>4.0000000000000001E-3</v>
      </c>
      <c r="W3">
        <v>0.77500000000000002</v>
      </c>
      <c r="X3">
        <v>0.217</v>
      </c>
      <c r="Y3">
        <v>8.0000000000000002E-3</v>
      </c>
      <c r="Z3">
        <v>5.4999999999999997E-3</v>
      </c>
      <c r="AA3">
        <v>6.7999999999999996E-3</v>
      </c>
      <c r="AB3">
        <v>7.6E-3</v>
      </c>
      <c r="AC3">
        <v>8.0999999999999996E-3</v>
      </c>
      <c r="AD3">
        <v>9.2999999999999992E-3</v>
      </c>
      <c r="AE3">
        <v>5.1999999999999998E-3</v>
      </c>
      <c r="AF3">
        <v>1.26E-2</v>
      </c>
    </row>
    <row r="4" spans="1:32" x14ac:dyDescent="0.3">
      <c r="A4">
        <v>3</v>
      </c>
      <c r="B4">
        <v>2000</v>
      </c>
      <c r="C4">
        <v>255602</v>
      </c>
      <c r="D4">
        <v>98873</v>
      </c>
      <c r="E4">
        <v>71495</v>
      </c>
      <c r="F4">
        <v>20126</v>
      </c>
      <c r="G4">
        <v>7252</v>
      </c>
      <c r="H4">
        <v>0.72299999999999998</v>
      </c>
      <c r="I4">
        <v>0.20399999999999999</v>
      </c>
      <c r="J4">
        <v>7.2999999999999995E-2</v>
      </c>
      <c r="K4">
        <v>2.59</v>
      </c>
      <c r="L4" t="s">
        <v>46</v>
      </c>
      <c r="M4">
        <v>15713</v>
      </c>
      <c r="N4">
        <v>3273</v>
      </c>
      <c r="O4">
        <v>2918</v>
      </c>
      <c r="P4">
        <v>290</v>
      </c>
      <c r="Q4">
        <v>65</v>
      </c>
      <c r="R4">
        <v>6.6000000000000003E-2</v>
      </c>
      <c r="S4">
        <v>3.4000000000000002E-2</v>
      </c>
      <c r="T4">
        <v>4.2999999999999997E-2</v>
      </c>
      <c r="U4">
        <v>1.4999999999999999E-2</v>
      </c>
      <c r="V4">
        <v>8.9999999999999993E-3</v>
      </c>
      <c r="W4">
        <v>0.89200000000000002</v>
      </c>
      <c r="X4">
        <v>8.8999999999999996E-2</v>
      </c>
      <c r="Y4">
        <v>0.02</v>
      </c>
      <c r="Z4">
        <v>7.0000000000000001E-3</v>
      </c>
      <c r="AA4">
        <v>6.7999999999999996E-3</v>
      </c>
      <c r="AB4">
        <v>7.4999999999999997E-3</v>
      </c>
      <c r="AC4">
        <v>8.0999999999999996E-3</v>
      </c>
      <c r="AD4">
        <v>9.1000000000000004E-3</v>
      </c>
      <c r="AE4">
        <v>5.3E-3</v>
      </c>
      <c r="AF4">
        <v>1.2699999999999999E-2</v>
      </c>
    </row>
    <row r="5" spans="1:32" x14ac:dyDescent="0.3">
      <c r="A5">
        <v>4</v>
      </c>
      <c r="B5">
        <v>2005</v>
      </c>
      <c r="C5">
        <v>254783</v>
      </c>
      <c r="D5">
        <v>102585</v>
      </c>
      <c r="E5">
        <v>73742</v>
      </c>
      <c r="F5">
        <v>21768</v>
      </c>
      <c r="G5">
        <v>7075</v>
      </c>
      <c r="H5">
        <v>0.71899999999999997</v>
      </c>
      <c r="I5">
        <v>0.21199999999999999</v>
      </c>
      <c r="J5">
        <v>6.9000000000000006E-2</v>
      </c>
      <c r="K5">
        <v>2.48</v>
      </c>
      <c r="L5" t="s">
        <v>47</v>
      </c>
      <c r="M5">
        <v>-819</v>
      </c>
      <c r="N5">
        <v>3712</v>
      </c>
      <c r="O5">
        <v>2247</v>
      </c>
      <c r="P5">
        <v>1642</v>
      </c>
      <c r="Q5">
        <v>-177</v>
      </c>
      <c r="R5">
        <v>-3.0000000000000001E-3</v>
      </c>
      <c r="S5">
        <v>3.7999999999999999E-2</v>
      </c>
      <c r="T5">
        <v>3.1E-2</v>
      </c>
      <c r="U5">
        <v>8.2000000000000003E-2</v>
      </c>
      <c r="V5">
        <v>-2.4E-2</v>
      </c>
      <c r="W5">
        <v>0.60499999999999998</v>
      </c>
      <c r="X5">
        <v>0.442</v>
      </c>
      <c r="Y5">
        <v>-4.8000000000000001E-2</v>
      </c>
      <c r="Z5" s="1">
        <v>-4.0000000000000002E-4</v>
      </c>
      <c r="AA5">
        <v>4.8999999999999998E-3</v>
      </c>
      <c r="AB5">
        <v>7.1000000000000004E-3</v>
      </c>
      <c r="AC5">
        <v>7.9000000000000008E-3</v>
      </c>
      <c r="AD5">
        <v>8.8000000000000005E-3</v>
      </c>
      <c r="AE5">
        <v>5.4999999999999997E-3</v>
      </c>
      <c r="AF5">
        <v>1.26E-2</v>
      </c>
    </row>
    <row r="6" spans="1:32" x14ac:dyDescent="0.3">
      <c r="A6">
        <v>5</v>
      </c>
      <c r="B6">
        <v>2010</v>
      </c>
      <c r="C6">
        <v>262382</v>
      </c>
      <c r="D6">
        <v>104476</v>
      </c>
      <c r="E6">
        <v>75387</v>
      </c>
      <c r="F6">
        <v>22170</v>
      </c>
      <c r="G6">
        <v>6919</v>
      </c>
      <c r="H6">
        <v>0.72199999999999998</v>
      </c>
      <c r="I6">
        <v>0.21199999999999999</v>
      </c>
      <c r="J6">
        <v>6.6000000000000003E-2</v>
      </c>
      <c r="K6">
        <v>2.5099999999999998</v>
      </c>
      <c r="L6" t="s">
        <v>48</v>
      </c>
      <c r="M6">
        <v>7599</v>
      </c>
      <c r="N6">
        <v>1891</v>
      </c>
      <c r="O6">
        <v>1645</v>
      </c>
      <c r="P6">
        <v>402</v>
      </c>
      <c r="Q6">
        <v>-156</v>
      </c>
      <c r="R6">
        <v>0.03</v>
      </c>
      <c r="S6">
        <v>1.7999999999999999E-2</v>
      </c>
      <c r="T6">
        <v>2.1999999999999999E-2</v>
      </c>
      <c r="U6">
        <v>1.7999999999999999E-2</v>
      </c>
      <c r="V6">
        <v>-2.1999999999999999E-2</v>
      </c>
      <c r="W6">
        <v>0.87</v>
      </c>
      <c r="X6">
        <v>0.21299999999999999</v>
      </c>
      <c r="Y6">
        <v>-8.2000000000000003E-2</v>
      </c>
      <c r="Z6">
        <v>5.4999999999999997E-3</v>
      </c>
      <c r="AA6">
        <v>2.7000000000000001E-3</v>
      </c>
      <c r="AB6">
        <v>7.0000000000000001E-3</v>
      </c>
      <c r="AC6">
        <v>7.6E-3</v>
      </c>
      <c r="AD6">
        <v>8.3999999999999995E-3</v>
      </c>
      <c r="AE6">
        <v>5.3E-3</v>
      </c>
      <c r="AF6">
        <v>1.24E-2</v>
      </c>
    </row>
    <row r="7" spans="1:32" x14ac:dyDescent="0.3">
      <c r="A7">
        <v>6</v>
      </c>
      <c r="B7">
        <v>2015</v>
      </c>
      <c r="C7">
        <v>273856</v>
      </c>
      <c r="D7">
        <v>105221</v>
      </c>
      <c r="E7">
        <v>75826</v>
      </c>
      <c r="F7">
        <v>22475</v>
      </c>
      <c r="G7">
        <v>6920</v>
      </c>
      <c r="H7">
        <v>0.72099999999999997</v>
      </c>
      <c r="I7">
        <v>0.214</v>
      </c>
      <c r="J7">
        <v>6.6000000000000003E-2</v>
      </c>
      <c r="K7">
        <v>2.6</v>
      </c>
      <c r="L7" t="s">
        <v>49</v>
      </c>
      <c r="M7">
        <v>11474</v>
      </c>
      <c r="N7">
        <v>745</v>
      </c>
      <c r="O7">
        <v>439</v>
      </c>
      <c r="P7">
        <v>305</v>
      </c>
      <c r="Q7">
        <v>1</v>
      </c>
      <c r="R7">
        <v>4.3999999999999997E-2</v>
      </c>
      <c r="S7">
        <v>7.0000000000000001E-3</v>
      </c>
      <c r="T7">
        <v>6.0000000000000001E-3</v>
      </c>
      <c r="U7">
        <v>1.4E-2</v>
      </c>
      <c r="V7">
        <v>0</v>
      </c>
      <c r="W7">
        <v>0.58899999999999997</v>
      </c>
      <c r="X7">
        <v>0.40899999999999997</v>
      </c>
      <c r="Y7">
        <v>1E-3</v>
      </c>
      <c r="Z7">
        <v>6.8999999999999999E-3</v>
      </c>
      <c r="AA7">
        <v>3.0000000000000001E-3</v>
      </c>
      <c r="AB7">
        <v>7.0000000000000001E-3</v>
      </c>
      <c r="AC7">
        <v>7.6E-3</v>
      </c>
      <c r="AD7">
        <v>8.3999999999999995E-3</v>
      </c>
      <c r="AE7">
        <v>5.1999999999999998E-3</v>
      </c>
      <c r="AF7">
        <v>1.23E-2</v>
      </c>
    </row>
    <row r="8" spans="1:32" x14ac:dyDescent="0.3">
      <c r="A8">
        <v>7</v>
      </c>
      <c r="B8">
        <v>2017</v>
      </c>
      <c r="C8">
        <v>276603</v>
      </c>
      <c r="D8">
        <v>105501</v>
      </c>
      <c r="E8">
        <v>76015</v>
      </c>
      <c r="F8">
        <v>22566</v>
      </c>
      <c r="G8">
        <v>6920</v>
      </c>
      <c r="H8">
        <v>0.72099999999999997</v>
      </c>
      <c r="I8">
        <v>0.214</v>
      </c>
      <c r="J8">
        <v>6.6000000000000003E-2</v>
      </c>
      <c r="K8">
        <v>2.62</v>
      </c>
      <c r="L8" t="s">
        <v>50</v>
      </c>
      <c r="M8">
        <v>2747</v>
      </c>
      <c r="N8">
        <v>280</v>
      </c>
      <c r="O8">
        <v>189</v>
      </c>
      <c r="P8">
        <v>91</v>
      </c>
      <c r="Q8">
        <v>0</v>
      </c>
      <c r="R8">
        <v>0.01</v>
      </c>
      <c r="S8">
        <v>3.0000000000000001E-3</v>
      </c>
      <c r="T8">
        <v>2E-3</v>
      </c>
      <c r="U8">
        <v>4.0000000000000001E-3</v>
      </c>
      <c r="V8">
        <v>0</v>
      </c>
      <c r="W8">
        <v>0.67500000000000004</v>
      </c>
      <c r="X8">
        <v>0.32500000000000001</v>
      </c>
      <c r="Y8">
        <v>0</v>
      </c>
      <c r="Z8">
        <v>4.4999999999999997E-3</v>
      </c>
      <c r="AA8">
        <v>1.8E-3</v>
      </c>
      <c r="AB8">
        <v>7.0000000000000001E-3</v>
      </c>
      <c r="AC8">
        <v>7.4999999999999997E-3</v>
      </c>
      <c r="AD8">
        <v>8.3000000000000001E-3</v>
      </c>
      <c r="AE8">
        <v>5.1000000000000004E-3</v>
      </c>
      <c r="AF8">
        <v>1.23E-2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sqref="A1:AH8"/>
    </sheetView>
  </sheetViews>
  <sheetFormatPr defaultRowHeight="16.5" x14ac:dyDescent="0.3"/>
  <sheetData>
    <row r="1" spans="1:3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x14ac:dyDescent="0.3">
      <c r="A2">
        <v>1</v>
      </c>
      <c r="B2">
        <v>1990</v>
      </c>
      <c r="C2">
        <v>339471</v>
      </c>
      <c r="D2">
        <v>119136</v>
      </c>
      <c r="E2">
        <v>86140</v>
      </c>
      <c r="F2">
        <v>28365</v>
      </c>
      <c r="G2">
        <v>4631</v>
      </c>
      <c r="H2">
        <v>5.11E-2</v>
      </c>
      <c r="I2">
        <v>0.72299999999999998</v>
      </c>
      <c r="J2">
        <v>0.23799999999999999</v>
      </c>
      <c r="K2">
        <v>3.9E-2</v>
      </c>
      <c r="L2">
        <v>2.85</v>
      </c>
      <c r="M2">
        <v>1990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44</v>
      </c>
      <c r="AB2" t="s">
        <v>44</v>
      </c>
      <c r="AC2">
        <v>1.14E-2</v>
      </c>
      <c r="AD2">
        <v>1.0699999999999999E-2</v>
      </c>
      <c r="AE2">
        <v>1.24E-2</v>
      </c>
      <c r="AF2">
        <v>7.7000000000000002E-3</v>
      </c>
      <c r="AG2">
        <v>8.3000000000000001E-3</v>
      </c>
      <c r="AH2">
        <v>7.17E-2</v>
      </c>
    </row>
    <row r="3" spans="1:34" x14ac:dyDescent="0.3">
      <c r="A3">
        <v>2</v>
      </c>
      <c r="B3">
        <v>1995</v>
      </c>
      <c r="C3">
        <v>368227</v>
      </c>
      <c r="D3">
        <v>127313</v>
      </c>
      <c r="E3">
        <v>94443</v>
      </c>
      <c r="F3">
        <v>28220</v>
      </c>
      <c r="G3">
        <v>4650</v>
      </c>
      <c r="H3">
        <v>4.0899999999999999E-2</v>
      </c>
      <c r="I3">
        <v>0.74199999999999999</v>
      </c>
      <c r="J3">
        <v>0.222</v>
      </c>
      <c r="K3">
        <v>3.6999999999999998E-2</v>
      </c>
      <c r="L3">
        <v>2.89</v>
      </c>
      <c r="M3" t="s">
        <v>45</v>
      </c>
      <c r="N3">
        <v>28756</v>
      </c>
      <c r="O3">
        <v>8177</v>
      </c>
      <c r="P3">
        <v>8303</v>
      </c>
      <c r="Q3">
        <v>-145</v>
      </c>
      <c r="R3">
        <v>19</v>
      </c>
      <c r="S3">
        <v>8.5000000000000006E-2</v>
      </c>
      <c r="T3">
        <v>6.9000000000000006E-2</v>
      </c>
      <c r="U3">
        <v>9.6000000000000002E-2</v>
      </c>
      <c r="V3">
        <v>-5.0000000000000001E-3</v>
      </c>
      <c r="W3">
        <v>4.0000000000000001E-3</v>
      </c>
      <c r="X3">
        <v>1.0149999999999999</v>
      </c>
      <c r="Y3">
        <v>-1.7999999999999999E-2</v>
      </c>
      <c r="Z3">
        <v>2E-3</v>
      </c>
      <c r="AA3">
        <v>1.55E-2</v>
      </c>
      <c r="AB3">
        <v>1.49E-2</v>
      </c>
      <c r="AC3">
        <v>1.1599999999999999E-2</v>
      </c>
      <c r="AD3">
        <v>1.09E-2</v>
      </c>
      <c r="AE3">
        <v>1.2800000000000001E-2</v>
      </c>
      <c r="AF3">
        <v>7.4000000000000003E-3</v>
      </c>
      <c r="AG3">
        <v>8.2000000000000007E-3</v>
      </c>
      <c r="AH3">
        <v>6.5500000000000003E-2</v>
      </c>
    </row>
    <row r="4" spans="1:34" x14ac:dyDescent="0.3">
      <c r="A4">
        <v>3</v>
      </c>
      <c r="B4">
        <v>2000</v>
      </c>
      <c r="C4">
        <v>394930</v>
      </c>
      <c r="D4">
        <v>134513</v>
      </c>
      <c r="E4">
        <v>101974</v>
      </c>
      <c r="F4">
        <v>27913</v>
      </c>
      <c r="G4">
        <v>4626</v>
      </c>
      <c r="H4">
        <v>3.0599999999999999E-2</v>
      </c>
      <c r="I4">
        <v>0.75800000000000001</v>
      </c>
      <c r="J4">
        <v>0.20799999999999999</v>
      </c>
      <c r="K4">
        <v>3.4000000000000002E-2</v>
      </c>
      <c r="L4">
        <v>2.94</v>
      </c>
      <c r="M4" t="s">
        <v>46</v>
      </c>
      <c r="N4">
        <v>26703</v>
      </c>
      <c r="O4">
        <v>7200</v>
      </c>
      <c r="P4">
        <v>7531</v>
      </c>
      <c r="Q4">
        <v>-307</v>
      </c>
      <c r="R4">
        <v>-24</v>
      </c>
      <c r="S4">
        <v>7.2999999999999995E-2</v>
      </c>
      <c r="T4">
        <v>5.7000000000000002E-2</v>
      </c>
      <c r="U4">
        <v>0.08</v>
      </c>
      <c r="V4">
        <v>-1.0999999999999999E-2</v>
      </c>
      <c r="W4">
        <v>-5.0000000000000001E-3</v>
      </c>
      <c r="X4">
        <v>1.046</v>
      </c>
      <c r="Y4">
        <v>-4.2999999999999997E-2</v>
      </c>
      <c r="Z4">
        <v>-3.0000000000000001E-3</v>
      </c>
      <c r="AA4">
        <v>1.18E-2</v>
      </c>
      <c r="AB4">
        <v>1.49E-2</v>
      </c>
      <c r="AC4">
        <v>1.17E-2</v>
      </c>
      <c r="AD4">
        <v>1.0999999999999999E-2</v>
      </c>
      <c r="AE4">
        <v>1.2999999999999999E-2</v>
      </c>
      <c r="AF4">
        <v>7.3000000000000001E-3</v>
      </c>
      <c r="AG4">
        <v>8.0999999999999996E-3</v>
      </c>
      <c r="AH4">
        <v>5.8299999999999998E-2</v>
      </c>
    </row>
    <row r="5" spans="1:34" x14ac:dyDescent="0.3">
      <c r="A5">
        <v>4</v>
      </c>
      <c r="B5">
        <v>2005</v>
      </c>
      <c r="C5">
        <v>410985</v>
      </c>
      <c r="D5">
        <v>145913</v>
      </c>
      <c r="E5">
        <v>110114</v>
      </c>
      <c r="F5">
        <v>31225</v>
      </c>
      <c r="G5">
        <v>4574</v>
      </c>
      <c r="H5">
        <v>5.3800000000000001E-2</v>
      </c>
      <c r="I5">
        <v>0.755</v>
      </c>
      <c r="J5">
        <v>0.214</v>
      </c>
      <c r="K5">
        <v>3.1E-2</v>
      </c>
      <c r="L5">
        <v>2.82</v>
      </c>
      <c r="M5" t="s">
        <v>47</v>
      </c>
      <c r="N5">
        <v>16055</v>
      </c>
      <c r="O5">
        <v>11400</v>
      </c>
      <c r="P5">
        <v>8140</v>
      </c>
      <c r="Q5">
        <v>3312</v>
      </c>
      <c r="R5">
        <v>-52</v>
      </c>
      <c r="S5">
        <v>4.1000000000000002E-2</v>
      </c>
      <c r="T5">
        <v>8.5000000000000006E-2</v>
      </c>
      <c r="U5">
        <v>0.08</v>
      </c>
      <c r="V5">
        <v>0.11899999999999999</v>
      </c>
      <c r="W5">
        <v>-1.0999999999999999E-2</v>
      </c>
      <c r="X5">
        <v>0.71399999999999997</v>
      </c>
      <c r="Y5">
        <v>0.29099999999999998</v>
      </c>
      <c r="Z5">
        <v>-5.0000000000000001E-3</v>
      </c>
      <c r="AA5">
        <v>8.0000000000000002E-3</v>
      </c>
      <c r="AB5">
        <v>1.49E-2</v>
      </c>
      <c r="AC5">
        <v>1.15E-2</v>
      </c>
      <c r="AD5">
        <v>1.12E-2</v>
      </c>
      <c r="AE5">
        <v>1.3100000000000001E-2</v>
      </c>
      <c r="AF5">
        <v>7.7999999999999996E-3</v>
      </c>
      <c r="AG5">
        <v>8.0999999999999996E-3</v>
      </c>
      <c r="AH5">
        <v>6.9400000000000003E-2</v>
      </c>
    </row>
    <row r="6" spans="1:34" x14ac:dyDescent="0.3">
      <c r="A6">
        <v>5</v>
      </c>
      <c r="B6">
        <v>2010</v>
      </c>
      <c r="C6">
        <v>413344</v>
      </c>
      <c r="D6">
        <v>152698</v>
      </c>
      <c r="E6">
        <v>115651</v>
      </c>
      <c r="F6">
        <v>32465</v>
      </c>
      <c r="G6">
        <v>4582</v>
      </c>
      <c r="H6">
        <v>7.1599999999999997E-2</v>
      </c>
      <c r="I6">
        <v>0.75700000000000001</v>
      </c>
      <c r="J6">
        <v>0.21299999999999999</v>
      </c>
      <c r="K6">
        <v>0.03</v>
      </c>
      <c r="L6">
        <v>2.71</v>
      </c>
      <c r="M6" t="s">
        <v>48</v>
      </c>
      <c r="N6">
        <v>2359</v>
      </c>
      <c r="O6">
        <v>6785</v>
      </c>
      <c r="P6">
        <v>5537</v>
      </c>
      <c r="Q6">
        <v>1240</v>
      </c>
      <c r="R6">
        <v>8</v>
      </c>
      <c r="S6">
        <v>6.0000000000000001E-3</v>
      </c>
      <c r="T6">
        <v>4.7E-2</v>
      </c>
      <c r="U6">
        <v>0.05</v>
      </c>
      <c r="V6">
        <v>0.04</v>
      </c>
      <c r="W6">
        <v>2E-3</v>
      </c>
      <c r="X6">
        <v>0.81599999999999995</v>
      </c>
      <c r="Y6">
        <v>0.183</v>
      </c>
      <c r="Z6">
        <v>1E-3</v>
      </c>
      <c r="AA6">
        <v>1.6999999999999999E-3</v>
      </c>
      <c r="AB6">
        <v>9.7999999999999997E-3</v>
      </c>
      <c r="AC6">
        <v>1.11E-2</v>
      </c>
      <c r="AD6">
        <v>1.12E-2</v>
      </c>
      <c r="AE6">
        <v>1.2999999999999999E-2</v>
      </c>
      <c r="AF6">
        <v>7.7999999999999996E-3</v>
      </c>
      <c r="AG6">
        <v>8.2000000000000007E-3</v>
      </c>
      <c r="AH6">
        <v>8.0600000000000005E-2</v>
      </c>
    </row>
    <row r="7" spans="1:34" x14ac:dyDescent="0.3">
      <c r="A7">
        <v>6</v>
      </c>
      <c r="B7">
        <v>2015</v>
      </c>
      <c r="C7">
        <v>427122</v>
      </c>
      <c r="D7">
        <v>155440</v>
      </c>
      <c r="E7">
        <v>118072</v>
      </c>
      <c r="F7">
        <v>32779</v>
      </c>
      <c r="G7">
        <v>4589</v>
      </c>
      <c r="H7">
        <v>5.9700000000000003E-2</v>
      </c>
      <c r="I7">
        <v>0.76</v>
      </c>
      <c r="J7">
        <v>0.21099999999999999</v>
      </c>
      <c r="K7">
        <v>0.03</v>
      </c>
      <c r="L7">
        <v>2.75</v>
      </c>
      <c r="M7" t="s">
        <v>49</v>
      </c>
      <c r="N7">
        <v>13778</v>
      </c>
      <c r="O7">
        <v>2742</v>
      </c>
      <c r="P7">
        <v>2421</v>
      </c>
      <c r="Q7">
        <v>314</v>
      </c>
      <c r="R7">
        <v>7</v>
      </c>
      <c r="S7">
        <v>3.3000000000000002E-2</v>
      </c>
      <c r="T7">
        <v>1.7999999999999999E-2</v>
      </c>
      <c r="U7">
        <v>2.1000000000000001E-2</v>
      </c>
      <c r="V7">
        <v>0.01</v>
      </c>
      <c r="W7">
        <v>2E-3</v>
      </c>
      <c r="X7">
        <v>0.88300000000000001</v>
      </c>
      <c r="Y7">
        <v>0.115</v>
      </c>
      <c r="Z7">
        <v>3.0000000000000001E-3</v>
      </c>
      <c r="AA7">
        <v>8.3000000000000001E-3</v>
      </c>
      <c r="AB7">
        <v>1.12E-2</v>
      </c>
      <c r="AC7">
        <v>1.0999999999999999E-2</v>
      </c>
      <c r="AD7">
        <v>1.12E-2</v>
      </c>
      <c r="AE7">
        <v>1.3100000000000001E-2</v>
      </c>
      <c r="AF7">
        <v>7.6E-3</v>
      </c>
      <c r="AG7">
        <v>8.2000000000000007E-3</v>
      </c>
      <c r="AH7">
        <v>7.6200000000000004E-2</v>
      </c>
    </row>
    <row r="8" spans="1:34" x14ac:dyDescent="0.3">
      <c r="A8">
        <v>7</v>
      </c>
      <c r="B8">
        <v>2017</v>
      </c>
      <c r="C8">
        <v>436023</v>
      </c>
      <c r="D8">
        <v>157555</v>
      </c>
      <c r="E8">
        <v>119654</v>
      </c>
      <c r="F8">
        <v>33312</v>
      </c>
      <c r="G8">
        <v>4589</v>
      </c>
      <c r="H8">
        <v>5.9299999999999999E-2</v>
      </c>
      <c r="I8">
        <v>0.75900000000000001</v>
      </c>
      <c r="J8">
        <v>0.21099999999999999</v>
      </c>
      <c r="K8">
        <v>2.9000000000000001E-2</v>
      </c>
      <c r="L8">
        <v>2.77</v>
      </c>
      <c r="M8" t="s">
        <v>50</v>
      </c>
      <c r="N8">
        <v>8901</v>
      </c>
      <c r="O8">
        <v>2115</v>
      </c>
      <c r="P8">
        <v>1582</v>
      </c>
      <c r="Q8">
        <v>533</v>
      </c>
      <c r="R8">
        <v>0</v>
      </c>
      <c r="S8">
        <v>2.1000000000000001E-2</v>
      </c>
      <c r="T8">
        <v>1.4E-2</v>
      </c>
      <c r="U8">
        <v>1.2999999999999999E-2</v>
      </c>
      <c r="V8">
        <v>1.6E-2</v>
      </c>
      <c r="W8">
        <v>0</v>
      </c>
      <c r="X8">
        <v>0.748</v>
      </c>
      <c r="Y8">
        <v>0.252</v>
      </c>
      <c r="Z8">
        <v>0</v>
      </c>
      <c r="AA8">
        <v>1.46E-2</v>
      </c>
      <c r="AB8">
        <v>1.3599999999999999E-2</v>
      </c>
      <c r="AC8">
        <v>1.0999999999999999E-2</v>
      </c>
      <c r="AD8">
        <v>1.12E-2</v>
      </c>
      <c r="AE8">
        <v>1.3100000000000001E-2</v>
      </c>
      <c r="AF8">
        <v>7.6E-3</v>
      </c>
      <c r="AG8">
        <v>8.2000000000000007E-3</v>
      </c>
      <c r="AH8">
        <v>7.4700000000000003E-2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sqref="A1:AH8"/>
    </sheetView>
  </sheetViews>
  <sheetFormatPr defaultRowHeight="16.5" x14ac:dyDescent="0.3"/>
  <sheetData>
    <row r="1" spans="1:3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x14ac:dyDescent="0.3">
      <c r="A2">
        <v>1</v>
      </c>
      <c r="B2">
        <v>1990</v>
      </c>
      <c r="C2">
        <v>388222</v>
      </c>
      <c r="D2">
        <v>161062</v>
      </c>
      <c r="E2">
        <v>119158</v>
      </c>
      <c r="F2">
        <v>30107</v>
      </c>
      <c r="G2">
        <v>11797</v>
      </c>
      <c r="H2">
        <v>7.4800000000000005E-2</v>
      </c>
      <c r="I2">
        <v>0.74</v>
      </c>
      <c r="J2">
        <v>0.187</v>
      </c>
      <c r="K2">
        <v>7.2999999999999995E-2</v>
      </c>
      <c r="L2">
        <v>2.41</v>
      </c>
      <c r="M2">
        <v>1990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44</v>
      </c>
      <c r="AB2" t="s">
        <v>44</v>
      </c>
      <c r="AC2">
        <v>1.2999999999999999E-2</v>
      </c>
      <c r="AD2">
        <v>1.44E-2</v>
      </c>
      <c r="AE2">
        <v>1.72E-2</v>
      </c>
      <c r="AF2">
        <v>8.0999999999999996E-3</v>
      </c>
      <c r="AG2">
        <v>2.12E-2</v>
      </c>
      <c r="AH2">
        <v>7.17E-2</v>
      </c>
    </row>
    <row r="3" spans="1:34" x14ac:dyDescent="0.3">
      <c r="A3">
        <v>2</v>
      </c>
      <c r="B3">
        <v>1995</v>
      </c>
      <c r="C3">
        <v>421676</v>
      </c>
      <c r="D3">
        <v>172857</v>
      </c>
      <c r="E3">
        <v>129635</v>
      </c>
      <c r="F3">
        <v>31588</v>
      </c>
      <c r="G3">
        <v>11634</v>
      </c>
      <c r="H3">
        <v>6.7000000000000004E-2</v>
      </c>
      <c r="I3">
        <v>0.75</v>
      </c>
      <c r="J3">
        <v>0.183</v>
      </c>
      <c r="K3">
        <v>6.7000000000000004E-2</v>
      </c>
      <c r="L3">
        <v>2.44</v>
      </c>
      <c r="M3" t="s">
        <v>45</v>
      </c>
      <c r="N3">
        <v>33454</v>
      </c>
      <c r="O3">
        <v>11795</v>
      </c>
      <c r="P3">
        <v>10477</v>
      </c>
      <c r="Q3">
        <v>1481</v>
      </c>
      <c r="R3">
        <v>-163</v>
      </c>
      <c r="S3">
        <v>8.5999999999999993E-2</v>
      </c>
      <c r="T3">
        <v>7.2999999999999995E-2</v>
      </c>
      <c r="U3">
        <v>8.7999999999999995E-2</v>
      </c>
      <c r="V3">
        <v>4.9000000000000002E-2</v>
      </c>
      <c r="W3">
        <v>-1.4E-2</v>
      </c>
      <c r="X3">
        <v>0.88800000000000001</v>
      </c>
      <c r="Y3">
        <v>0.126</v>
      </c>
      <c r="Z3">
        <v>-1.4E-2</v>
      </c>
      <c r="AA3">
        <v>1.7999999999999999E-2</v>
      </c>
      <c r="AB3">
        <v>2.1499999999999998E-2</v>
      </c>
      <c r="AC3">
        <v>1.3299999999999999E-2</v>
      </c>
      <c r="AD3">
        <v>1.47E-2</v>
      </c>
      <c r="AE3">
        <v>1.7600000000000001E-2</v>
      </c>
      <c r="AF3">
        <v>8.3000000000000001E-3</v>
      </c>
      <c r="AG3">
        <v>2.0400000000000001E-2</v>
      </c>
      <c r="AH3">
        <v>6.5500000000000003E-2</v>
      </c>
    </row>
    <row r="4" spans="1:34" x14ac:dyDescent="0.3">
      <c r="A4">
        <v>3</v>
      </c>
      <c r="B4">
        <v>2000</v>
      </c>
      <c r="C4">
        <v>458614</v>
      </c>
      <c r="D4">
        <v>183153</v>
      </c>
      <c r="E4">
        <v>139391</v>
      </c>
      <c r="F4">
        <v>32382</v>
      </c>
      <c r="G4">
        <v>11380</v>
      </c>
      <c r="H4">
        <v>5.8700000000000002E-2</v>
      </c>
      <c r="I4">
        <v>0.76100000000000001</v>
      </c>
      <c r="J4">
        <v>0.17699999999999999</v>
      </c>
      <c r="K4">
        <v>6.2E-2</v>
      </c>
      <c r="L4">
        <v>2.5</v>
      </c>
      <c r="M4" t="s">
        <v>46</v>
      </c>
      <c r="N4">
        <v>36938</v>
      </c>
      <c r="O4">
        <v>10296</v>
      </c>
      <c r="P4">
        <v>9756</v>
      </c>
      <c r="Q4">
        <v>794</v>
      </c>
      <c r="R4">
        <v>-254</v>
      </c>
      <c r="S4">
        <v>8.7999999999999995E-2</v>
      </c>
      <c r="T4">
        <v>0.06</v>
      </c>
      <c r="U4">
        <v>7.4999999999999997E-2</v>
      </c>
      <c r="V4">
        <v>2.5000000000000001E-2</v>
      </c>
      <c r="W4">
        <v>-2.1999999999999999E-2</v>
      </c>
      <c r="X4">
        <v>0.94799999999999995</v>
      </c>
      <c r="Y4">
        <v>7.6999999999999999E-2</v>
      </c>
      <c r="Z4">
        <v>-2.5000000000000001E-2</v>
      </c>
      <c r="AA4">
        <v>1.6400000000000001E-2</v>
      </c>
      <c r="AB4">
        <v>2.1299999999999999E-2</v>
      </c>
      <c r="AC4">
        <v>1.35E-2</v>
      </c>
      <c r="AD4">
        <v>1.4999999999999999E-2</v>
      </c>
      <c r="AE4">
        <v>1.78E-2</v>
      </c>
      <c r="AF4">
        <v>8.5000000000000006E-3</v>
      </c>
      <c r="AG4">
        <v>0.02</v>
      </c>
      <c r="AH4">
        <v>5.8299999999999998E-2</v>
      </c>
    </row>
    <row r="5" spans="1:34" x14ac:dyDescent="0.3">
      <c r="A5">
        <v>4</v>
      </c>
      <c r="B5">
        <v>2005</v>
      </c>
      <c r="C5">
        <v>469734</v>
      </c>
      <c r="D5">
        <v>193889</v>
      </c>
      <c r="E5">
        <v>148013</v>
      </c>
      <c r="F5">
        <v>34538</v>
      </c>
      <c r="G5">
        <v>11338</v>
      </c>
      <c r="H5">
        <v>7.4399999999999994E-2</v>
      </c>
      <c r="I5">
        <v>0.76300000000000001</v>
      </c>
      <c r="J5">
        <v>0.17799999999999999</v>
      </c>
      <c r="K5">
        <v>5.8000000000000003E-2</v>
      </c>
      <c r="L5">
        <v>2.42</v>
      </c>
      <c r="M5" t="s">
        <v>47</v>
      </c>
      <c r="N5">
        <v>11120</v>
      </c>
      <c r="O5">
        <v>10736</v>
      </c>
      <c r="P5">
        <v>8622</v>
      </c>
      <c r="Q5">
        <v>2156</v>
      </c>
      <c r="R5">
        <v>-42</v>
      </c>
      <c r="S5">
        <v>2.4E-2</v>
      </c>
      <c r="T5">
        <v>5.8999999999999997E-2</v>
      </c>
      <c r="U5">
        <v>6.2E-2</v>
      </c>
      <c r="V5">
        <v>6.7000000000000004E-2</v>
      </c>
      <c r="W5">
        <v>-4.0000000000000001E-3</v>
      </c>
      <c r="X5">
        <v>0.80300000000000005</v>
      </c>
      <c r="Y5">
        <v>0.20100000000000001</v>
      </c>
      <c r="Z5">
        <v>-4.0000000000000001E-3</v>
      </c>
      <c r="AA5">
        <v>5.5999999999999999E-3</v>
      </c>
      <c r="AB5">
        <v>1.41E-2</v>
      </c>
      <c r="AC5">
        <v>1.3100000000000001E-2</v>
      </c>
      <c r="AD5">
        <v>1.49E-2</v>
      </c>
      <c r="AE5">
        <v>1.7600000000000001E-2</v>
      </c>
      <c r="AF5">
        <v>8.6999999999999994E-3</v>
      </c>
      <c r="AG5">
        <v>2.0199999999999999E-2</v>
      </c>
      <c r="AH5">
        <v>6.9400000000000003E-2</v>
      </c>
    </row>
    <row r="6" spans="1:34" x14ac:dyDescent="0.3">
      <c r="A6">
        <v>5</v>
      </c>
      <c r="B6">
        <v>2010</v>
      </c>
      <c r="C6">
        <v>483878</v>
      </c>
      <c r="D6">
        <v>204572</v>
      </c>
      <c r="E6">
        <v>154701</v>
      </c>
      <c r="F6">
        <v>38507</v>
      </c>
      <c r="G6">
        <v>11364</v>
      </c>
      <c r="H6">
        <v>9.1600000000000001E-2</v>
      </c>
      <c r="I6">
        <v>0.75600000000000001</v>
      </c>
      <c r="J6">
        <v>0.188</v>
      </c>
      <c r="K6">
        <v>5.6000000000000001E-2</v>
      </c>
      <c r="L6">
        <v>2.37</v>
      </c>
      <c r="M6" t="s">
        <v>48</v>
      </c>
      <c r="N6">
        <v>14144</v>
      </c>
      <c r="O6">
        <v>10683</v>
      </c>
      <c r="P6">
        <v>6688</v>
      </c>
      <c r="Q6">
        <v>3969</v>
      </c>
      <c r="R6">
        <v>26</v>
      </c>
      <c r="S6">
        <v>0.03</v>
      </c>
      <c r="T6">
        <v>5.5E-2</v>
      </c>
      <c r="U6">
        <v>4.4999999999999998E-2</v>
      </c>
      <c r="V6">
        <v>0.115</v>
      </c>
      <c r="W6">
        <v>2E-3</v>
      </c>
      <c r="X6">
        <v>0.626</v>
      </c>
      <c r="Y6">
        <v>0.372</v>
      </c>
      <c r="Z6">
        <v>2E-3</v>
      </c>
      <c r="AA6">
        <v>1.0200000000000001E-2</v>
      </c>
      <c r="AB6">
        <v>1.54E-2</v>
      </c>
      <c r="AC6">
        <v>1.2999999999999999E-2</v>
      </c>
      <c r="AD6">
        <v>1.4999999999999999E-2</v>
      </c>
      <c r="AE6">
        <v>1.7299999999999999E-2</v>
      </c>
      <c r="AF6">
        <v>9.1999999999999998E-3</v>
      </c>
      <c r="AG6">
        <v>2.0400000000000001E-2</v>
      </c>
      <c r="AH6">
        <v>8.0600000000000005E-2</v>
      </c>
    </row>
    <row r="7" spans="1:34" x14ac:dyDescent="0.3">
      <c r="A7">
        <v>6</v>
      </c>
      <c r="B7">
        <v>2015</v>
      </c>
      <c r="C7">
        <v>500051</v>
      </c>
      <c r="D7">
        <v>206902</v>
      </c>
      <c r="E7">
        <v>156143</v>
      </c>
      <c r="F7">
        <v>39331</v>
      </c>
      <c r="G7">
        <v>11428</v>
      </c>
      <c r="H7">
        <v>7.9299999999999995E-2</v>
      </c>
      <c r="I7">
        <v>0.755</v>
      </c>
      <c r="J7">
        <v>0.19</v>
      </c>
      <c r="K7">
        <v>5.5E-2</v>
      </c>
      <c r="L7">
        <v>2.42</v>
      </c>
      <c r="M7" t="s">
        <v>49</v>
      </c>
      <c r="N7">
        <v>16173</v>
      </c>
      <c r="O7">
        <v>2330</v>
      </c>
      <c r="P7">
        <v>1442</v>
      </c>
      <c r="Q7">
        <v>824</v>
      </c>
      <c r="R7">
        <v>64</v>
      </c>
      <c r="S7">
        <v>3.3000000000000002E-2</v>
      </c>
      <c r="T7">
        <v>1.0999999999999999E-2</v>
      </c>
      <c r="U7">
        <v>8.9999999999999993E-3</v>
      </c>
      <c r="V7">
        <v>2.1000000000000001E-2</v>
      </c>
      <c r="W7">
        <v>6.0000000000000001E-3</v>
      </c>
      <c r="X7">
        <v>0.61899999999999999</v>
      </c>
      <c r="Y7">
        <v>0.35399999999999998</v>
      </c>
      <c r="Z7">
        <v>2.7E-2</v>
      </c>
      <c r="AA7">
        <v>9.7000000000000003E-3</v>
      </c>
      <c r="AB7">
        <v>9.4999999999999998E-3</v>
      </c>
      <c r="AC7">
        <v>1.2800000000000001E-2</v>
      </c>
      <c r="AD7">
        <v>1.49E-2</v>
      </c>
      <c r="AE7">
        <v>1.7299999999999999E-2</v>
      </c>
      <c r="AF7">
        <v>9.1000000000000004E-3</v>
      </c>
      <c r="AG7">
        <v>2.0400000000000001E-2</v>
      </c>
      <c r="AH7">
        <v>7.6200000000000004E-2</v>
      </c>
    </row>
    <row r="8" spans="1:34" x14ac:dyDescent="0.3">
      <c r="A8">
        <v>7</v>
      </c>
      <c r="B8">
        <v>2017</v>
      </c>
      <c r="C8">
        <v>505120</v>
      </c>
      <c r="D8">
        <v>208053</v>
      </c>
      <c r="E8">
        <v>156682</v>
      </c>
      <c r="F8">
        <v>39927</v>
      </c>
      <c r="G8">
        <v>11444</v>
      </c>
      <c r="H8">
        <v>7.9299999999999995E-2</v>
      </c>
      <c r="I8">
        <v>0.753</v>
      </c>
      <c r="J8">
        <v>0.192</v>
      </c>
      <c r="K8">
        <v>5.5E-2</v>
      </c>
      <c r="L8">
        <v>2.4300000000000002</v>
      </c>
      <c r="M8" t="s">
        <v>50</v>
      </c>
      <c r="N8">
        <v>5069</v>
      </c>
      <c r="O8">
        <v>1151</v>
      </c>
      <c r="P8">
        <v>539</v>
      </c>
      <c r="Q8">
        <v>596</v>
      </c>
      <c r="R8">
        <v>16</v>
      </c>
      <c r="S8">
        <v>0.01</v>
      </c>
      <c r="T8">
        <v>6.0000000000000001E-3</v>
      </c>
      <c r="U8">
        <v>3.0000000000000001E-3</v>
      </c>
      <c r="V8">
        <v>1.4999999999999999E-2</v>
      </c>
      <c r="W8">
        <v>1E-3</v>
      </c>
      <c r="X8">
        <v>0.46800000000000003</v>
      </c>
      <c r="Y8">
        <v>0.51800000000000002</v>
      </c>
      <c r="Z8">
        <v>1.4E-2</v>
      </c>
      <c r="AA8">
        <v>8.3000000000000001E-3</v>
      </c>
      <c r="AB8">
        <v>7.4000000000000003E-3</v>
      </c>
      <c r="AC8">
        <v>1.2800000000000001E-2</v>
      </c>
      <c r="AD8">
        <v>1.4800000000000001E-2</v>
      </c>
      <c r="AE8">
        <v>1.72E-2</v>
      </c>
      <c r="AF8">
        <v>9.1000000000000004E-3</v>
      </c>
      <c r="AG8">
        <v>2.0400000000000001E-2</v>
      </c>
      <c r="AH8">
        <v>7.4700000000000003E-2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sqref="A1:AH8"/>
    </sheetView>
  </sheetViews>
  <sheetFormatPr defaultRowHeight="16.5" x14ac:dyDescent="0.3"/>
  <sheetData>
    <row r="1" spans="1:3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x14ac:dyDescent="0.3">
      <c r="A2">
        <v>1</v>
      </c>
      <c r="B2">
        <v>1990</v>
      </c>
      <c r="C2">
        <v>29758213</v>
      </c>
      <c r="D2">
        <v>11182513</v>
      </c>
      <c r="E2">
        <v>6930681</v>
      </c>
      <c r="F2">
        <v>3696537</v>
      </c>
      <c r="G2">
        <v>555294</v>
      </c>
      <c r="H2">
        <v>7.17E-2</v>
      </c>
      <c r="I2">
        <v>0.62</v>
      </c>
      <c r="J2">
        <v>0.33100000000000002</v>
      </c>
      <c r="K2">
        <v>0.05</v>
      </c>
      <c r="L2">
        <v>2.66</v>
      </c>
      <c r="M2">
        <v>1990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44</v>
      </c>
      <c r="AB2" t="s">
        <v>44</v>
      </c>
      <c r="AC2">
        <v>1</v>
      </c>
      <c r="AD2">
        <v>1</v>
      </c>
      <c r="AE2">
        <v>1</v>
      </c>
      <c r="AF2">
        <v>1</v>
      </c>
      <c r="AG2">
        <v>1</v>
      </c>
      <c r="AH2">
        <v>7.17E-2</v>
      </c>
    </row>
    <row r="3" spans="1:34" x14ac:dyDescent="0.3">
      <c r="A3">
        <v>2</v>
      </c>
      <c r="B3">
        <v>1995</v>
      </c>
      <c r="C3">
        <v>31617770</v>
      </c>
      <c r="D3">
        <v>11730341</v>
      </c>
      <c r="E3">
        <v>7359545</v>
      </c>
      <c r="F3">
        <v>3800692</v>
      </c>
      <c r="G3">
        <v>570104</v>
      </c>
      <c r="H3">
        <v>6.5500000000000003E-2</v>
      </c>
      <c r="I3">
        <v>0.627</v>
      </c>
      <c r="J3">
        <v>0.32400000000000001</v>
      </c>
      <c r="K3">
        <v>4.9000000000000002E-2</v>
      </c>
      <c r="L3">
        <v>2.7</v>
      </c>
      <c r="M3" t="s">
        <v>45</v>
      </c>
      <c r="N3">
        <v>1859557</v>
      </c>
      <c r="O3">
        <v>547828</v>
      </c>
      <c r="P3">
        <v>428864</v>
      </c>
      <c r="Q3">
        <v>104155</v>
      </c>
      <c r="R3">
        <v>14810</v>
      </c>
      <c r="S3">
        <v>6.2E-2</v>
      </c>
      <c r="T3">
        <v>4.9000000000000002E-2</v>
      </c>
      <c r="U3">
        <v>6.2E-2</v>
      </c>
      <c r="V3">
        <v>2.8000000000000001E-2</v>
      </c>
      <c r="W3">
        <v>2.7E-2</v>
      </c>
      <c r="X3">
        <v>0.78300000000000003</v>
      </c>
      <c r="Y3">
        <v>0.19</v>
      </c>
      <c r="Z3">
        <v>2.7E-2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6.5500000000000003E-2</v>
      </c>
    </row>
    <row r="4" spans="1:34" x14ac:dyDescent="0.3">
      <c r="A4">
        <v>3</v>
      </c>
      <c r="B4">
        <v>2000</v>
      </c>
      <c r="C4">
        <v>33873086</v>
      </c>
      <c r="D4">
        <v>12214550</v>
      </c>
      <c r="E4">
        <v>7815035</v>
      </c>
      <c r="F4">
        <v>3829827</v>
      </c>
      <c r="G4">
        <v>569688</v>
      </c>
      <c r="H4">
        <v>5.8299999999999998E-2</v>
      </c>
      <c r="I4">
        <v>0.64</v>
      </c>
      <c r="J4">
        <v>0.314</v>
      </c>
      <c r="K4">
        <v>4.7E-2</v>
      </c>
      <c r="L4">
        <v>2.77</v>
      </c>
      <c r="M4" t="s">
        <v>46</v>
      </c>
      <c r="N4">
        <v>2255316</v>
      </c>
      <c r="O4">
        <v>484209</v>
      </c>
      <c r="P4">
        <v>455490</v>
      </c>
      <c r="Q4">
        <v>29135</v>
      </c>
      <c r="R4">
        <v>-416</v>
      </c>
      <c r="S4">
        <v>7.0999999999999994E-2</v>
      </c>
      <c r="T4">
        <v>4.1000000000000002E-2</v>
      </c>
      <c r="U4">
        <v>6.2E-2</v>
      </c>
      <c r="V4">
        <v>8.0000000000000002E-3</v>
      </c>
      <c r="W4">
        <v>-1E-3</v>
      </c>
      <c r="X4">
        <v>0.94099999999999995</v>
      </c>
      <c r="Y4">
        <v>0.06</v>
      </c>
      <c r="Z4">
        <v>-1E-3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5.8299999999999998E-2</v>
      </c>
    </row>
    <row r="5" spans="1:34" x14ac:dyDescent="0.3">
      <c r="A5">
        <v>4</v>
      </c>
      <c r="B5">
        <v>2005</v>
      </c>
      <c r="C5">
        <v>35869173</v>
      </c>
      <c r="D5">
        <v>12978524</v>
      </c>
      <c r="E5">
        <v>8426623</v>
      </c>
      <c r="F5">
        <v>3989428</v>
      </c>
      <c r="G5">
        <v>562473</v>
      </c>
      <c r="H5">
        <v>6.9400000000000003E-2</v>
      </c>
      <c r="I5">
        <v>0.64900000000000002</v>
      </c>
      <c r="J5">
        <v>0.307</v>
      </c>
      <c r="K5">
        <v>4.2999999999999997E-2</v>
      </c>
      <c r="L5">
        <v>2.76</v>
      </c>
      <c r="M5" t="s">
        <v>47</v>
      </c>
      <c r="N5">
        <v>1996087</v>
      </c>
      <c r="O5">
        <v>763974</v>
      </c>
      <c r="P5">
        <v>611588</v>
      </c>
      <c r="Q5">
        <v>159601</v>
      </c>
      <c r="R5">
        <v>-7215</v>
      </c>
      <c r="S5">
        <v>5.8999999999999997E-2</v>
      </c>
      <c r="T5">
        <v>6.3E-2</v>
      </c>
      <c r="U5">
        <v>7.8E-2</v>
      </c>
      <c r="V5">
        <v>4.2000000000000003E-2</v>
      </c>
      <c r="W5">
        <v>-1.2999999999999999E-2</v>
      </c>
      <c r="X5">
        <v>0.80100000000000005</v>
      </c>
      <c r="Y5">
        <v>0.20899999999999999</v>
      </c>
      <c r="Z5">
        <v>-8.9999999999999993E-3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6.9400000000000003E-2</v>
      </c>
    </row>
    <row r="6" spans="1:34" x14ac:dyDescent="0.3">
      <c r="A6">
        <v>5</v>
      </c>
      <c r="B6">
        <v>2010</v>
      </c>
      <c r="C6">
        <v>37253956</v>
      </c>
      <c r="D6">
        <v>13670304</v>
      </c>
      <c r="E6">
        <v>8925512</v>
      </c>
      <c r="F6">
        <v>4187139</v>
      </c>
      <c r="G6">
        <v>557647</v>
      </c>
      <c r="H6">
        <v>8.0600000000000005E-2</v>
      </c>
      <c r="I6">
        <v>0.65300000000000002</v>
      </c>
      <c r="J6">
        <v>0.30599999999999999</v>
      </c>
      <c r="K6">
        <v>4.1000000000000002E-2</v>
      </c>
      <c r="L6">
        <v>2.73</v>
      </c>
      <c r="M6" t="s">
        <v>48</v>
      </c>
      <c r="N6">
        <v>1384783</v>
      </c>
      <c r="O6">
        <v>691780</v>
      </c>
      <c r="P6">
        <v>498889</v>
      </c>
      <c r="Q6">
        <v>197711</v>
      </c>
      <c r="R6">
        <v>-4826</v>
      </c>
      <c r="S6">
        <v>3.9E-2</v>
      </c>
      <c r="T6">
        <v>5.2999999999999999E-2</v>
      </c>
      <c r="U6">
        <v>5.8999999999999997E-2</v>
      </c>
      <c r="V6">
        <v>0.05</v>
      </c>
      <c r="W6">
        <v>-8.9999999999999993E-3</v>
      </c>
      <c r="X6">
        <v>0.72099999999999997</v>
      </c>
      <c r="Y6">
        <v>0.28599999999999998</v>
      </c>
      <c r="Z6">
        <v>-7.0000000000000001E-3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8.0600000000000005E-2</v>
      </c>
    </row>
    <row r="7" spans="1:34" x14ac:dyDescent="0.3">
      <c r="A7">
        <v>6</v>
      </c>
      <c r="B7">
        <v>2015</v>
      </c>
      <c r="C7">
        <v>38915880</v>
      </c>
      <c r="D7">
        <v>13914792</v>
      </c>
      <c r="E7">
        <v>9041835</v>
      </c>
      <c r="F7">
        <v>4312544</v>
      </c>
      <c r="G7">
        <v>560407</v>
      </c>
      <c r="H7">
        <v>7.6200000000000004E-2</v>
      </c>
      <c r="I7">
        <v>0.65</v>
      </c>
      <c r="J7">
        <v>0.31</v>
      </c>
      <c r="K7">
        <v>0.04</v>
      </c>
      <c r="L7">
        <v>2.8</v>
      </c>
      <c r="M7" t="s">
        <v>49</v>
      </c>
      <c r="N7">
        <v>1661924</v>
      </c>
      <c r="O7">
        <v>244488</v>
      </c>
      <c r="P7">
        <v>116323</v>
      </c>
      <c r="Q7">
        <v>125405</v>
      </c>
      <c r="R7">
        <v>2760</v>
      </c>
      <c r="S7">
        <v>4.4999999999999998E-2</v>
      </c>
      <c r="T7">
        <v>1.7999999999999999E-2</v>
      </c>
      <c r="U7">
        <v>1.2999999999999999E-2</v>
      </c>
      <c r="V7">
        <v>0.03</v>
      </c>
      <c r="W7">
        <v>5.0000000000000001E-3</v>
      </c>
      <c r="X7">
        <v>0.47599999999999998</v>
      </c>
      <c r="Y7">
        <v>0.51300000000000001</v>
      </c>
      <c r="Z7">
        <v>1.0999999999999999E-2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7.6200000000000004E-2</v>
      </c>
    </row>
    <row r="8" spans="1:34" x14ac:dyDescent="0.3">
      <c r="A8">
        <v>7</v>
      </c>
      <c r="B8">
        <v>2017</v>
      </c>
      <c r="C8">
        <v>39523613</v>
      </c>
      <c r="D8">
        <v>14070874</v>
      </c>
      <c r="E8">
        <v>9109774</v>
      </c>
      <c r="F8">
        <v>4399508</v>
      </c>
      <c r="G8">
        <v>561586</v>
      </c>
      <c r="H8">
        <v>7.4700000000000003E-2</v>
      </c>
      <c r="I8">
        <v>0.64700000000000002</v>
      </c>
      <c r="J8">
        <v>0.313</v>
      </c>
      <c r="K8">
        <v>0.04</v>
      </c>
      <c r="L8">
        <v>2.81</v>
      </c>
      <c r="M8" t="s">
        <v>50</v>
      </c>
      <c r="N8">
        <v>607733</v>
      </c>
      <c r="O8">
        <v>156082</v>
      </c>
      <c r="P8">
        <v>67939</v>
      </c>
      <c r="Q8">
        <v>86964</v>
      </c>
      <c r="R8">
        <v>1179</v>
      </c>
      <c r="S8">
        <v>1.6E-2</v>
      </c>
      <c r="T8">
        <v>1.0999999999999999E-2</v>
      </c>
      <c r="U8">
        <v>8.0000000000000002E-3</v>
      </c>
      <c r="V8">
        <v>0.02</v>
      </c>
      <c r="W8">
        <v>2E-3</v>
      </c>
      <c r="X8">
        <v>0.435</v>
      </c>
      <c r="Y8">
        <v>0.55700000000000005</v>
      </c>
      <c r="Z8">
        <v>8.0000000000000002E-3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7.4700000000000003E-2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activeCell="F15" sqref="F15"/>
    </sheetView>
  </sheetViews>
  <sheetFormatPr defaultRowHeight="16.5" x14ac:dyDescent="0.3"/>
  <sheetData>
    <row r="1" spans="1:3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x14ac:dyDescent="0.3">
      <c r="A2">
        <v>1</v>
      </c>
      <c r="B2">
        <v>1990</v>
      </c>
      <c r="C2">
        <v>1276702</v>
      </c>
      <c r="D2">
        <v>504109</v>
      </c>
      <c r="E2">
        <v>299639</v>
      </c>
      <c r="F2">
        <v>197566</v>
      </c>
      <c r="G2">
        <v>6904</v>
      </c>
      <c r="H2">
        <v>4.8800000000000003E-2</v>
      </c>
      <c r="I2">
        <v>0.59399999999999997</v>
      </c>
      <c r="J2">
        <v>0.39200000000000002</v>
      </c>
      <c r="K2">
        <v>1.4E-2</v>
      </c>
      <c r="L2">
        <v>2.5299999999999998</v>
      </c>
      <c r="M2">
        <v>1990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44</v>
      </c>
      <c r="AB2" t="s">
        <v>44</v>
      </c>
      <c r="AC2">
        <v>4.2900000000000001E-2</v>
      </c>
      <c r="AD2">
        <v>4.5100000000000001E-2</v>
      </c>
      <c r="AE2">
        <v>4.3200000000000002E-2</v>
      </c>
      <c r="AF2">
        <v>5.3400000000000003E-2</v>
      </c>
      <c r="AG2">
        <v>1.24E-2</v>
      </c>
      <c r="AH2">
        <v>7.17E-2</v>
      </c>
    </row>
    <row r="3" spans="1:34" x14ac:dyDescent="0.3">
      <c r="A3">
        <v>2</v>
      </c>
      <c r="B3">
        <v>1995</v>
      </c>
      <c r="C3">
        <v>1333031</v>
      </c>
      <c r="D3">
        <v>516254</v>
      </c>
      <c r="E3">
        <v>309033</v>
      </c>
      <c r="F3">
        <v>199951</v>
      </c>
      <c r="G3">
        <v>7270</v>
      </c>
      <c r="H3">
        <v>3.9399999999999998E-2</v>
      </c>
      <c r="I3">
        <v>0.59899999999999998</v>
      </c>
      <c r="J3">
        <v>0.38700000000000001</v>
      </c>
      <c r="K3">
        <v>1.4E-2</v>
      </c>
      <c r="L3">
        <v>2.58</v>
      </c>
      <c r="M3" t="s">
        <v>45</v>
      </c>
      <c r="N3">
        <v>56329</v>
      </c>
      <c r="O3">
        <v>12145</v>
      </c>
      <c r="P3">
        <v>9394</v>
      </c>
      <c r="Q3">
        <v>2385</v>
      </c>
      <c r="R3">
        <v>366</v>
      </c>
      <c r="S3">
        <v>4.3999999999999997E-2</v>
      </c>
      <c r="T3">
        <v>2.4E-2</v>
      </c>
      <c r="U3">
        <v>3.1E-2</v>
      </c>
      <c r="V3">
        <v>1.2E-2</v>
      </c>
      <c r="W3">
        <v>5.2999999999999999E-2</v>
      </c>
      <c r="X3">
        <v>0.77300000000000002</v>
      </c>
      <c r="Y3">
        <v>0.19600000000000001</v>
      </c>
      <c r="Z3">
        <v>0.03</v>
      </c>
      <c r="AA3">
        <v>3.0300000000000001E-2</v>
      </c>
      <c r="AB3">
        <v>2.2200000000000001E-2</v>
      </c>
      <c r="AC3">
        <v>4.2200000000000001E-2</v>
      </c>
      <c r="AD3">
        <v>4.3999999999999997E-2</v>
      </c>
      <c r="AE3">
        <v>4.2000000000000003E-2</v>
      </c>
      <c r="AF3">
        <v>5.2600000000000001E-2</v>
      </c>
      <c r="AG3">
        <v>1.2800000000000001E-2</v>
      </c>
      <c r="AH3">
        <v>6.5500000000000003E-2</v>
      </c>
    </row>
    <row r="4" spans="1:34" x14ac:dyDescent="0.3">
      <c r="A4">
        <v>3</v>
      </c>
      <c r="B4">
        <v>2000</v>
      </c>
      <c r="C4">
        <v>1443939</v>
      </c>
      <c r="D4">
        <v>540183</v>
      </c>
      <c r="E4">
        <v>329366</v>
      </c>
      <c r="F4">
        <v>203167</v>
      </c>
      <c r="G4">
        <v>7650</v>
      </c>
      <c r="H4">
        <v>3.1099999999999999E-2</v>
      </c>
      <c r="I4">
        <v>0.61</v>
      </c>
      <c r="J4">
        <v>0.376</v>
      </c>
      <c r="K4">
        <v>1.4E-2</v>
      </c>
      <c r="L4">
        <v>2.67</v>
      </c>
      <c r="M4" t="s">
        <v>46</v>
      </c>
      <c r="N4">
        <v>110908</v>
      </c>
      <c r="O4">
        <v>23929</v>
      </c>
      <c r="P4">
        <v>20333</v>
      </c>
      <c r="Q4">
        <v>3216</v>
      </c>
      <c r="R4">
        <v>380</v>
      </c>
      <c r="S4">
        <v>8.3000000000000004E-2</v>
      </c>
      <c r="T4">
        <v>4.5999999999999999E-2</v>
      </c>
      <c r="U4">
        <v>6.6000000000000003E-2</v>
      </c>
      <c r="V4">
        <v>1.6E-2</v>
      </c>
      <c r="W4">
        <v>5.1999999999999998E-2</v>
      </c>
      <c r="X4">
        <v>0.85</v>
      </c>
      <c r="Y4">
        <v>0.13400000000000001</v>
      </c>
      <c r="Z4">
        <v>1.6E-2</v>
      </c>
      <c r="AA4">
        <v>4.9200000000000001E-2</v>
      </c>
      <c r="AB4">
        <v>4.9399999999999999E-2</v>
      </c>
      <c r="AC4">
        <v>4.2599999999999999E-2</v>
      </c>
      <c r="AD4">
        <v>4.4200000000000003E-2</v>
      </c>
      <c r="AE4">
        <v>4.2099999999999999E-2</v>
      </c>
      <c r="AF4">
        <v>5.2999999999999999E-2</v>
      </c>
      <c r="AG4">
        <v>1.34E-2</v>
      </c>
      <c r="AH4">
        <v>5.8299999999999998E-2</v>
      </c>
    </row>
    <row r="5" spans="1:34" x14ac:dyDescent="0.3">
      <c r="A5">
        <v>4</v>
      </c>
      <c r="B5">
        <v>2005</v>
      </c>
      <c r="C5">
        <v>1462736</v>
      </c>
      <c r="D5">
        <v>561213</v>
      </c>
      <c r="E5">
        <v>342847</v>
      </c>
      <c r="F5">
        <v>210656</v>
      </c>
      <c r="G5">
        <v>7710</v>
      </c>
      <c r="H5">
        <v>4.7E-2</v>
      </c>
      <c r="I5">
        <v>0.61099999999999999</v>
      </c>
      <c r="J5">
        <v>0.375</v>
      </c>
      <c r="K5">
        <v>1.4E-2</v>
      </c>
      <c r="L5">
        <v>2.61</v>
      </c>
      <c r="M5" t="s">
        <v>47</v>
      </c>
      <c r="N5">
        <v>18797</v>
      </c>
      <c r="O5">
        <v>21030</v>
      </c>
      <c r="P5">
        <v>13481</v>
      </c>
      <c r="Q5">
        <v>7489</v>
      </c>
      <c r="R5">
        <v>60</v>
      </c>
      <c r="S5">
        <v>1.2999999999999999E-2</v>
      </c>
      <c r="T5">
        <v>3.9E-2</v>
      </c>
      <c r="U5">
        <v>4.1000000000000002E-2</v>
      </c>
      <c r="V5">
        <v>3.6999999999999998E-2</v>
      </c>
      <c r="W5">
        <v>8.0000000000000002E-3</v>
      </c>
      <c r="X5">
        <v>0.64100000000000001</v>
      </c>
      <c r="Y5">
        <v>0.35599999999999998</v>
      </c>
      <c r="Z5">
        <v>3.0000000000000001E-3</v>
      </c>
      <c r="AA5">
        <v>9.4000000000000004E-3</v>
      </c>
      <c r="AB5">
        <v>2.75E-2</v>
      </c>
      <c r="AC5">
        <v>4.0800000000000003E-2</v>
      </c>
      <c r="AD5">
        <v>4.3200000000000002E-2</v>
      </c>
      <c r="AE5">
        <v>4.07E-2</v>
      </c>
      <c r="AF5">
        <v>5.28E-2</v>
      </c>
      <c r="AG5">
        <v>1.37E-2</v>
      </c>
      <c r="AH5">
        <v>6.9400000000000003E-2</v>
      </c>
    </row>
    <row r="6" spans="1:34" x14ac:dyDescent="0.3">
      <c r="A6">
        <v>5</v>
      </c>
      <c r="B6">
        <v>2010</v>
      </c>
      <c r="C6">
        <v>1510271</v>
      </c>
      <c r="D6">
        <v>581372</v>
      </c>
      <c r="E6">
        <v>353586</v>
      </c>
      <c r="F6">
        <v>219955</v>
      </c>
      <c r="G6">
        <v>7831</v>
      </c>
      <c r="H6">
        <v>6.4199999999999993E-2</v>
      </c>
      <c r="I6">
        <v>0.60799999999999998</v>
      </c>
      <c r="J6">
        <v>0.378</v>
      </c>
      <c r="K6">
        <v>1.2999999999999999E-2</v>
      </c>
      <c r="L6">
        <v>2.6</v>
      </c>
      <c r="M6" t="s">
        <v>48</v>
      </c>
      <c r="N6">
        <v>47535</v>
      </c>
      <c r="O6">
        <v>20159</v>
      </c>
      <c r="P6">
        <v>10739</v>
      </c>
      <c r="Q6">
        <v>9299</v>
      </c>
      <c r="R6">
        <v>121</v>
      </c>
      <c r="S6">
        <v>3.2000000000000001E-2</v>
      </c>
      <c r="T6">
        <v>3.5999999999999997E-2</v>
      </c>
      <c r="U6">
        <v>3.1E-2</v>
      </c>
      <c r="V6">
        <v>4.3999999999999997E-2</v>
      </c>
      <c r="W6">
        <v>1.6E-2</v>
      </c>
      <c r="X6">
        <v>0.53300000000000003</v>
      </c>
      <c r="Y6">
        <v>0.46100000000000002</v>
      </c>
      <c r="Z6">
        <v>6.0000000000000001E-3</v>
      </c>
      <c r="AA6">
        <v>3.4299999999999997E-2</v>
      </c>
      <c r="AB6">
        <v>2.9100000000000001E-2</v>
      </c>
      <c r="AC6">
        <v>4.0500000000000001E-2</v>
      </c>
      <c r="AD6">
        <v>4.2500000000000003E-2</v>
      </c>
      <c r="AE6">
        <v>3.9600000000000003E-2</v>
      </c>
      <c r="AF6">
        <v>5.2499999999999998E-2</v>
      </c>
      <c r="AG6">
        <v>1.4E-2</v>
      </c>
      <c r="AH6">
        <v>8.0600000000000005E-2</v>
      </c>
    </row>
    <row r="7" spans="1:34" x14ac:dyDescent="0.3">
      <c r="A7">
        <v>6</v>
      </c>
      <c r="B7">
        <v>2015</v>
      </c>
      <c r="C7">
        <v>1611318</v>
      </c>
      <c r="D7">
        <v>591235</v>
      </c>
      <c r="E7">
        <v>358655</v>
      </c>
      <c r="F7">
        <v>224738</v>
      </c>
      <c r="G7">
        <v>7842</v>
      </c>
      <c r="H7">
        <v>4.8599999999999997E-2</v>
      </c>
      <c r="I7">
        <v>0.60699999999999998</v>
      </c>
      <c r="J7">
        <v>0.38</v>
      </c>
      <c r="K7">
        <v>1.2999999999999999E-2</v>
      </c>
      <c r="L7">
        <v>2.73</v>
      </c>
      <c r="M7" t="s">
        <v>49</v>
      </c>
      <c r="N7">
        <v>101047</v>
      </c>
      <c r="O7">
        <v>9863</v>
      </c>
      <c r="P7">
        <v>5069</v>
      </c>
      <c r="Q7">
        <v>4783</v>
      </c>
      <c r="R7">
        <v>11</v>
      </c>
      <c r="S7">
        <v>6.7000000000000004E-2</v>
      </c>
      <c r="T7">
        <v>1.7000000000000001E-2</v>
      </c>
      <c r="U7">
        <v>1.4E-2</v>
      </c>
      <c r="V7">
        <v>2.1999999999999999E-2</v>
      </c>
      <c r="W7">
        <v>1E-3</v>
      </c>
      <c r="X7">
        <v>0.51400000000000001</v>
      </c>
      <c r="Y7">
        <v>0.48499999999999999</v>
      </c>
      <c r="Z7">
        <v>1E-3</v>
      </c>
      <c r="AA7">
        <v>6.08E-2</v>
      </c>
      <c r="AB7">
        <v>4.0300000000000002E-2</v>
      </c>
      <c r="AC7">
        <v>4.1399999999999999E-2</v>
      </c>
      <c r="AD7">
        <v>4.2500000000000003E-2</v>
      </c>
      <c r="AE7">
        <v>3.9699999999999999E-2</v>
      </c>
      <c r="AF7">
        <v>5.21E-2</v>
      </c>
      <c r="AG7">
        <v>1.4E-2</v>
      </c>
      <c r="AH7">
        <v>7.6200000000000004E-2</v>
      </c>
    </row>
    <row r="8" spans="1:34" x14ac:dyDescent="0.3">
      <c r="A8">
        <v>7</v>
      </c>
      <c r="B8">
        <v>2017</v>
      </c>
      <c r="C8">
        <v>1645359</v>
      </c>
      <c r="D8">
        <v>596936</v>
      </c>
      <c r="E8">
        <v>361727</v>
      </c>
      <c r="F8">
        <v>227351</v>
      </c>
      <c r="G8">
        <v>7858</v>
      </c>
      <c r="H8">
        <v>4.1399999999999999E-2</v>
      </c>
      <c r="I8">
        <v>0.60599999999999998</v>
      </c>
      <c r="J8">
        <v>0.38100000000000001</v>
      </c>
      <c r="K8">
        <v>1.2999999999999999E-2</v>
      </c>
      <c r="L8">
        <v>2.76</v>
      </c>
      <c r="M8" t="s">
        <v>50</v>
      </c>
      <c r="N8">
        <v>34041</v>
      </c>
      <c r="O8">
        <v>5701</v>
      </c>
      <c r="P8">
        <v>3072</v>
      </c>
      <c r="Q8">
        <v>2613</v>
      </c>
      <c r="R8">
        <v>16</v>
      </c>
      <c r="S8">
        <v>2.1000000000000001E-2</v>
      </c>
      <c r="T8">
        <v>0.01</v>
      </c>
      <c r="U8">
        <v>8.9999999999999993E-3</v>
      </c>
      <c r="V8">
        <v>1.2E-2</v>
      </c>
      <c r="W8">
        <v>2E-3</v>
      </c>
      <c r="X8">
        <v>0.53900000000000003</v>
      </c>
      <c r="Y8">
        <v>0.45800000000000002</v>
      </c>
      <c r="Z8">
        <v>3.0000000000000001E-3</v>
      </c>
      <c r="AA8">
        <v>5.6000000000000001E-2</v>
      </c>
      <c r="AB8">
        <v>3.6499999999999998E-2</v>
      </c>
      <c r="AC8">
        <v>4.1599999999999998E-2</v>
      </c>
      <c r="AD8">
        <v>4.24E-2</v>
      </c>
      <c r="AE8">
        <v>3.9699999999999999E-2</v>
      </c>
      <c r="AF8">
        <v>5.1700000000000003E-2</v>
      </c>
      <c r="AG8">
        <v>1.4E-2</v>
      </c>
      <c r="AH8">
        <v>7.4700000000000003E-2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activeCell="D3" sqref="D3"/>
    </sheetView>
  </sheetViews>
  <sheetFormatPr defaultRowHeight="16.5" x14ac:dyDescent="0.3"/>
  <sheetData>
    <row r="1" spans="1:3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x14ac:dyDescent="0.3">
      <c r="A2">
        <v>1</v>
      </c>
      <c r="B2">
        <v>1990</v>
      </c>
      <c r="C2">
        <v>803732</v>
      </c>
      <c r="D2">
        <v>316170</v>
      </c>
      <c r="E2">
        <v>228792</v>
      </c>
      <c r="F2">
        <v>79966</v>
      </c>
      <c r="G2">
        <v>7412</v>
      </c>
      <c r="H2">
        <v>5.0200000000000002E-2</v>
      </c>
      <c r="I2">
        <v>0.72399999999999998</v>
      </c>
      <c r="J2">
        <v>0.253</v>
      </c>
      <c r="K2">
        <v>2.3E-2</v>
      </c>
      <c r="L2">
        <v>2.54</v>
      </c>
      <c r="M2">
        <v>1990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44</v>
      </c>
      <c r="AB2" t="s">
        <v>44</v>
      </c>
      <c r="AC2">
        <v>2.7E-2</v>
      </c>
      <c r="AD2">
        <v>2.8299999999999999E-2</v>
      </c>
      <c r="AE2">
        <v>3.3000000000000002E-2</v>
      </c>
      <c r="AF2">
        <v>2.1600000000000001E-2</v>
      </c>
      <c r="AG2">
        <v>1.3299999999999999E-2</v>
      </c>
      <c r="AH2">
        <v>7.17E-2</v>
      </c>
    </row>
    <row r="3" spans="1:34" x14ac:dyDescent="0.3">
      <c r="A3">
        <v>2</v>
      </c>
      <c r="B3">
        <v>1995</v>
      </c>
      <c r="C3">
        <v>869176</v>
      </c>
      <c r="D3">
        <v>336384</v>
      </c>
      <c r="E3">
        <v>245099</v>
      </c>
      <c r="F3">
        <v>83826</v>
      </c>
      <c r="G3">
        <v>7459</v>
      </c>
      <c r="H3">
        <v>3.9899999999999998E-2</v>
      </c>
      <c r="I3">
        <v>0.72899999999999998</v>
      </c>
      <c r="J3">
        <v>0.249</v>
      </c>
      <c r="K3">
        <v>2.1999999999999999E-2</v>
      </c>
      <c r="L3">
        <v>2.58</v>
      </c>
      <c r="M3" t="s">
        <v>45</v>
      </c>
      <c r="N3">
        <v>65444</v>
      </c>
      <c r="O3">
        <v>20214</v>
      </c>
      <c r="P3">
        <v>16307</v>
      </c>
      <c r="Q3">
        <v>3860</v>
      </c>
      <c r="R3">
        <v>47</v>
      </c>
      <c r="S3">
        <v>8.1000000000000003E-2</v>
      </c>
      <c r="T3">
        <v>6.4000000000000001E-2</v>
      </c>
      <c r="U3">
        <v>7.0999999999999994E-2</v>
      </c>
      <c r="V3">
        <v>4.8000000000000001E-2</v>
      </c>
      <c r="W3">
        <v>6.0000000000000001E-3</v>
      </c>
      <c r="X3">
        <v>0.80700000000000005</v>
      </c>
      <c r="Y3">
        <v>0.191</v>
      </c>
      <c r="Z3">
        <v>2E-3</v>
      </c>
      <c r="AA3">
        <v>3.5200000000000002E-2</v>
      </c>
      <c r="AB3">
        <v>3.6900000000000002E-2</v>
      </c>
      <c r="AC3">
        <v>2.75E-2</v>
      </c>
      <c r="AD3">
        <v>2.87E-2</v>
      </c>
      <c r="AE3">
        <v>3.3300000000000003E-2</v>
      </c>
      <c r="AF3">
        <v>2.2100000000000002E-2</v>
      </c>
      <c r="AG3">
        <v>1.3100000000000001E-2</v>
      </c>
      <c r="AH3">
        <v>6.5500000000000003E-2</v>
      </c>
    </row>
    <row r="4" spans="1:34" x14ac:dyDescent="0.3">
      <c r="A4">
        <v>3</v>
      </c>
      <c r="B4">
        <v>2000</v>
      </c>
      <c r="C4">
        <v>948816</v>
      </c>
      <c r="D4">
        <v>354577</v>
      </c>
      <c r="E4">
        <v>261990</v>
      </c>
      <c r="F4">
        <v>85008</v>
      </c>
      <c r="G4">
        <v>7579</v>
      </c>
      <c r="H4">
        <v>2.9499999999999998E-2</v>
      </c>
      <c r="I4">
        <v>0.73899999999999999</v>
      </c>
      <c r="J4">
        <v>0.24</v>
      </c>
      <c r="K4">
        <v>2.1000000000000001E-2</v>
      </c>
      <c r="L4">
        <v>2.68</v>
      </c>
      <c r="M4" t="s">
        <v>46</v>
      </c>
      <c r="N4">
        <v>79640</v>
      </c>
      <c r="O4">
        <v>18193</v>
      </c>
      <c r="P4">
        <v>16891</v>
      </c>
      <c r="Q4">
        <v>1182</v>
      </c>
      <c r="R4">
        <v>120</v>
      </c>
      <c r="S4">
        <v>9.1999999999999998E-2</v>
      </c>
      <c r="T4">
        <v>5.3999999999999999E-2</v>
      </c>
      <c r="U4">
        <v>6.9000000000000006E-2</v>
      </c>
      <c r="V4">
        <v>1.4E-2</v>
      </c>
      <c r="W4">
        <v>1.6E-2</v>
      </c>
      <c r="X4">
        <v>0.92800000000000005</v>
      </c>
      <c r="Y4">
        <v>6.5000000000000002E-2</v>
      </c>
      <c r="Z4">
        <v>7.0000000000000001E-3</v>
      </c>
      <c r="AA4">
        <v>3.5299999999999998E-2</v>
      </c>
      <c r="AB4">
        <v>3.7600000000000001E-2</v>
      </c>
      <c r="AC4">
        <v>2.8000000000000001E-2</v>
      </c>
      <c r="AD4">
        <v>2.9000000000000001E-2</v>
      </c>
      <c r="AE4">
        <v>3.3500000000000002E-2</v>
      </c>
      <c r="AF4">
        <v>2.2200000000000001E-2</v>
      </c>
      <c r="AG4">
        <v>1.3299999999999999E-2</v>
      </c>
      <c r="AH4">
        <v>5.8299999999999998E-2</v>
      </c>
    </row>
    <row r="5" spans="1:34" x14ac:dyDescent="0.3">
      <c r="A5">
        <v>4</v>
      </c>
      <c r="B5">
        <v>2005</v>
      </c>
      <c r="C5">
        <v>1001216</v>
      </c>
      <c r="D5">
        <v>378624</v>
      </c>
      <c r="E5">
        <v>282466</v>
      </c>
      <c r="F5">
        <v>88682</v>
      </c>
      <c r="G5">
        <v>7476</v>
      </c>
      <c r="H5">
        <v>4.5900000000000003E-2</v>
      </c>
      <c r="I5">
        <v>0.746</v>
      </c>
      <c r="J5">
        <v>0.23400000000000001</v>
      </c>
      <c r="K5">
        <v>0.02</v>
      </c>
      <c r="L5">
        <v>2.64</v>
      </c>
      <c r="M5" t="s">
        <v>47</v>
      </c>
      <c r="N5">
        <v>52400</v>
      </c>
      <c r="O5">
        <v>24047</v>
      </c>
      <c r="P5">
        <v>20476</v>
      </c>
      <c r="Q5">
        <v>3674</v>
      </c>
      <c r="R5">
        <v>-103</v>
      </c>
      <c r="S5">
        <v>5.5E-2</v>
      </c>
      <c r="T5">
        <v>6.8000000000000005E-2</v>
      </c>
      <c r="U5">
        <v>7.8E-2</v>
      </c>
      <c r="V5">
        <v>4.2999999999999997E-2</v>
      </c>
      <c r="W5">
        <v>-1.4E-2</v>
      </c>
      <c r="X5">
        <v>0.85099999999999998</v>
      </c>
      <c r="Y5">
        <v>0.153</v>
      </c>
      <c r="Z5">
        <v>-4.0000000000000001E-3</v>
      </c>
      <c r="AA5">
        <v>2.63E-2</v>
      </c>
      <c r="AB5">
        <v>3.15E-2</v>
      </c>
      <c r="AC5">
        <v>2.7900000000000001E-2</v>
      </c>
      <c r="AD5">
        <v>2.92E-2</v>
      </c>
      <c r="AE5">
        <v>3.3500000000000002E-2</v>
      </c>
      <c r="AF5">
        <v>2.2200000000000001E-2</v>
      </c>
      <c r="AG5">
        <v>1.3299999999999999E-2</v>
      </c>
      <c r="AH5">
        <v>6.9400000000000003E-2</v>
      </c>
    </row>
    <row r="6" spans="1:34" x14ac:dyDescent="0.3">
      <c r="A6">
        <v>5</v>
      </c>
      <c r="B6">
        <v>2010</v>
      </c>
      <c r="C6">
        <v>1049025</v>
      </c>
      <c r="D6">
        <v>400263</v>
      </c>
      <c r="E6">
        <v>298287</v>
      </c>
      <c r="F6">
        <v>94602</v>
      </c>
      <c r="G6">
        <v>7374</v>
      </c>
      <c r="H6">
        <v>6.2199999999999998E-2</v>
      </c>
      <c r="I6">
        <v>0.745</v>
      </c>
      <c r="J6">
        <v>0.23599999999999999</v>
      </c>
      <c r="K6">
        <v>1.7999999999999999E-2</v>
      </c>
      <c r="L6">
        <v>2.62</v>
      </c>
      <c r="M6" t="s">
        <v>48</v>
      </c>
      <c r="N6">
        <v>47809</v>
      </c>
      <c r="O6">
        <v>21639</v>
      </c>
      <c r="P6">
        <v>15821</v>
      </c>
      <c r="Q6">
        <v>5920</v>
      </c>
      <c r="R6">
        <v>-102</v>
      </c>
      <c r="S6">
        <v>4.8000000000000001E-2</v>
      </c>
      <c r="T6">
        <v>5.7000000000000002E-2</v>
      </c>
      <c r="U6">
        <v>5.6000000000000001E-2</v>
      </c>
      <c r="V6">
        <v>6.7000000000000004E-2</v>
      </c>
      <c r="W6">
        <v>-1.4E-2</v>
      </c>
      <c r="X6">
        <v>0.73099999999999998</v>
      </c>
      <c r="Y6">
        <v>0.27400000000000002</v>
      </c>
      <c r="Z6">
        <v>-5.0000000000000001E-3</v>
      </c>
      <c r="AA6">
        <v>3.4500000000000003E-2</v>
      </c>
      <c r="AB6">
        <v>3.1300000000000001E-2</v>
      </c>
      <c r="AC6">
        <v>2.8199999999999999E-2</v>
      </c>
      <c r="AD6">
        <v>2.93E-2</v>
      </c>
      <c r="AE6">
        <v>3.3399999999999999E-2</v>
      </c>
      <c r="AF6">
        <v>2.2599999999999999E-2</v>
      </c>
      <c r="AG6">
        <v>1.32E-2</v>
      </c>
      <c r="AH6">
        <v>8.0600000000000005E-2</v>
      </c>
    </row>
    <row r="7" spans="1:34" x14ac:dyDescent="0.3">
      <c r="A7">
        <v>6</v>
      </c>
      <c r="B7">
        <v>2015</v>
      </c>
      <c r="C7">
        <v>1111899</v>
      </c>
      <c r="D7">
        <v>407661</v>
      </c>
      <c r="E7">
        <v>303587</v>
      </c>
      <c r="F7">
        <v>96805</v>
      </c>
      <c r="G7">
        <v>7269</v>
      </c>
      <c r="H7">
        <v>4.8399999999999999E-2</v>
      </c>
      <c r="I7">
        <v>0.745</v>
      </c>
      <c r="J7">
        <v>0.23699999999999999</v>
      </c>
      <c r="K7">
        <v>1.7999999999999999E-2</v>
      </c>
      <c r="L7">
        <v>2.73</v>
      </c>
      <c r="M7" t="s">
        <v>49</v>
      </c>
      <c r="N7">
        <v>62874</v>
      </c>
      <c r="O7">
        <v>7398</v>
      </c>
      <c r="P7">
        <v>5300</v>
      </c>
      <c r="Q7">
        <v>2203</v>
      </c>
      <c r="R7">
        <v>-105</v>
      </c>
      <c r="S7">
        <v>0.06</v>
      </c>
      <c r="T7">
        <v>1.7999999999999999E-2</v>
      </c>
      <c r="U7">
        <v>1.7999999999999999E-2</v>
      </c>
      <c r="V7">
        <v>2.3E-2</v>
      </c>
      <c r="W7">
        <v>-1.4E-2</v>
      </c>
      <c r="X7">
        <v>0.71599999999999997</v>
      </c>
      <c r="Y7">
        <v>0.29799999999999999</v>
      </c>
      <c r="Z7">
        <v>-1.4E-2</v>
      </c>
      <c r="AA7">
        <v>3.78E-2</v>
      </c>
      <c r="AB7">
        <v>3.0300000000000001E-2</v>
      </c>
      <c r="AC7">
        <v>2.86E-2</v>
      </c>
      <c r="AD7">
        <v>2.93E-2</v>
      </c>
      <c r="AE7">
        <v>3.3599999999999998E-2</v>
      </c>
      <c r="AF7">
        <v>2.24E-2</v>
      </c>
      <c r="AG7">
        <v>1.2999999999999999E-2</v>
      </c>
      <c r="AH7">
        <v>7.6200000000000004E-2</v>
      </c>
    </row>
    <row r="8" spans="1:34" x14ac:dyDescent="0.3">
      <c r="A8">
        <v>7</v>
      </c>
      <c r="B8">
        <v>2017</v>
      </c>
      <c r="C8">
        <v>1139513</v>
      </c>
      <c r="D8">
        <v>412196</v>
      </c>
      <c r="E8">
        <v>306619</v>
      </c>
      <c r="F8">
        <v>98309</v>
      </c>
      <c r="G8">
        <v>7268</v>
      </c>
      <c r="H8">
        <v>4.3299999999999998E-2</v>
      </c>
      <c r="I8">
        <v>0.74399999999999999</v>
      </c>
      <c r="J8">
        <v>0.23899999999999999</v>
      </c>
      <c r="K8">
        <v>1.7999999999999999E-2</v>
      </c>
      <c r="L8">
        <v>2.76</v>
      </c>
      <c r="M8" t="s">
        <v>50</v>
      </c>
      <c r="N8">
        <v>27614</v>
      </c>
      <c r="O8">
        <v>4535</v>
      </c>
      <c r="P8">
        <v>3032</v>
      </c>
      <c r="Q8">
        <v>1504</v>
      </c>
      <c r="R8">
        <v>-1</v>
      </c>
      <c r="S8">
        <v>2.5000000000000001E-2</v>
      </c>
      <c r="T8">
        <v>1.0999999999999999E-2</v>
      </c>
      <c r="U8">
        <v>0.01</v>
      </c>
      <c r="V8">
        <v>1.6E-2</v>
      </c>
      <c r="W8">
        <v>0</v>
      </c>
      <c r="X8">
        <v>0.66900000000000004</v>
      </c>
      <c r="Y8">
        <v>0.33200000000000002</v>
      </c>
      <c r="Z8">
        <v>0</v>
      </c>
      <c r="AA8">
        <v>4.5400000000000003E-2</v>
      </c>
      <c r="AB8">
        <v>2.9100000000000001E-2</v>
      </c>
      <c r="AC8">
        <v>2.8799999999999999E-2</v>
      </c>
      <c r="AD8">
        <v>2.93E-2</v>
      </c>
      <c r="AE8">
        <v>3.3700000000000001E-2</v>
      </c>
      <c r="AF8">
        <v>2.23E-2</v>
      </c>
      <c r="AG8">
        <v>1.29E-2</v>
      </c>
      <c r="AH8">
        <v>7.4700000000000003E-2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>
      <selection sqref="A1:AF8"/>
    </sheetView>
  </sheetViews>
  <sheetFormatPr defaultRowHeight="16.5" x14ac:dyDescent="0.3"/>
  <sheetData>
    <row r="1" spans="1:32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3">
      <c r="A2">
        <v>1</v>
      </c>
      <c r="B2">
        <v>1990</v>
      </c>
      <c r="C2">
        <v>230096</v>
      </c>
      <c r="D2">
        <v>99757</v>
      </c>
      <c r="E2">
        <v>69172</v>
      </c>
      <c r="F2">
        <v>28862</v>
      </c>
      <c r="G2">
        <v>1723</v>
      </c>
      <c r="H2">
        <v>0.69299999999999995</v>
      </c>
      <c r="I2">
        <v>0.28899999999999998</v>
      </c>
      <c r="J2">
        <v>1.7000000000000001E-2</v>
      </c>
      <c r="K2">
        <v>2.31</v>
      </c>
      <c r="L2">
        <v>1990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44</v>
      </c>
      <c r="AA2" t="s">
        <v>44</v>
      </c>
      <c r="AB2">
        <v>7.7000000000000002E-3</v>
      </c>
      <c r="AC2">
        <v>8.8999999999999999E-3</v>
      </c>
      <c r="AD2">
        <v>0.01</v>
      </c>
      <c r="AE2">
        <v>7.7999999999999996E-3</v>
      </c>
      <c r="AF2">
        <v>3.0999999999999999E-3</v>
      </c>
    </row>
    <row r="3" spans="1:32" x14ac:dyDescent="0.3">
      <c r="A3">
        <v>2</v>
      </c>
      <c r="B3">
        <v>1995</v>
      </c>
      <c r="C3">
        <v>238053</v>
      </c>
      <c r="D3">
        <v>102194</v>
      </c>
      <c r="E3">
        <v>70383</v>
      </c>
      <c r="F3">
        <v>29896</v>
      </c>
      <c r="G3">
        <v>1915</v>
      </c>
      <c r="H3">
        <v>0.68899999999999995</v>
      </c>
      <c r="I3">
        <v>0.29299999999999998</v>
      </c>
      <c r="J3">
        <v>1.9E-2</v>
      </c>
      <c r="K3">
        <v>2.33</v>
      </c>
      <c r="L3" t="s">
        <v>45</v>
      </c>
      <c r="M3">
        <v>7957</v>
      </c>
      <c r="N3">
        <v>2437</v>
      </c>
      <c r="O3">
        <v>1211</v>
      </c>
      <c r="P3">
        <v>1034</v>
      </c>
      <c r="Q3">
        <v>192</v>
      </c>
      <c r="R3">
        <v>3.5000000000000003E-2</v>
      </c>
      <c r="S3">
        <v>2.4E-2</v>
      </c>
      <c r="T3">
        <v>1.7999999999999999E-2</v>
      </c>
      <c r="U3">
        <v>3.5999999999999997E-2</v>
      </c>
      <c r="V3">
        <v>0.111</v>
      </c>
      <c r="W3">
        <v>0.497</v>
      </c>
      <c r="X3">
        <v>0.42399999999999999</v>
      </c>
      <c r="Y3">
        <v>7.9000000000000001E-2</v>
      </c>
      <c r="Z3">
        <v>4.3E-3</v>
      </c>
      <c r="AA3">
        <v>4.4000000000000003E-3</v>
      </c>
      <c r="AB3">
        <v>7.4999999999999997E-3</v>
      </c>
      <c r="AC3">
        <v>8.6999999999999994E-3</v>
      </c>
      <c r="AD3">
        <v>9.5999999999999992E-3</v>
      </c>
      <c r="AE3">
        <v>7.9000000000000008E-3</v>
      </c>
      <c r="AF3">
        <v>3.3999999999999998E-3</v>
      </c>
    </row>
    <row r="4" spans="1:32" x14ac:dyDescent="0.3">
      <c r="A4">
        <v>3</v>
      </c>
      <c r="B4">
        <v>2000</v>
      </c>
      <c r="C4">
        <v>247289</v>
      </c>
      <c r="D4">
        <v>104990</v>
      </c>
      <c r="E4">
        <v>72141</v>
      </c>
      <c r="F4">
        <v>30726</v>
      </c>
      <c r="G4">
        <v>2123</v>
      </c>
      <c r="H4">
        <v>0.68700000000000006</v>
      </c>
      <c r="I4">
        <v>0.29299999999999998</v>
      </c>
      <c r="J4">
        <v>0.02</v>
      </c>
      <c r="K4">
        <v>2.36</v>
      </c>
      <c r="L4" t="s">
        <v>46</v>
      </c>
      <c r="M4">
        <v>9236</v>
      </c>
      <c r="N4">
        <v>2796</v>
      </c>
      <c r="O4">
        <v>1758</v>
      </c>
      <c r="P4">
        <v>830</v>
      </c>
      <c r="Q4">
        <v>208</v>
      </c>
      <c r="R4">
        <v>3.9E-2</v>
      </c>
      <c r="S4">
        <v>2.7E-2</v>
      </c>
      <c r="T4">
        <v>2.5000000000000001E-2</v>
      </c>
      <c r="U4">
        <v>2.8000000000000001E-2</v>
      </c>
      <c r="V4">
        <v>0.109</v>
      </c>
      <c r="W4">
        <v>0.629</v>
      </c>
      <c r="X4">
        <v>0.29699999999999999</v>
      </c>
      <c r="Y4">
        <v>7.3999999999999996E-2</v>
      </c>
      <c r="Z4">
        <v>4.1000000000000003E-3</v>
      </c>
      <c r="AA4">
        <v>5.7999999999999996E-3</v>
      </c>
      <c r="AB4">
        <v>7.3000000000000001E-3</v>
      </c>
      <c r="AC4">
        <v>8.6E-3</v>
      </c>
      <c r="AD4">
        <v>9.1999999999999998E-3</v>
      </c>
      <c r="AE4">
        <v>8.0000000000000002E-3</v>
      </c>
      <c r="AF4">
        <v>3.7000000000000002E-3</v>
      </c>
    </row>
    <row r="5" spans="1:32" x14ac:dyDescent="0.3">
      <c r="A5">
        <v>4</v>
      </c>
      <c r="B5">
        <v>2005</v>
      </c>
      <c r="C5">
        <v>246688</v>
      </c>
      <c r="D5">
        <v>108592</v>
      </c>
      <c r="E5">
        <v>76157</v>
      </c>
      <c r="F5">
        <v>30382</v>
      </c>
      <c r="G5">
        <v>2053</v>
      </c>
      <c r="H5">
        <v>0.70099999999999996</v>
      </c>
      <c r="I5">
        <v>0.28000000000000003</v>
      </c>
      <c r="J5">
        <v>1.9E-2</v>
      </c>
      <c r="K5">
        <v>2.27</v>
      </c>
      <c r="L5" t="s">
        <v>47</v>
      </c>
      <c r="M5">
        <v>-601</v>
      </c>
      <c r="N5">
        <v>3602</v>
      </c>
      <c r="O5">
        <v>4016</v>
      </c>
      <c r="P5">
        <v>-344</v>
      </c>
      <c r="Q5">
        <v>-70</v>
      </c>
      <c r="R5">
        <v>-2E-3</v>
      </c>
      <c r="S5">
        <v>3.4000000000000002E-2</v>
      </c>
      <c r="T5">
        <v>5.6000000000000001E-2</v>
      </c>
      <c r="U5">
        <v>-1.0999999999999999E-2</v>
      </c>
      <c r="V5">
        <v>-3.3000000000000002E-2</v>
      </c>
      <c r="W5">
        <v>1.115</v>
      </c>
      <c r="X5">
        <v>-9.6000000000000002E-2</v>
      </c>
      <c r="Y5">
        <v>-1.9E-2</v>
      </c>
      <c r="Z5" s="1">
        <v>-2.9999999999999997E-4</v>
      </c>
      <c r="AA5">
        <v>4.7000000000000002E-3</v>
      </c>
      <c r="AB5">
        <v>6.8999999999999999E-3</v>
      </c>
      <c r="AC5">
        <v>8.3999999999999995E-3</v>
      </c>
      <c r="AD5">
        <v>8.9999999999999993E-3</v>
      </c>
      <c r="AE5">
        <v>7.6E-3</v>
      </c>
      <c r="AF5">
        <v>3.5999999999999999E-3</v>
      </c>
    </row>
    <row r="6" spans="1:32" x14ac:dyDescent="0.3">
      <c r="A6">
        <v>5</v>
      </c>
      <c r="B6">
        <v>2010</v>
      </c>
      <c r="C6">
        <v>252409</v>
      </c>
      <c r="D6">
        <v>111214</v>
      </c>
      <c r="E6">
        <v>79403</v>
      </c>
      <c r="F6">
        <v>29842</v>
      </c>
      <c r="G6">
        <v>1969</v>
      </c>
      <c r="H6">
        <v>0.71399999999999997</v>
      </c>
      <c r="I6">
        <v>0.26800000000000002</v>
      </c>
      <c r="J6">
        <v>1.7999999999999999E-2</v>
      </c>
      <c r="K6">
        <v>2.27</v>
      </c>
      <c r="L6" t="s">
        <v>48</v>
      </c>
      <c r="M6">
        <v>5721</v>
      </c>
      <c r="N6">
        <v>2622</v>
      </c>
      <c r="O6">
        <v>3246</v>
      </c>
      <c r="P6">
        <v>-540</v>
      </c>
      <c r="Q6">
        <v>-84</v>
      </c>
      <c r="R6">
        <v>2.3E-2</v>
      </c>
      <c r="S6">
        <v>2.4E-2</v>
      </c>
      <c r="T6">
        <v>4.2999999999999997E-2</v>
      </c>
      <c r="U6">
        <v>-1.7999999999999999E-2</v>
      </c>
      <c r="V6">
        <v>-4.1000000000000002E-2</v>
      </c>
      <c r="W6">
        <v>1.238</v>
      </c>
      <c r="X6">
        <v>-0.20599999999999999</v>
      </c>
      <c r="Y6">
        <v>-3.2000000000000001E-2</v>
      </c>
      <c r="Z6">
        <v>4.1000000000000003E-3</v>
      </c>
      <c r="AA6">
        <v>3.8E-3</v>
      </c>
      <c r="AB6">
        <v>6.7999999999999996E-3</v>
      </c>
      <c r="AC6">
        <v>8.0999999999999996E-3</v>
      </c>
      <c r="AD6">
        <v>8.8999999999999999E-3</v>
      </c>
      <c r="AE6">
        <v>7.1000000000000004E-3</v>
      </c>
      <c r="AF6">
        <v>3.5000000000000001E-3</v>
      </c>
    </row>
    <row r="7" spans="1:32" x14ac:dyDescent="0.3">
      <c r="A7">
        <v>6</v>
      </c>
      <c r="B7">
        <v>2015</v>
      </c>
      <c r="C7">
        <v>262305</v>
      </c>
      <c r="D7">
        <v>111806</v>
      </c>
      <c r="E7">
        <v>79781</v>
      </c>
      <c r="F7">
        <v>30050</v>
      </c>
      <c r="G7">
        <v>1975</v>
      </c>
      <c r="H7">
        <v>0.71399999999999997</v>
      </c>
      <c r="I7">
        <v>0.26900000000000002</v>
      </c>
      <c r="J7">
        <v>1.7999999999999999E-2</v>
      </c>
      <c r="K7">
        <v>2.35</v>
      </c>
      <c r="L7" t="s">
        <v>49</v>
      </c>
      <c r="M7">
        <v>9896</v>
      </c>
      <c r="N7">
        <v>592</v>
      </c>
      <c r="O7">
        <v>378</v>
      </c>
      <c r="P7">
        <v>208</v>
      </c>
      <c r="Q7">
        <v>6</v>
      </c>
      <c r="R7">
        <v>3.9E-2</v>
      </c>
      <c r="S7">
        <v>5.0000000000000001E-3</v>
      </c>
      <c r="T7">
        <v>5.0000000000000001E-3</v>
      </c>
      <c r="U7">
        <v>7.0000000000000001E-3</v>
      </c>
      <c r="V7">
        <v>3.0000000000000001E-3</v>
      </c>
      <c r="W7">
        <v>0.63900000000000001</v>
      </c>
      <c r="X7">
        <v>0.35099999999999998</v>
      </c>
      <c r="Y7">
        <v>0.01</v>
      </c>
      <c r="Z7">
        <v>6.0000000000000001E-3</v>
      </c>
      <c r="AA7">
        <v>2.3999999999999998E-3</v>
      </c>
      <c r="AB7">
        <v>6.7000000000000002E-3</v>
      </c>
      <c r="AC7">
        <v>8.0000000000000002E-3</v>
      </c>
      <c r="AD7">
        <v>8.8000000000000005E-3</v>
      </c>
      <c r="AE7">
        <v>7.0000000000000001E-3</v>
      </c>
      <c r="AF7">
        <v>3.5000000000000001E-3</v>
      </c>
    </row>
    <row r="8" spans="1:32" x14ac:dyDescent="0.3">
      <c r="A8">
        <v>7</v>
      </c>
      <c r="B8">
        <v>2017</v>
      </c>
      <c r="C8">
        <v>263604</v>
      </c>
      <c r="D8">
        <v>111999</v>
      </c>
      <c r="E8">
        <v>79929</v>
      </c>
      <c r="F8">
        <v>30086</v>
      </c>
      <c r="G8">
        <v>1984</v>
      </c>
      <c r="H8">
        <v>0.71399999999999997</v>
      </c>
      <c r="I8">
        <v>0.26900000000000002</v>
      </c>
      <c r="J8">
        <v>1.7999999999999999E-2</v>
      </c>
      <c r="K8">
        <v>2.35</v>
      </c>
      <c r="L8" t="s">
        <v>50</v>
      </c>
      <c r="M8">
        <v>1299</v>
      </c>
      <c r="N8">
        <v>193</v>
      </c>
      <c r="O8">
        <v>148</v>
      </c>
      <c r="P8">
        <v>36</v>
      </c>
      <c r="Q8">
        <v>9</v>
      </c>
      <c r="R8">
        <v>5.0000000000000001E-3</v>
      </c>
      <c r="S8">
        <v>2E-3</v>
      </c>
      <c r="T8">
        <v>2E-3</v>
      </c>
      <c r="U8">
        <v>1E-3</v>
      </c>
      <c r="V8">
        <v>5.0000000000000001E-3</v>
      </c>
      <c r="W8">
        <v>0.76700000000000002</v>
      </c>
      <c r="X8">
        <v>0.187</v>
      </c>
      <c r="Y8">
        <v>4.7E-2</v>
      </c>
      <c r="Z8">
        <v>2.0999999999999999E-3</v>
      </c>
      <c r="AA8">
        <v>1.1999999999999999E-3</v>
      </c>
      <c r="AB8">
        <v>6.7000000000000002E-3</v>
      </c>
      <c r="AC8">
        <v>8.0000000000000002E-3</v>
      </c>
      <c r="AD8">
        <v>8.8000000000000005E-3</v>
      </c>
      <c r="AE8">
        <v>6.7999999999999996E-3</v>
      </c>
      <c r="AF8">
        <v>3.5000000000000001E-3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sqref="A1:AH8"/>
    </sheetView>
  </sheetViews>
  <sheetFormatPr defaultRowHeight="16.5" x14ac:dyDescent="0.3"/>
  <sheetData>
    <row r="1" spans="1:3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x14ac:dyDescent="0.3">
      <c r="A2">
        <v>1</v>
      </c>
      <c r="B2">
        <v>1990</v>
      </c>
      <c r="C2">
        <v>110765</v>
      </c>
      <c r="D2">
        <v>44199</v>
      </c>
      <c r="E2">
        <v>31734</v>
      </c>
      <c r="F2">
        <v>8587</v>
      </c>
      <c r="G2">
        <v>3878</v>
      </c>
      <c r="H2">
        <v>6.5299999999999997E-2</v>
      </c>
      <c r="I2">
        <v>0.71799999999999997</v>
      </c>
      <c r="J2">
        <v>0.19400000000000001</v>
      </c>
      <c r="K2">
        <v>8.7999999999999995E-2</v>
      </c>
      <c r="L2">
        <v>2.5099999999999998</v>
      </c>
      <c r="M2">
        <v>1990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44</v>
      </c>
      <c r="AB2" t="s">
        <v>44</v>
      </c>
      <c r="AC2">
        <v>3.7000000000000002E-3</v>
      </c>
      <c r="AD2">
        <v>4.0000000000000001E-3</v>
      </c>
      <c r="AE2">
        <v>4.5999999999999999E-3</v>
      </c>
      <c r="AF2">
        <v>2.3E-3</v>
      </c>
      <c r="AG2">
        <v>7.0000000000000001E-3</v>
      </c>
      <c r="AH2">
        <v>7.17E-2</v>
      </c>
    </row>
    <row r="3" spans="1:34" x14ac:dyDescent="0.3">
      <c r="A3">
        <v>2</v>
      </c>
      <c r="B3">
        <v>1995</v>
      </c>
      <c r="C3">
        <v>116817</v>
      </c>
      <c r="D3">
        <v>46790</v>
      </c>
      <c r="E3">
        <v>33843</v>
      </c>
      <c r="F3">
        <v>8997</v>
      </c>
      <c r="G3">
        <v>3950</v>
      </c>
      <c r="H3">
        <v>6.5000000000000002E-2</v>
      </c>
      <c r="I3">
        <v>0.72299999999999998</v>
      </c>
      <c r="J3">
        <v>0.192</v>
      </c>
      <c r="K3">
        <v>8.4000000000000005E-2</v>
      </c>
      <c r="L3">
        <v>2.5</v>
      </c>
      <c r="M3" t="s">
        <v>45</v>
      </c>
      <c r="N3">
        <v>6052</v>
      </c>
      <c r="O3">
        <v>2591</v>
      </c>
      <c r="P3">
        <v>2109</v>
      </c>
      <c r="Q3">
        <v>410</v>
      </c>
      <c r="R3">
        <v>72</v>
      </c>
      <c r="S3">
        <v>5.5E-2</v>
      </c>
      <c r="T3">
        <v>5.8999999999999997E-2</v>
      </c>
      <c r="U3">
        <v>6.6000000000000003E-2</v>
      </c>
      <c r="V3">
        <v>4.8000000000000001E-2</v>
      </c>
      <c r="W3">
        <v>1.9E-2</v>
      </c>
      <c r="X3">
        <v>0.81399999999999995</v>
      </c>
      <c r="Y3">
        <v>0.158</v>
      </c>
      <c r="Z3">
        <v>2.8000000000000001E-2</v>
      </c>
      <c r="AA3">
        <v>3.3E-3</v>
      </c>
      <c r="AB3">
        <v>4.7000000000000002E-3</v>
      </c>
      <c r="AC3">
        <v>3.7000000000000002E-3</v>
      </c>
      <c r="AD3">
        <v>4.0000000000000001E-3</v>
      </c>
      <c r="AE3">
        <v>4.5999999999999999E-3</v>
      </c>
      <c r="AF3">
        <v>2.3999999999999998E-3</v>
      </c>
      <c r="AG3">
        <v>6.8999999999999999E-3</v>
      </c>
      <c r="AH3">
        <v>6.5500000000000003E-2</v>
      </c>
    </row>
    <row r="4" spans="1:34" x14ac:dyDescent="0.3">
      <c r="A4">
        <v>3</v>
      </c>
      <c r="B4">
        <v>2000</v>
      </c>
      <c r="C4">
        <v>124279</v>
      </c>
      <c r="D4">
        <v>48554</v>
      </c>
      <c r="E4">
        <v>35778</v>
      </c>
      <c r="F4">
        <v>8845</v>
      </c>
      <c r="G4">
        <v>3931</v>
      </c>
      <c r="H4">
        <v>6.4899999999999999E-2</v>
      </c>
      <c r="I4">
        <v>0.73699999999999999</v>
      </c>
      <c r="J4">
        <v>0.182</v>
      </c>
      <c r="K4">
        <v>8.1000000000000003E-2</v>
      </c>
      <c r="L4">
        <v>2.56</v>
      </c>
      <c r="M4" t="s">
        <v>46</v>
      </c>
      <c r="N4">
        <v>7462</v>
      </c>
      <c r="O4">
        <v>1764</v>
      </c>
      <c r="P4">
        <v>1935</v>
      </c>
      <c r="Q4">
        <v>-152</v>
      </c>
      <c r="R4">
        <v>-19</v>
      </c>
      <c r="S4">
        <v>6.4000000000000001E-2</v>
      </c>
      <c r="T4">
        <v>3.7999999999999999E-2</v>
      </c>
      <c r="U4">
        <v>5.7000000000000002E-2</v>
      </c>
      <c r="V4">
        <v>-1.7000000000000001E-2</v>
      </c>
      <c r="W4">
        <v>-5.0000000000000001E-3</v>
      </c>
      <c r="X4">
        <v>1.097</v>
      </c>
      <c r="Y4">
        <v>-8.5999999999999993E-2</v>
      </c>
      <c r="Z4">
        <v>-1.0999999999999999E-2</v>
      </c>
      <c r="AA4">
        <v>3.3E-3</v>
      </c>
      <c r="AB4">
        <v>3.5999999999999999E-3</v>
      </c>
      <c r="AC4">
        <v>3.7000000000000002E-3</v>
      </c>
      <c r="AD4">
        <v>4.0000000000000001E-3</v>
      </c>
      <c r="AE4">
        <v>4.5999999999999999E-3</v>
      </c>
      <c r="AF4">
        <v>2.3E-3</v>
      </c>
      <c r="AG4">
        <v>6.8999999999999999E-3</v>
      </c>
      <c r="AH4">
        <v>5.8299999999999998E-2</v>
      </c>
    </row>
    <row r="5" spans="1:34" x14ac:dyDescent="0.3">
      <c r="A5">
        <v>4</v>
      </c>
      <c r="B5">
        <v>2005</v>
      </c>
      <c r="C5">
        <v>130472</v>
      </c>
      <c r="D5">
        <v>52392</v>
      </c>
      <c r="E5">
        <v>38600</v>
      </c>
      <c r="F5">
        <v>9957</v>
      </c>
      <c r="G5">
        <v>3835</v>
      </c>
      <c r="H5">
        <v>8.5500000000000007E-2</v>
      </c>
      <c r="I5">
        <v>0.73699999999999999</v>
      </c>
      <c r="J5">
        <v>0.19</v>
      </c>
      <c r="K5">
        <v>7.2999999999999995E-2</v>
      </c>
      <c r="L5">
        <v>2.4900000000000002</v>
      </c>
      <c r="M5" t="s">
        <v>47</v>
      </c>
      <c r="N5">
        <v>6193</v>
      </c>
      <c r="O5">
        <v>3838</v>
      </c>
      <c r="P5">
        <v>2822</v>
      </c>
      <c r="Q5">
        <v>1112</v>
      </c>
      <c r="R5">
        <v>-96</v>
      </c>
      <c r="S5">
        <v>0.05</v>
      </c>
      <c r="T5">
        <v>7.9000000000000001E-2</v>
      </c>
      <c r="U5">
        <v>7.9000000000000001E-2</v>
      </c>
      <c r="V5">
        <v>0.126</v>
      </c>
      <c r="W5">
        <v>-2.4E-2</v>
      </c>
      <c r="X5">
        <v>0.73499999999999999</v>
      </c>
      <c r="Y5">
        <v>0.28999999999999998</v>
      </c>
      <c r="Z5">
        <v>-2.5000000000000001E-2</v>
      </c>
      <c r="AA5">
        <v>3.0999999999999999E-3</v>
      </c>
      <c r="AB5">
        <v>5.0000000000000001E-3</v>
      </c>
      <c r="AC5">
        <v>3.5999999999999999E-3</v>
      </c>
      <c r="AD5">
        <v>4.0000000000000001E-3</v>
      </c>
      <c r="AE5">
        <v>4.5999999999999999E-3</v>
      </c>
      <c r="AF5">
        <v>2.5000000000000001E-3</v>
      </c>
      <c r="AG5">
        <v>6.7999999999999996E-3</v>
      </c>
      <c r="AH5">
        <v>6.9400000000000003E-2</v>
      </c>
    </row>
    <row r="6" spans="1:34" x14ac:dyDescent="0.3">
      <c r="A6">
        <v>5</v>
      </c>
      <c r="B6">
        <v>2010</v>
      </c>
      <c r="C6">
        <v>136484</v>
      </c>
      <c r="D6">
        <v>54759</v>
      </c>
      <c r="E6">
        <v>40336</v>
      </c>
      <c r="F6">
        <v>10642</v>
      </c>
      <c r="G6">
        <v>3781</v>
      </c>
      <c r="H6">
        <v>0.1074</v>
      </c>
      <c r="I6">
        <v>0.73699999999999999</v>
      </c>
      <c r="J6">
        <v>0.19400000000000001</v>
      </c>
      <c r="K6">
        <v>6.9000000000000006E-2</v>
      </c>
      <c r="L6">
        <v>2.4900000000000002</v>
      </c>
      <c r="M6" t="s">
        <v>48</v>
      </c>
      <c r="N6">
        <v>6012</v>
      </c>
      <c r="O6">
        <v>2367</v>
      </c>
      <c r="P6">
        <v>1736</v>
      </c>
      <c r="Q6">
        <v>685</v>
      </c>
      <c r="R6">
        <v>-54</v>
      </c>
      <c r="S6">
        <v>4.5999999999999999E-2</v>
      </c>
      <c r="T6">
        <v>4.4999999999999998E-2</v>
      </c>
      <c r="U6">
        <v>4.4999999999999998E-2</v>
      </c>
      <c r="V6">
        <v>6.9000000000000006E-2</v>
      </c>
      <c r="W6">
        <v>-1.4E-2</v>
      </c>
      <c r="X6">
        <v>0.73299999999999998</v>
      </c>
      <c r="Y6">
        <v>0.28899999999999998</v>
      </c>
      <c r="Z6">
        <v>-2.3E-2</v>
      </c>
      <c r="AA6">
        <v>4.3E-3</v>
      </c>
      <c r="AB6">
        <v>3.3999999999999998E-3</v>
      </c>
      <c r="AC6">
        <v>3.7000000000000002E-3</v>
      </c>
      <c r="AD6">
        <v>4.0000000000000001E-3</v>
      </c>
      <c r="AE6">
        <v>4.4999999999999997E-3</v>
      </c>
      <c r="AF6">
        <v>2.5000000000000001E-3</v>
      </c>
      <c r="AG6">
        <v>6.7999999999999996E-3</v>
      </c>
      <c r="AH6">
        <v>8.0600000000000005E-2</v>
      </c>
    </row>
    <row r="7" spans="1:34" x14ac:dyDescent="0.3">
      <c r="A7">
        <v>6</v>
      </c>
      <c r="B7">
        <v>2015</v>
      </c>
      <c r="C7">
        <v>140992</v>
      </c>
      <c r="D7">
        <v>55259</v>
      </c>
      <c r="E7">
        <v>40783</v>
      </c>
      <c r="F7">
        <v>10686</v>
      </c>
      <c r="G7">
        <v>3790</v>
      </c>
      <c r="H7">
        <v>9.8799999999999999E-2</v>
      </c>
      <c r="I7">
        <v>0.73799999999999999</v>
      </c>
      <c r="J7">
        <v>0.193</v>
      </c>
      <c r="K7">
        <v>6.9000000000000006E-2</v>
      </c>
      <c r="L7">
        <v>2.5499999999999998</v>
      </c>
      <c r="M7" t="s">
        <v>49</v>
      </c>
      <c r="N7">
        <v>4508</v>
      </c>
      <c r="O7">
        <v>500</v>
      </c>
      <c r="P7">
        <v>447</v>
      </c>
      <c r="Q7">
        <v>44</v>
      </c>
      <c r="R7">
        <v>9</v>
      </c>
      <c r="S7">
        <v>3.3000000000000002E-2</v>
      </c>
      <c r="T7">
        <v>8.9999999999999993E-3</v>
      </c>
      <c r="U7">
        <v>1.0999999999999999E-2</v>
      </c>
      <c r="V7">
        <v>4.0000000000000001E-3</v>
      </c>
      <c r="W7">
        <v>2E-3</v>
      </c>
      <c r="X7">
        <v>0.89400000000000002</v>
      </c>
      <c r="Y7">
        <v>8.7999999999999995E-2</v>
      </c>
      <c r="Z7">
        <v>1.7999999999999999E-2</v>
      </c>
      <c r="AA7">
        <v>2.7000000000000001E-3</v>
      </c>
      <c r="AB7">
        <v>2E-3</v>
      </c>
      <c r="AC7">
        <v>3.5999999999999999E-3</v>
      </c>
      <c r="AD7">
        <v>4.0000000000000001E-3</v>
      </c>
      <c r="AE7">
        <v>4.4999999999999997E-3</v>
      </c>
      <c r="AF7">
        <v>2.5000000000000001E-3</v>
      </c>
      <c r="AG7">
        <v>6.7999999999999996E-3</v>
      </c>
      <c r="AH7">
        <v>7.6200000000000004E-2</v>
      </c>
    </row>
    <row r="8" spans="1:34" x14ac:dyDescent="0.3">
      <c r="A8">
        <v>7</v>
      </c>
      <c r="B8">
        <v>2017</v>
      </c>
      <c r="C8">
        <v>142408</v>
      </c>
      <c r="D8">
        <v>55559</v>
      </c>
      <c r="E8">
        <v>40925</v>
      </c>
      <c r="F8">
        <v>10835</v>
      </c>
      <c r="G8">
        <v>3799</v>
      </c>
      <c r="H8">
        <v>9.5500000000000002E-2</v>
      </c>
      <c r="I8">
        <v>0.73699999999999999</v>
      </c>
      <c r="J8">
        <v>0.19500000000000001</v>
      </c>
      <c r="K8">
        <v>6.8000000000000005E-2</v>
      </c>
      <c r="L8">
        <v>2.56</v>
      </c>
      <c r="M8" t="s">
        <v>50</v>
      </c>
      <c r="N8">
        <v>1416</v>
      </c>
      <c r="O8">
        <v>300</v>
      </c>
      <c r="P8">
        <v>142</v>
      </c>
      <c r="Q8">
        <v>149</v>
      </c>
      <c r="R8">
        <v>9</v>
      </c>
      <c r="S8">
        <v>0.01</v>
      </c>
      <c r="T8">
        <v>5.0000000000000001E-3</v>
      </c>
      <c r="U8">
        <v>3.0000000000000001E-3</v>
      </c>
      <c r="V8">
        <v>1.4E-2</v>
      </c>
      <c r="W8">
        <v>2E-3</v>
      </c>
      <c r="X8">
        <v>0.47299999999999998</v>
      </c>
      <c r="Y8">
        <v>0.497</v>
      </c>
      <c r="Z8">
        <v>0.03</v>
      </c>
      <c r="AA8">
        <v>2.3E-3</v>
      </c>
      <c r="AB8">
        <v>1.9E-3</v>
      </c>
      <c r="AC8">
        <v>3.5999999999999999E-3</v>
      </c>
      <c r="AD8">
        <v>3.8999999999999998E-3</v>
      </c>
      <c r="AE8">
        <v>4.4999999999999997E-3</v>
      </c>
      <c r="AF8">
        <v>2.5000000000000001E-3</v>
      </c>
      <c r="AG8">
        <v>6.7999999999999996E-3</v>
      </c>
      <c r="AH8">
        <v>7.4700000000000003E-2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sqref="A1:AH8"/>
    </sheetView>
  </sheetViews>
  <sheetFormatPr defaultRowHeight="16.5" x14ac:dyDescent="0.3"/>
  <sheetData>
    <row r="1" spans="1:3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x14ac:dyDescent="0.3">
      <c r="A2">
        <v>1</v>
      </c>
      <c r="B2">
        <v>1990</v>
      </c>
      <c r="C2">
        <v>36697</v>
      </c>
      <c r="D2">
        <v>12230</v>
      </c>
      <c r="E2">
        <v>9412</v>
      </c>
      <c r="F2">
        <v>1812</v>
      </c>
      <c r="G2">
        <v>1006</v>
      </c>
      <c r="H2">
        <v>6.6100000000000006E-2</v>
      </c>
      <c r="I2">
        <v>0.77</v>
      </c>
      <c r="J2">
        <v>0.14799999999999999</v>
      </c>
      <c r="K2">
        <v>8.2000000000000003E-2</v>
      </c>
      <c r="L2">
        <v>3</v>
      </c>
      <c r="M2">
        <v>1990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44</v>
      </c>
      <c r="AB2" t="s">
        <v>44</v>
      </c>
      <c r="AC2">
        <v>1.1999999999999999E-3</v>
      </c>
      <c r="AD2">
        <v>1.1000000000000001E-3</v>
      </c>
      <c r="AE2">
        <v>1.4E-3</v>
      </c>
      <c r="AF2" s="1">
        <v>5.0000000000000001E-4</v>
      </c>
      <c r="AG2">
        <v>1.8E-3</v>
      </c>
      <c r="AH2">
        <v>7.17E-2</v>
      </c>
    </row>
    <row r="3" spans="1:34" x14ac:dyDescent="0.3">
      <c r="A3">
        <v>2</v>
      </c>
      <c r="B3">
        <v>1995</v>
      </c>
      <c r="C3">
        <v>43310</v>
      </c>
      <c r="D3">
        <v>13628</v>
      </c>
      <c r="E3">
        <v>10746</v>
      </c>
      <c r="F3">
        <v>1932</v>
      </c>
      <c r="G3">
        <v>950</v>
      </c>
      <c r="H3">
        <v>4.9599999999999998E-2</v>
      </c>
      <c r="I3">
        <v>0.78900000000000003</v>
      </c>
      <c r="J3">
        <v>0.14199999999999999</v>
      </c>
      <c r="K3">
        <v>7.0000000000000007E-2</v>
      </c>
      <c r="L3">
        <v>3.18</v>
      </c>
      <c r="M3" t="s">
        <v>45</v>
      </c>
      <c r="N3">
        <v>6613</v>
      </c>
      <c r="O3">
        <v>1398</v>
      </c>
      <c r="P3">
        <v>1334</v>
      </c>
      <c r="Q3">
        <v>120</v>
      </c>
      <c r="R3">
        <v>-56</v>
      </c>
      <c r="S3">
        <v>0.18</v>
      </c>
      <c r="T3">
        <v>0.114</v>
      </c>
      <c r="U3">
        <v>0.14199999999999999</v>
      </c>
      <c r="V3">
        <v>6.6000000000000003E-2</v>
      </c>
      <c r="W3">
        <v>-5.6000000000000001E-2</v>
      </c>
      <c r="X3">
        <v>0.95399999999999996</v>
      </c>
      <c r="Y3">
        <v>8.5999999999999993E-2</v>
      </c>
      <c r="Z3">
        <v>-0.04</v>
      </c>
      <c r="AA3">
        <v>3.5999999999999999E-3</v>
      </c>
      <c r="AB3">
        <v>2.5999999999999999E-3</v>
      </c>
      <c r="AC3">
        <v>1.4E-3</v>
      </c>
      <c r="AD3">
        <v>1.1999999999999999E-3</v>
      </c>
      <c r="AE3">
        <v>1.5E-3</v>
      </c>
      <c r="AF3" s="1">
        <v>5.0000000000000001E-4</v>
      </c>
      <c r="AG3">
        <v>1.6999999999999999E-3</v>
      </c>
      <c r="AH3">
        <v>6.5500000000000003E-2</v>
      </c>
    </row>
    <row r="4" spans="1:34" x14ac:dyDescent="0.3">
      <c r="A4">
        <v>3</v>
      </c>
      <c r="B4">
        <v>2000</v>
      </c>
      <c r="C4">
        <v>53234</v>
      </c>
      <c r="D4">
        <v>16499</v>
      </c>
      <c r="E4">
        <v>13674</v>
      </c>
      <c r="F4">
        <v>1951</v>
      </c>
      <c r="G4">
        <v>874</v>
      </c>
      <c r="H4">
        <v>3.7199999999999997E-2</v>
      </c>
      <c r="I4">
        <v>0.82899999999999996</v>
      </c>
      <c r="J4">
        <v>0.11799999999999999</v>
      </c>
      <c r="K4">
        <v>5.2999999999999999E-2</v>
      </c>
      <c r="L4">
        <v>3.23</v>
      </c>
      <c r="M4" t="s">
        <v>46</v>
      </c>
      <c r="N4">
        <v>9924</v>
      </c>
      <c r="O4">
        <v>2871</v>
      </c>
      <c r="P4">
        <v>2928</v>
      </c>
      <c r="Q4">
        <v>19</v>
      </c>
      <c r="R4">
        <v>-76</v>
      </c>
      <c r="S4">
        <v>0.22900000000000001</v>
      </c>
      <c r="T4">
        <v>0.21099999999999999</v>
      </c>
      <c r="U4">
        <v>0.27200000000000002</v>
      </c>
      <c r="V4">
        <v>0.01</v>
      </c>
      <c r="W4">
        <v>-0.08</v>
      </c>
      <c r="X4">
        <v>1.02</v>
      </c>
      <c r="Y4">
        <v>7.0000000000000001E-3</v>
      </c>
      <c r="Z4">
        <v>-2.5999999999999999E-2</v>
      </c>
      <c r="AA4">
        <v>4.4000000000000003E-3</v>
      </c>
      <c r="AB4">
        <v>5.8999999999999999E-3</v>
      </c>
      <c r="AC4">
        <v>1.6000000000000001E-3</v>
      </c>
      <c r="AD4">
        <v>1.4E-3</v>
      </c>
      <c r="AE4">
        <v>1.6999999999999999E-3</v>
      </c>
      <c r="AF4" s="1">
        <v>5.0000000000000001E-4</v>
      </c>
      <c r="AG4">
        <v>1.5E-3</v>
      </c>
      <c r="AH4">
        <v>5.8299999999999998E-2</v>
      </c>
    </row>
    <row r="5" spans="1:34" x14ac:dyDescent="0.3">
      <c r="A5">
        <v>4</v>
      </c>
      <c r="B5">
        <v>2005</v>
      </c>
      <c r="C5">
        <v>55221</v>
      </c>
      <c r="D5">
        <v>17656</v>
      </c>
      <c r="E5">
        <v>14594</v>
      </c>
      <c r="F5">
        <v>2206</v>
      </c>
      <c r="G5">
        <v>856</v>
      </c>
      <c r="H5">
        <v>4.7899999999999998E-2</v>
      </c>
      <c r="I5">
        <v>0.82699999999999996</v>
      </c>
      <c r="J5">
        <v>0.125</v>
      </c>
      <c r="K5">
        <v>4.8000000000000001E-2</v>
      </c>
      <c r="L5">
        <v>3.13</v>
      </c>
      <c r="M5" t="s">
        <v>47</v>
      </c>
      <c r="N5">
        <v>1987</v>
      </c>
      <c r="O5">
        <v>1157</v>
      </c>
      <c r="P5">
        <v>920</v>
      </c>
      <c r="Q5">
        <v>255</v>
      </c>
      <c r="R5">
        <v>-18</v>
      </c>
      <c r="S5">
        <v>3.6999999999999998E-2</v>
      </c>
      <c r="T5">
        <v>7.0000000000000007E-2</v>
      </c>
      <c r="U5">
        <v>6.7000000000000004E-2</v>
      </c>
      <c r="V5">
        <v>0.13100000000000001</v>
      </c>
      <c r="W5">
        <v>-2.1000000000000001E-2</v>
      </c>
      <c r="X5">
        <v>0.79500000000000004</v>
      </c>
      <c r="Y5">
        <v>0.22</v>
      </c>
      <c r="Z5">
        <v>-1.6E-2</v>
      </c>
      <c r="AA5">
        <v>1E-3</v>
      </c>
      <c r="AB5">
        <v>1.5E-3</v>
      </c>
      <c r="AC5">
        <v>1.5E-3</v>
      </c>
      <c r="AD5">
        <v>1.4E-3</v>
      </c>
      <c r="AE5">
        <v>1.6999999999999999E-3</v>
      </c>
      <c r="AF5" s="1">
        <v>5.9999999999999995E-4</v>
      </c>
      <c r="AG5">
        <v>1.5E-3</v>
      </c>
      <c r="AH5">
        <v>6.9400000000000003E-2</v>
      </c>
    </row>
    <row r="6" spans="1:34" x14ac:dyDescent="0.3">
      <c r="A6">
        <v>5</v>
      </c>
      <c r="B6">
        <v>2010</v>
      </c>
      <c r="C6">
        <v>55269</v>
      </c>
      <c r="D6">
        <v>17870</v>
      </c>
      <c r="E6">
        <v>14575</v>
      </c>
      <c r="F6">
        <v>2450</v>
      </c>
      <c r="G6">
        <v>845</v>
      </c>
      <c r="H6">
        <v>5.96E-2</v>
      </c>
      <c r="I6">
        <v>0.81599999999999995</v>
      </c>
      <c r="J6">
        <v>0.13700000000000001</v>
      </c>
      <c r="K6">
        <v>4.7E-2</v>
      </c>
      <c r="L6">
        <v>3.09</v>
      </c>
      <c r="M6" t="s">
        <v>48</v>
      </c>
      <c r="N6">
        <v>48</v>
      </c>
      <c r="O6">
        <v>214</v>
      </c>
      <c r="P6">
        <v>-19</v>
      </c>
      <c r="Q6">
        <v>244</v>
      </c>
      <c r="R6">
        <v>-11</v>
      </c>
      <c r="S6">
        <v>1E-3</v>
      </c>
      <c r="T6">
        <v>1.2E-2</v>
      </c>
      <c r="U6">
        <v>-1E-3</v>
      </c>
      <c r="V6">
        <v>0.111</v>
      </c>
      <c r="W6">
        <v>-1.2999999999999999E-2</v>
      </c>
      <c r="X6">
        <v>-8.8999999999999996E-2</v>
      </c>
      <c r="Y6">
        <v>1.1399999999999999</v>
      </c>
      <c r="Z6">
        <v>-5.0999999999999997E-2</v>
      </c>
      <c r="AA6">
        <v>0</v>
      </c>
      <c r="AB6" s="1">
        <v>2.9999999999999997E-4</v>
      </c>
      <c r="AC6">
        <v>1.5E-3</v>
      </c>
      <c r="AD6">
        <v>1.2999999999999999E-3</v>
      </c>
      <c r="AE6">
        <v>1.6000000000000001E-3</v>
      </c>
      <c r="AF6" s="1">
        <v>5.9999999999999995E-4</v>
      </c>
      <c r="AG6">
        <v>1.5E-3</v>
      </c>
      <c r="AH6">
        <v>8.0600000000000005E-2</v>
      </c>
    </row>
    <row r="7" spans="1:34" x14ac:dyDescent="0.3">
      <c r="A7">
        <v>6</v>
      </c>
      <c r="B7">
        <v>2015</v>
      </c>
      <c r="C7">
        <v>56451</v>
      </c>
      <c r="D7">
        <v>18262</v>
      </c>
      <c r="E7">
        <v>14857</v>
      </c>
      <c r="F7">
        <v>2558</v>
      </c>
      <c r="G7">
        <v>847</v>
      </c>
      <c r="H7">
        <v>5.1799999999999999E-2</v>
      </c>
      <c r="I7">
        <v>0.81399999999999995</v>
      </c>
      <c r="J7">
        <v>0.14000000000000001</v>
      </c>
      <c r="K7">
        <v>4.5999999999999999E-2</v>
      </c>
      <c r="L7">
        <v>3.09</v>
      </c>
      <c r="M7" t="s">
        <v>49</v>
      </c>
      <c r="N7">
        <v>1182</v>
      </c>
      <c r="O7">
        <v>392</v>
      </c>
      <c r="P7">
        <v>282</v>
      </c>
      <c r="Q7">
        <v>108</v>
      </c>
      <c r="R7">
        <v>2</v>
      </c>
      <c r="S7">
        <v>2.1000000000000001E-2</v>
      </c>
      <c r="T7">
        <v>2.1999999999999999E-2</v>
      </c>
      <c r="U7">
        <v>1.9E-2</v>
      </c>
      <c r="V7">
        <v>4.3999999999999997E-2</v>
      </c>
      <c r="W7">
        <v>2E-3</v>
      </c>
      <c r="X7">
        <v>0.71899999999999997</v>
      </c>
      <c r="Y7">
        <v>0.27600000000000002</v>
      </c>
      <c r="Z7">
        <v>5.0000000000000001E-3</v>
      </c>
      <c r="AA7" s="1">
        <v>6.9999999999999999E-4</v>
      </c>
      <c r="AB7">
        <v>1.6000000000000001E-3</v>
      </c>
      <c r="AC7">
        <v>1.5E-3</v>
      </c>
      <c r="AD7">
        <v>1.2999999999999999E-3</v>
      </c>
      <c r="AE7">
        <v>1.6000000000000001E-3</v>
      </c>
      <c r="AF7" s="1">
        <v>5.9999999999999995E-4</v>
      </c>
      <c r="AG7">
        <v>1.5E-3</v>
      </c>
      <c r="AH7">
        <v>7.6200000000000004E-2</v>
      </c>
    </row>
    <row r="8" spans="1:34" x14ac:dyDescent="0.3">
      <c r="A8">
        <v>7</v>
      </c>
      <c r="B8">
        <v>2017</v>
      </c>
      <c r="C8">
        <v>56854</v>
      </c>
      <c r="D8">
        <v>18510</v>
      </c>
      <c r="E8">
        <v>15101</v>
      </c>
      <c r="F8">
        <v>2558</v>
      </c>
      <c r="G8">
        <v>851</v>
      </c>
      <c r="H8">
        <v>4.8099999999999997E-2</v>
      </c>
      <c r="I8">
        <v>0.81599999999999995</v>
      </c>
      <c r="J8">
        <v>0.13800000000000001</v>
      </c>
      <c r="K8">
        <v>4.5999999999999999E-2</v>
      </c>
      <c r="L8">
        <v>3.07</v>
      </c>
      <c r="M8" t="s">
        <v>50</v>
      </c>
      <c r="N8">
        <v>403</v>
      </c>
      <c r="O8">
        <v>248</v>
      </c>
      <c r="P8">
        <v>244</v>
      </c>
      <c r="Q8">
        <v>0</v>
      </c>
      <c r="R8">
        <v>4</v>
      </c>
      <c r="S8">
        <v>7.0000000000000001E-3</v>
      </c>
      <c r="T8">
        <v>1.4E-2</v>
      </c>
      <c r="U8">
        <v>1.6E-2</v>
      </c>
      <c r="V8">
        <v>0</v>
      </c>
      <c r="W8">
        <v>5.0000000000000001E-3</v>
      </c>
      <c r="X8">
        <v>0.98399999999999999</v>
      </c>
      <c r="Y8">
        <v>0</v>
      </c>
      <c r="Z8">
        <v>1.6E-2</v>
      </c>
      <c r="AA8" s="1">
        <v>6.9999999999999999E-4</v>
      </c>
      <c r="AB8">
        <v>1.6000000000000001E-3</v>
      </c>
      <c r="AC8">
        <v>1.4E-3</v>
      </c>
      <c r="AD8">
        <v>1.2999999999999999E-3</v>
      </c>
      <c r="AE8">
        <v>1.6999999999999999E-3</v>
      </c>
      <c r="AF8" s="1">
        <v>5.9999999999999995E-4</v>
      </c>
      <c r="AG8">
        <v>1.5E-3</v>
      </c>
      <c r="AH8">
        <v>7.4700000000000003E-2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sqref="A1:AH8"/>
    </sheetView>
  </sheetViews>
  <sheetFormatPr defaultRowHeight="16.5" x14ac:dyDescent="0.3"/>
  <sheetData>
    <row r="1" spans="1:3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x14ac:dyDescent="0.3">
      <c r="A2">
        <v>1</v>
      </c>
      <c r="B2">
        <v>1990</v>
      </c>
      <c r="C2">
        <v>723959</v>
      </c>
      <c r="D2">
        <v>328471</v>
      </c>
      <c r="E2">
        <v>105150</v>
      </c>
      <c r="F2">
        <v>223208</v>
      </c>
      <c r="G2">
        <v>113</v>
      </c>
      <c r="H2">
        <v>6.9699999999999998E-2</v>
      </c>
      <c r="I2">
        <v>0.32</v>
      </c>
      <c r="J2">
        <v>0.68</v>
      </c>
      <c r="K2">
        <v>0</v>
      </c>
      <c r="L2">
        <v>2.2000000000000002</v>
      </c>
      <c r="M2">
        <v>1990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44</v>
      </c>
      <c r="AB2" t="s">
        <v>44</v>
      </c>
      <c r="AC2">
        <v>2.4299999999999999E-2</v>
      </c>
      <c r="AD2">
        <v>2.9399999999999999E-2</v>
      </c>
      <c r="AE2">
        <v>1.52E-2</v>
      </c>
      <c r="AF2">
        <v>6.0400000000000002E-2</v>
      </c>
      <c r="AG2" s="1">
        <v>2.0000000000000001E-4</v>
      </c>
      <c r="AH2">
        <v>7.17E-2</v>
      </c>
    </row>
    <row r="3" spans="1:34" x14ac:dyDescent="0.3">
      <c r="A3">
        <v>2</v>
      </c>
      <c r="B3">
        <v>1995</v>
      </c>
      <c r="C3">
        <v>741615</v>
      </c>
      <c r="D3">
        <v>336188</v>
      </c>
      <c r="E3">
        <v>107806</v>
      </c>
      <c r="F3">
        <v>228057</v>
      </c>
      <c r="G3">
        <v>325</v>
      </c>
      <c r="H3">
        <v>5.9200000000000003E-2</v>
      </c>
      <c r="I3">
        <v>0.32100000000000001</v>
      </c>
      <c r="J3">
        <v>0.67800000000000005</v>
      </c>
      <c r="K3">
        <v>1E-3</v>
      </c>
      <c r="L3">
        <v>2.21</v>
      </c>
      <c r="M3" t="s">
        <v>45</v>
      </c>
      <c r="N3">
        <v>17656</v>
      </c>
      <c r="O3">
        <v>7717</v>
      </c>
      <c r="P3">
        <v>2656</v>
      </c>
      <c r="Q3">
        <v>4849</v>
      </c>
      <c r="R3">
        <v>212</v>
      </c>
      <c r="S3">
        <v>2.4E-2</v>
      </c>
      <c r="T3">
        <v>2.3E-2</v>
      </c>
      <c r="U3">
        <v>2.5000000000000001E-2</v>
      </c>
      <c r="V3">
        <v>2.1999999999999999E-2</v>
      </c>
      <c r="W3">
        <v>1.8759999999999999</v>
      </c>
      <c r="X3">
        <v>0.34399999999999997</v>
      </c>
      <c r="Y3">
        <v>0.628</v>
      </c>
      <c r="Z3">
        <v>2.7E-2</v>
      </c>
      <c r="AA3">
        <v>9.4999999999999998E-3</v>
      </c>
      <c r="AB3">
        <v>1.41E-2</v>
      </c>
      <c r="AC3">
        <v>2.35E-2</v>
      </c>
      <c r="AD3">
        <v>2.87E-2</v>
      </c>
      <c r="AE3">
        <v>1.46E-2</v>
      </c>
      <c r="AF3">
        <v>0.06</v>
      </c>
      <c r="AG3" s="1">
        <v>5.9999999999999995E-4</v>
      </c>
      <c r="AH3">
        <v>6.5500000000000003E-2</v>
      </c>
    </row>
    <row r="4" spans="1:34" x14ac:dyDescent="0.3">
      <c r="A4">
        <v>3</v>
      </c>
      <c r="B4">
        <v>2000</v>
      </c>
      <c r="C4">
        <v>776733</v>
      </c>
      <c r="D4">
        <v>346527</v>
      </c>
      <c r="E4">
        <v>111405</v>
      </c>
      <c r="F4">
        <v>234562</v>
      </c>
      <c r="G4">
        <v>560</v>
      </c>
      <c r="H4">
        <v>4.8599999999999997E-2</v>
      </c>
      <c r="I4">
        <v>0.32100000000000001</v>
      </c>
      <c r="J4">
        <v>0.67700000000000005</v>
      </c>
      <c r="K4">
        <v>2E-3</v>
      </c>
      <c r="L4">
        <v>2.2400000000000002</v>
      </c>
      <c r="M4" t="s">
        <v>46</v>
      </c>
      <c r="N4">
        <v>35118</v>
      </c>
      <c r="O4">
        <v>10339</v>
      </c>
      <c r="P4">
        <v>3599</v>
      </c>
      <c r="Q4">
        <v>6505</v>
      </c>
      <c r="R4">
        <v>235</v>
      </c>
      <c r="S4">
        <v>4.7E-2</v>
      </c>
      <c r="T4">
        <v>3.1E-2</v>
      </c>
      <c r="U4">
        <v>3.3000000000000002E-2</v>
      </c>
      <c r="V4">
        <v>2.9000000000000001E-2</v>
      </c>
      <c r="W4">
        <v>0.72299999999999998</v>
      </c>
      <c r="X4">
        <v>0.34799999999999998</v>
      </c>
      <c r="Y4">
        <v>0.629</v>
      </c>
      <c r="Z4">
        <v>2.3E-2</v>
      </c>
      <c r="AA4">
        <v>1.5599999999999999E-2</v>
      </c>
      <c r="AB4">
        <v>2.1399999999999999E-2</v>
      </c>
      <c r="AC4">
        <v>2.29E-2</v>
      </c>
      <c r="AD4">
        <v>2.8400000000000002E-2</v>
      </c>
      <c r="AE4">
        <v>1.43E-2</v>
      </c>
      <c r="AF4">
        <v>6.1199999999999997E-2</v>
      </c>
      <c r="AG4">
        <v>1E-3</v>
      </c>
      <c r="AH4">
        <v>5.8299999999999998E-2</v>
      </c>
    </row>
    <row r="5" spans="1:34" x14ac:dyDescent="0.3">
      <c r="A5">
        <v>4</v>
      </c>
      <c r="B5">
        <v>2005</v>
      </c>
      <c r="C5">
        <v>780187</v>
      </c>
      <c r="D5">
        <v>359090</v>
      </c>
      <c r="E5">
        <v>118059</v>
      </c>
      <c r="F5">
        <v>240451</v>
      </c>
      <c r="G5">
        <v>580</v>
      </c>
      <c r="H5">
        <v>6.5699999999999995E-2</v>
      </c>
      <c r="I5">
        <v>0.32900000000000001</v>
      </c>
      <c r="J5">
        <v>0.67</v>
      </c>
      <c r="K5">
        <v>2E-3</v>
      </c>
      <c r="L5">
        <v>2.17</v>
      </c>
      <c r="M5" t="s">
        <v>47</v>
      </c>
      <c r="N5">
        <v>3454</v>
      </c>
      <c r="O5">
        <v>12563</v>
      </c>
      <c r="P5">
        <v>6654</v>
      </c>
      <c r="Q5">
        <v>5889</v>
      </c>
      <c r="R5">
        <v>20</v>
      </c>
      <c r="S5">
        <v>4.0000000000000001E-3</v>
      </c>
      <c r="T5">
        <v>3.5999999999999997E-2</v>
      </c>
      <c r="U5">
        <v>0.06</v>
      </c>
      <c r="V5">
        <v>2.5000000000000001E-2</v>
      </c>
      <c r="W5">
        <v>3.5999999999999997E-2</v>
      </c>
      <c r="X5">
        <v>0.53</v>
      </c>
      <c r="Y5">
        <v>0.46899999999999997</v>
      </c>
      <c r="Z5">
        <v>2E-3</v>
      </c>
      <c r="AA5">
        <v>1.6999999999999999E-3</v>
      </c>
      <c r="AB5">
        <v>1.6400000000000001E-2</v>
      </c>
      <c r="AC5">
        <v>2.18E-2</v>
      </c>
      <c r="AD5">
        <v>2.7699999999999999E-2</v>
      </c>
      <c r="AE5">
        <v>1.4E-2</v>
      </c>
      <c r="AF5">
        <v>6.0299999999999999E-2</v>
      </c>
      <c r="AG5">
        <v>1E-3</v>
      </c>
      <c r="AH5">
        <v>6.9400000000000003E-2</v>
      </c>
    </row>
    <row r="6" spans="1:34" x14ac:dyDescent="0.3">
      <c r="A6">
        <v>5</v>
      </c>
      <c r="B6">
        <v>2010</v>
      </c>
      <c r="C6">
        <v>805235</v>
      </c>
      <c r="D6">
        <v>376162</v>
      </c>
      <c r="E6">
        <v>125381</v>
      </c>
      <c r="F6">
        <v>250179</v>
      </c>
      <c r="G6">
        <v>602</v>
      </c>
      <c r="H6">
        <v>8.2400000000000001E-2</v>
      </c>
      <c r="I6">
        <v>0.33300000000000002</v>
      </c>
      <c r="J6">
        <v>0.66500000000000004</v>
      </c>
      <c r="K6">
        <v>2E-3</v>
      </c>
      <c r="L6">
        <v>2.14</v>
      </c>
      <c r="M6" t="s">
        <v>48</v>
      </c>
      <c r="N6">
        <v>25048</v>
      </c>
      <c r="O6">
        <v>17072</v>
      </c>
      <c r="P6">
        <v>7322</v>
      </c>
      <c r="Q6">
        <v>9728</v>
      </c>
      <c r="R6">
        <v>22</v>
      </c>
      <c r="S6">
        <v>3.2000000000000001E-2</v>
      </c>
      <c r="T6">
        <v>4.8000000000000001E-2</v>
      </c>
      <c r="U6">
        <v>6.2E-2</v>
      </c>
      <c r="V6">
        <v>0.04</v>
      </c>
      <c r="W6">
        <v>3.7999999999999999E-2</v>
      </c>
      <c r="X6">
        <v>0.42899999999999999</v>
      </c>
      <c r="Y6">
        <v>0.56999999999999995</v>
      </c>
      <c r="Z6">
        <v>1E-3</v>
      </c>
      <c r="AA6">
        <v>1.8100000000000002E-2</v>
      </c>
      <c r="AB6">
        <v>2.47E-2</v>
      </c>
      <c r="AC6">
        <v>2.1600000000000001E-2</v>
      </c>
      <c r="AD6">
        <v>2.75E-2</v>
      </c>
      <c r="AE6">
        <v>1.4E-2</v>
      </c>
      <c r="AF6">
        <v>5.9700000000000003E-2</v>
      </c>
      <c r="AG6">
        <v>1.1000000000000001E-3</v>
      </c>
      <c r="AH6">
        <v>8.0600000000000005E-2</v>
      </c>
    </row>
    <row r="7" spans="1:34" x14ac:dyDescent="0.3">
      <c r="A7">
        <v>6</v>
      </c>
      <c r="B7">
        <v>2015</v>
      </c>
      <c r="C7">
        <v>857410</v>
      </c>
      <c r="D7">
        <v>384657</v>
      </c>
      <c r="E7">
        <v>125454</v>
      </c>
      <c r="F7">
        <v>258601</v>
      </c>
      <c r="G7">
        <v>602</v>
      </c>
      <c r="H7">
        <v>7.5600000000000001E-2</v>
      </c>
      <c r="I7">
        <v>0.32600000000000001</v>
      </c>
      <c r="J7">
        <v>0.67200000000000004</v>
      </c>
      <c r="K7">
        <v>2E-3</v>
      </c>
      <c r="L7">
        <v>2.23</v>
      </c>
      <c r="M7" t="s">
        <v>49</v>
      </c>
      <c r="N7">
        <v>52175</v>
      </c>
      <c r="O7">
        <v>8495</v>
      </c>
      <c r="P7">
        <v>73</v>
      </c>
      <c r="Q7">
        <v>8422</v>
      </c>
      <c r="R7">
        <v>0</v>
      </c>
      <c r="S7">
        <v>6.5000000000000002E-2</v>
      </c>
      <c r="T7">
        <v>2.3E-2</v>
      </c>
      <c r="U7">
        <v>1E-3</v>
      </c>
      <c r="V7">
        <v>3.4000000000000002E-2</v>
      </c>
      <c r="W7">
        <v>0</v>
      </c>
      <c r="X7">
        <v>8.9999999999999993E-3</v>
      </c>
      <c r="Y7">
        <v>0.99099999999999999</v>
      </c>
      <c r="Z7">
        <v>0</v>
      </c>
      <c r="AA7">
        <v>3.1399999999999997E-2</v>
      </c>
      <c r="AB7">
        <v>3.4700000000000002E-2</v>
      </c>
      <c r="AC7">
        <v>2.1999999999999999E-2</v>
      </c>
      <c r="AD7">
        <v>2.76E-2</v>
      </c>
      <c r="AE7">
        <v>1.3899999999999999E-2</v>
      </c>
      <c r="AF7">
        <v>0.06</v>
      </c>
      <c r="AG7">
        <v>1.1000000000000001E-3</v>
      </c>
      <c r="AH7">
        <v>7.6200000000000004E-2</v>
      </c>
    </row>
    <row r="8" spans="1:34" x14ac:dyDescent="0.3">
      <c r="A8">
        <v>7</v>
      </c>
      <c r="B8">
        <v>2017</v>
      </c>
      <c r="C8">
        <v>874228</v>
      </c>
      <c r="D8">
        <v>392619</v>
      </c>
      <c r="E8">
        <v>125458</v>
      </c>
      <c r="F8">
        <v>266559</v>
      </c>
      <c r="G8">
        <v>602</v>
      </c>
      <c r="H8">
        <v>6.8400000000000002E-2</v>
      </c>
      <c r="I8">
        <v>0.32</v>
      </c>
      <c r="J8">
        <v>0.67900000000000005</v>
      </c>
      <c r="K8">
        <v>2E-3</v>
      </c>
      <c r="L8">
        <v>2.23</v>
      </c>
      <c r="M8" t="s">
        <v>50</v>
      </c>
      <c r="N8">
        <v>16818</v>
      </c>
      <c r="O8">
        <v>7962</v>
      </c>
      <c r="P8">
        <v>4</v>
      </c>
      <c r="Q8">
        <v>7958</v>
      </c>
      <c r="R8">
        <v>0</v>
      </c>
      <c r="S8">
        <v>0.02</v>
      </c>
      <c r="T8">
        <v>2.1000000000000001E-2</v>
      </c>
      <c r="U8">
        <v>0</v>
      </c>
      <c r="V8">
        <v>3.1E-2</v>
      </c>
      <c r="W8">
        <v>0</v>
      </c>
      <c r="X8">
        <v>1E-3</v>
      </c>
      <c r="Y8">
        <v>0.999</v>
      </c>
      <c r="Z8">
        <v>0</v>
      </c>
      <c r="AA8">
        <v>2.7699999999999999E-2</v>
      </c>
      <c r="AB8">
        <v>5.0999999999999997E-2</v>
      </c>
      <c r="AC8">
        <v>2.2100000000000002E-2</v>
      </c>
      <c r="AD8">
        <v>2.7900000000000001E-2</v>
      </c>
      <c r="AE8">
        <v>1.38E-2</v>
      </c>
      <c r="AF8">
        <v>6.0600000000000001E-2</v>
      </c>
      <c r="AG8">
        <v>1.1000000000000001E-3</v>
      </c>
      <c r="AH8">
        <v>7.4700000000000003E-2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sqref="A1:AH8"/>
    </sheetView>
  </sheetViews>
  <sheetFormatPr defaultRowHeight="16.5" x14ac:dyDescent="0.3"/>
  <sheetData>
    <row r="1" spans="1:34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x14ac:dyDescent="0.3">
      <c r="A2">
        <v>1</v>
      </c>
      <c r="B2">
        <v>1990</v>
      </c>
      <c r="C2">
        <v>480628</v>
      </c>
      <c r="D2">
        <v>166274</v>
      </c>
      <c r="E2">
        <v>116540</v>
      </c>
      <c r="F2">
        <v>40963</v>
      </c>
      <c r="G2">
        <v>8771</v>
      </c>
      <c r="H2">
        <v>4.8800000000000003E-2</v>
      </c>
      <c r="I2">
        <v>0.70099999999999996</v>
      </c>
      <c r="J2">
        <v>0.246</v>
      </c>
      <c r="K2">
        <v>5.2999999999999999E-2</v>
      </c>
      <c r="L2">
        <v>2.89</v>
      </c>
      <c r="M2">
        <v>1990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44</v>
      </c>
      <c r="AB2" t="s">
        <v>44</v>
      </c>
      <c r="AC2">
        <v>1.6199999999999999E-2</v>
      </c>
      <c r="AD2">
        <v>1.49E-2</v>
      </c>
      <c r="AE2">
        <v>1.6799999999999999E-2</v>
      </c>
      <c r="AF2">
        <v>1.11E-2</v>
      </c>
      <c r="AG2">
        <v>1.5800000000000002E-2</v>
      </c>
      <c r="AH2">
        <v>7.17E-2</v>
      </c>
    </row>
    <row r="3" spans="1:34" x14ac:dyDescent="0.3">
      <c r="A3">
        <v>2</v>
      </c>
      <c r="B3">
        <v>1995</v>
      </c>
      <c r="C3">
        <v>517926</v>
      </c>
      <c r="D3">
        <v>177335</v>
      </c>
      <c r="E3">
        <v>127844</v>
      </c>
      <c r="F3">
        <v>40410</v>
      </c>
      <c r="G3">
        <v>9081</v>
      </c>
      <c r="H3">
        <v>4.4200000000000003E-2</v>
      </c>
      <c r="I3">
        <v>0.72099999999999997</v>
      </c>
      <c r="J3">
        <v>0.22800000000000001</v>
      </c>
      <c r="K3">
        <v>5.0999999999999997E-2</v>
      </c>
      <c r="L3">
        <v>2.92</v>
      </c>
      <c r="M3" t="s">
        <v>45</v>
      </c>
      <c r="N3">
        <v>37298</v>
      </c>
      <c r="O3">
        <v>11061</v>
      </c>
      <c r="P3">
        <v>11304</v>
      </c>
      <c r="Q3">
        <v>-553</v>
      </c>
      <c r="R3">
        <v>310</v>
      </c>
      <c r="S3">
        <v>7.8E-2</v>
      </c>
      <c r="T3">
        <v>6.7000000000000004E-2</v>
      </c>
      <c r="U3">
        <v>9.7000000000000003E-2</v>
      </c>
      <c r="V3">
        <v>-1.2999999999999999E-2</v>
      </c>
      <c r="W3">
        <v>3.5000000000000003E-2</v>
      </c>
      <c r="X3">
        <v>1.022</v>
      </c>
      <c r="Y3">
        <v>-0.05</v>
      </c>
      <c r="Z3">
        <v>2.8000000000000001E-2</v>
      </c>
      <c r="AA3">
        <v>2.01E-2</v>
      </c>
      <c r="AB3">
        <v>2.0199999999999999E-2</v>
      </c>
      <c r="AC3">
        <v>1.6400000000000001E-2</v>
      </c>
      <c r="AD3">
        <v>1.5100000000000001E-2</v>
      </c>
      <c r="AE3">
        <v>1.7399999999999999E-2</v>
      </c>
      <c r="AF3">
        <v>1.06E-2</v>
      </c>
      <c r="AG3">
        <v>1.5900000000000001E-2</v>
      </c>
      <c r="AH3">
        <v>6.5500000000000003E-2</v>
      </c>
    </row>
    <row r="4" spans="1:34" x14ac:dyDescent="0.3">
      <c r="A4">
        <v>3</v>
      </c>
      <c r="B4">
        <v>2000</v>
      </c>
      <c r="C4">
        <v>563598</v>
      </c>
      <c r="D4">
        <v>189160</v>
      </c>
      <c r="E4">
        <v>140524</v>
      </c>
      <c r="F4">
        <v>39445</v>
      </c>
      <c r="G4">
        <v>9191</v>
      </c>
      <c r="H4">
        <v>3.9800000000000002E-2</v>
      </c>
      <c r="I4">
        <v>0.74299999999999999</v>
      </c>
      <c r="J4">
        <v>0.20899999999999999</v>
      </c>
      <c r="K4">
        <v>4.9000000000000002E-2</v>
      </c>
      <c r="L4">
        <v>2.98</v>
      </c>
      <c r="M4" t="s">
        <v>46</v>
      </c>
      <c r="N4">
        <v>45672</v>
      </c>
      <c r="O4">
        <v>11825</v>
      </c>
      <c r="P4">
        <v>12680</v>
      </c>
      <c r="Q4">
        <v>-965</v>
      </c>
      <c r="R4">
        <v>110</v>
      </c>
      <c r="S4">
        <v>8.7999999999999995E-2</v>
      </c>
      <c r="T4">
        <v>6.7000000000000004E-2</v>
      </c>
      <c r="U4">
        <v>9.9000000000000005E-2</v>
      </c>
      <c r="V4">
        <v>-2.4E-2</v>
      </c>
      <c r="W4">
        <v>1.2E-2</v>
      </c>
      <c r="X4">
        <v>1.0720000000000001</v>
      </c>
      <c r="Y4">
        <v>-8.2000000000000003E-2</v>
      </c>
      <c r="Z4">
        <v>8.9999999999999993E-3</v>
      </c>
      <c r="AA4">
        <v>2.0299999999999999E-2</v>
      </c>
      <c r="AB4">
        <v>2.4400000000000002E-2</v>
      </c>
      <c r="AC4">
        <v>1.66E-2</v>
      </c>
      <c r="AD4">
        <v>1.55E-2</v>
      </c>
      <c r="AE4">
        <v>1.7999999999999999E-2</v>
      </c>
      <c r="AF4">
        <v>1.03E-2</v>
      </c>
      <c r="AG4">
        <v>1.61E-2</v>
      </c>
      <c r="AH4">
        <v>5.8299999999999998E-2</v>
      </c>
    </row>
    <row r="5" spans="1:34" x14ac:dyDescent="0.3">
      <c r="A5">
        <v>4</v>
      </c>
      <c r="B5">
        <v>2005</v>
      </c>
      <c r="C5">
        <v>645059</v>
      </c>
      <c r="D5">
        <v>215531</v>
      </c>
      <c r="E5">
        <v>165229</v>
      </c>
      <c r="F5">
        <v>41407</v>
      </c>
      <c r="G5">
        <v>8895</v>
      </c>
      <c r="H5">
        <v>6.0400000000000002E-2</v>
      </c>
      <c r="I5">
        <v>0.76700000000000002</v>
      </c>
      <c r="J5">
        <v>0.192</v>
      </c>
      <c r="K5">
        <v>4.1000000000000002E-2</v>
      </c>
      <c r="L5">
        <v>2.99</v>
      </c>
      <c r="M5" t="s">
        <v>47</v>
      </c>
      <c r="N5">
        <v>81461</v>
      </c>
      <c r="O5">
        <v>26371</v>
      </c>
      <c r="P5">
        <v>24705</v>
      </c>
      <c r="Q5">
        <v>1962</v>
      </c>
      <c r="R5">
        <v>-296</v>
      </c>
      <c r="S5">
        <v>0.14499999999999999</v>
      </c>
      <c r="T5">
        <v>0.13900000000000001</v>
      </c>
      <c r="U5">
        <v>0.17599999999999999</v>
      </c>
      <c r="V5">
        <v>0.05</v>
      </c>
      <c r="W5">
        <v>-3.2000000000000001E-2</v>
      </c>
      <c r="X5">
        <v>0.93700000000000006</v>
      </c>
      <c r="Y5">
        <v>7.3999999999999996E-2</v>
      </c>
      <c r="Z5">
        <v>-1.0999999999999999E-2</v>
      </c>
      <c r="AA5">
        <v>4.0800000000000003E-2</v>
      </c>
      <c r="AB5">
        <v>3.4500000000000003E-2</v>
      </c>
      <c r="AC5">
        <v>1.7999999999999999E-2</v>
      </c>
      <c r="AD5">
        <v>1.66E-2</v>
      </c>
      <c r="AE5">
        <v>1.9599999999999999E-2</v>
      </c>
      <c r="AF5">
        <v>1.04E-2</v>
      </c>
      <c r="AG5">
        <v>1.5800000000000002E-2</v>
      </c>
      <c r="AH5">
        <v>6.9400000000000003E-2</v>
      </c>
    </row>
    <row r="6" spans="1:34" x14ac:dyDescent="0.3">
      <c r="A6">
        <v>5</v>
      </c>
      <c r="B6">
        <v>2010</v>
      </c>
      <c r="C6">
        <v>685306</v>
      </c>
      <c r="D6">
        <v>233755</v>
      </c>
      <c r="E6">
        <v>181399</v>
      </c>
      <c r="F6">
        <v>43783</v>
      </c>
      <c r="G6">
        <v>8573</v>
      </c>
      <c r="H6">
        <v>8.0199999999999994E-2</v>
      </c>
      <c r="I6">
        <v>0.77600000000000002</v>
      </c>
      <c r="J6">
        <v>0.187</v>
      </c>
      <c r="K6">
        <v>3.6999999999999998E-2</v>
      </c>
      <c r="L6">
        <v>2.93</v>
      </c>
      <c r="M6" t="s">
        <v>48</v>
      </c>
      <c r="N6">
        <v>40247</v>
      </c>
      <c r="O6">
        <v>18224</v>
      </c>
      <c r="P6">
        <v>16170</v>
      </c>
      <c r="Q6">
        <v>2376</v>
      </c>
      <c r="R6">
        <v>-322</v>
      </c>
      <c r="S6">
        <v>6.2E-2</v>
      </c>
      <c r="T6">
        <v>8.5000000000000006E-2</v>
      </c>
      <c r="U6">
        <v>9.8000000000000004E-2</v>
      </c>
      <c r="V6">
        <v>5.7000000000000002E-2</v>
      </c>
      <c r="W6">
        <v>-3.5999999999999997E-2</v>
      </c>
      <c r="X6">
        <v>0.88700000000000001</v>
      </c>
      <c r="Y6">
        <v>0.13</v>
      </c>
      <c r="Z6">
        <v>-1.7999999999999999E-2</v>
      </c>
      <c r="AA6">
        <v>2.9100000000000001E-2</v>
      </c>
      <c r="AB6">
        <v>2.63E-2</v>
      </c>
      <c r="AC6">
        <v>1.84E-2</v>
      </c>
      <c r="AD6">
        <v>1.7100000000000001E-2</v>
      </c>
      <c r="AE6">
        <v>2.0299999999999999E-2</v>
      </c>
      <c r="AF6">
        <v>1.0500000000000001E-2</v>
      </c>
      <c r="AG6">
        <v>1.54E-2</v>
      </c>
      <c r="AH6">
        <v>8.0600000000000005E-2</v>
      </c>
    </row>
    <row r="7" spans="1:34" x14ac:dyDescent="0.3">
      <c r="A7">
        <v>6</v>
      </c>
      <c r="B7">
        <v>2015</v>
      </c>
      <c r="C7">
        <v>723985</v>
      </c>
      <c r="D7">
        <v>237905</v>
      </c>
      <c r="E7">
        <v>185279</v>
      </c>
      <c r="F7">
        <v>44026</v>
      </c>
      <c r="G7">
        <v>8600</v>
      </c>
      <c r="H7">
        <v>5.9700000000000003E-2</v>
      </c>
      <c r="I7">
        <v>0.77900000000000003</v>
      </c>
      <c r="J7">
        <v>0.185</v>
      </c>
      <c r="K7">
        <v>3.5999999999999997E-2</v>
      </c>
      <c r="L7">
        <v>3.04</v>
      </c>
      <c r="M7" t="s">
        <v>49</v>
      </c>
      <c r="N7">
        <v>38679</v>
      </c>
      <c r="O7">
        <v>4150</v>
      </c>
      <c r="P7">
        <v>3880</v>
      </c>
      <c r="Q7">
        <v>243</v>
      </c>
      <c r="R7">
        <v>27</v>
      </c>
      <c r="S7">
        <v>5.6000000000000001E-2</v>
      </c>
      <c r="T7">
        <v>1.7999999999999999E-2</v>
      </c>
      <c r="U7">
        <v>2.1000000000000001E-2</v>
      </c>
      <c r="V7">
        <v>6.0000000000000001E-3</v>
      </c>
      <c r="W7">
        <v>3.0000000000000001E-3</v>
      </c>
      <c r="X7">
        <v>0.93500000000000005</v>
      </c>
      <c r="Y7">
        <v>5.8999999999999997E-2</v>
      </c>
      <c r="Z7">
        <v>7.0000000000000001E-3</v>
      </c>
      <c r="AA7">
        <v>2.3300000000000001E-2</v>
      </c>
      <c r="AB7">
        <v>1.7000000000000001E-2</v>
      </c>
      <c r="AC7">
        <v>1.8599999999999998E-2</v>
      </c>
      <c r="AD7">
        <v>1.7100000000000001E-2</v>
      </c>
      <c r="AE7">
        <v>2.0500000000000001E-2</v>
      </c>
      <c r="AF7">
        <v>1.0200000000000001E-2</v>
      </c>
      <c r="AG7">
        <v>1.5299999999999999E-2</v>
      </c>
      <c r="AH7">
        <v>7.6200000000000004E-2</v>
      </c>
    </row>
    <row r="8" spans="1:34" x14ac:dyDescent="0.3">
      <c r="A8">
        <v>7</v>
      </c>
      <c r="B8">
        <v>2017</v>
      </c>
      <c r="C8">
        <v>746868</v>
      </c>
      <c r="D8">
        <v>241021</v>
      </c>
      <c r="E8">
        <v>188131</v>
      </c>
      <c r="F8">
        <v>44203</v>
      </c>
      <c r="G8">
        <v>8687</v>
      </c>
      <c r="H8">
        <v>5.04E-2</v>
      </c>
      <c r="I8">
        <v>0.78100000000000003</v>
      </c>
      <c r="J8">
        <v>0.183</v>
      </c>
      <c r="K8">
        <v>3.5999999999999997E-2</v>
      </c>
      <c r="L8">
        <v>3.1</v>
      </c>
      <c r="M8" t="s">
        <v>50</v>
      </c>
      <c r="N8">
        <v>22883</v>
      </c>
      <c r="O8">
        <v>3116</v>
      </c>
      <c r="P8">
        <v>2852</v>
      </c>
      <c r="Q8">
        <v>177</v>
      </c>
      <c r="R8">
        <v>87</v>
      </c>
      <c r="S8">
        <v>3.2000000000000001E-2</v>
      </c>
      <c r="T8">
        <v>1.2999999999999999E-2</v>
      </c>
      <c r="U8">
        <v>1.4999999999999999E-2</v>
      </c>
      <c r="V8">
        <v>4.0000000000000001E-3</v>
      </c>
      <c r="W8">
        <v>0.01</v>
      </c>
      <c r="X8">
        <v>0.91500000000000004</v>
      </c>
      <c r="Y8">
        <v>5.7000000000000002E-2</v>
      </c>
      <c r="Z8">
        <v>2.8000000000000001E-2</v>
      </c>
      <c r="AA8">
        <v>3.7699999999999997E-2</v>
      </c>
      <c r="AB8">
        <v>0.02</v>
      </c>
      <c r="AC8">
        <v>1.89E-2</v>
      </c>
      <c r="AD8">
        <v>1.7100000000000001E-2</v>
      </c>
      <c r="AE8">
        <v>2.07E-2</v>
      </c>
      <c r="AF8">
        <v>0.01</v>
      </c>
      <c r="AG8">
        <v>1.55E-2</v>
      </c>
      <c r="AH8">
        <v>7.4700000000000003E-2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>
      <selection sqref="A1:AF8"/>
    </sheetView>
  </sheetViews>
  <sheetFormatPr defaultRowHeight="16.5" x14ac:dyDescent="0.3"/>
  <sheetData>
    <row r="1" spans="1:32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3">
      <c r="A2">
        <v>1</v>
      </c>
      <c r="B2">
        <v>1990</v>
      </c>
      <c r="C2">
        <v>649623</v>
      </c>
      <c r="D2">
        <v>251782</v>
      </c>
      <c r="E2">
        <v>164701</v>
      </c>
      <c r="F2">
        <v>83569</v>
      </c>
      <c r="G2">
        <v>3512</v>
      </c>
      <c r="H2">
        <v>0.65400000000000003</v>
      </c>
      <c r="I2">
        <v>0.33200000000000002</v>
      </c>
      <c r="J2">
        <v>1.4E-2</v>
      </c>
      <c r="K2">
        <v>2.58</v>
      </c>
      <c r="L2">
        <v>1990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44</v>
      </c>
      <c r="AA2" t="s">
        <v>44</v>
      </c>
      <c r="AB2">
        <v>2.18E-2</v>
      </c>
      <c r="AC2">
        <v>2.2499999999999999E-2</v>
      </c>
      <c r="AD2">
        <v>2.3800000000000002E-2</v>
      </c>
      <c r="AE2">
        <v>2.2599999999999999E-2</v>
      </c>
      <c r="AF2">
        <v>6.3E-3</v>
      </c>
    </row>
    <row r="3" spans="1:32" x14ac:dyDescent="0.3">
      <c r="A3">
        <v>2</v>
      </c>
      <c r="B3">
        <v>1995</v>
      </c>
      <c r="C3">
        <v>673274</v>
      </c>
      <c r="D3">
        <v>254784</v>
      </c>
      <c r="E3">
        <v>167529</v>
      </c>
      <c r="F3">
        <v>83745</v>
      </c>
      <c r="G3">
        <v>3510</v>
      </c>
      <c r="H3">
        <v>0.65800000000000003</v>
      </c>
      <c r="I3">
        <v>0.32900000000000001</v>
      </c>
      <c r="J3">
        <v>1.4E-2</v>
      </c>
      <c r="K3">
        <v>2.64</v>
      </c>
      <c r="L3" t="s">
        <v>45</v>
      </c>
      <c r="M3">
        <v>23651</v>
      </c>
      <c r="N3">
        <v>3002</v>
      </c>
      <c r="O3">
        <v>2828</v>
      </c>
      <c r="P3">
        <v>176</v>
      </c>
      <c r="Q3">
        <v>-2</v>
      </c>
      <c r="R3">
        <v>3.5999999999999997E-2</v>
      </c>
      <c r="S3">
        <v>1.2E-2</v>
      </c>
      <c r="T3">
        <v>1.7000000000000001E-2</v>
      </c>
      <c r="U3">
        <v>2E-3</v>
      </c>
      <c r="V3">
        <v>-1E-3</v>
      </c>
      <c r="W3">
        <v>0.94199999999999995</v>
      </c>
      <c r="X3">
        <v>5.8999999999999997E-2</v>
      </c>
      <c r="Y3">
        <v>-1E-3</v>
      </c>
      <c r="Z3">
        <v>1.2699999999999999E-2</v>
      </c>
      <c r="AA3">
        <v>5.4999999999999997E-3</v>
      </c>
      <c r="AB3">
        <v>2.1299999999999999E-2</v>
      </c>
      <c r="AC3">
        <v>2.1700000000000001E-2</v>
      </c>
      <c r="AD3">
        <v>2.2800000000000001E-2</v>
      </c>
      <c r="AE3">
        <v>2.1999999999999999E-2</v>
      </c>
      <c r="AF3">
        <v>6.1999999999999998E-3</v>
      </c>
    </row>
    <row r="4" spans="1:32" x14ac:dyDescent="0.3">
      <c r="A4">
        <v>3</v>
      </c>
      <c r="B4">
        <v>2000</v>
      </c>
      <c r="C4">
        <v>707163</v>
      </c>
      <c r="D4">
        <v>260578</v>
      </c>
      <c r="E4">
        <v>172988</v>
      </c>
      <c r="F4">
        <v>84106</v>
      </c>
      <c r="G4">
        <v>3484</v>
      </c>
      <c r="H4">
        <v>0.66400000000000003</v>
      </c>
      <c r="I4">
        <v>0.32300000000000001</v>
      </c>
      <c r="J4">
        <v>1.2999999999999999E-2</v>
      </c>
      <c r="K4">
        <v>2.71</v>
      </c>
      <c r="L4" t="s">
        <v>46</v>
      </c>
      <c r="M4">
        <v>33889</v>
      </c>
      <c r="N4">
        <v>5794</v>
      </c>
      <c r="O4">
        <v>5459</v>
      </c>
      <c r="P4">
        <v>361</v>
      </c>
      <c r="Q4">
        <v>-26</v>
      </c>
      <c r="R4">
        <v>0.05</v>
      </c>
      <c r="S4">
        <v>2.3E-2</v>
      </c>
      <c r="T4">
        <v>3.3000000000000002E-2</v>
      </c>
      <c r="U4">
        <v>4.0000000000000001E-3</v>
      </c>
      <c r="V4">
        <v>-7.0000000000000001E-3</v>
      </c>
      <c r="W4">
        <v>0.94199999999999995</v>
      </c>
      <c r="X4">
        <v>6.2E-2</v>
      </c>
      <c r="Y4">
        <v>-4.0000000000000001E-3</v>
      </c>
      <c r="Z4">
        <v>1.4999999999999999E-2</v>
      </c>
      <c r="AA4">
        <v>1.2E-2</v>
      </c>
      <c r="AB4">
        <v>2.0899999999999998E-2</v>
      </c>
      <c r="AC4">
        <v>2.1299999999999999E-2</v>
      </c>
      <c r="AD4">
        <v>2.2100000000000002E-2</v>
      </c>
      <c r="AE4">
        <v>2.1999999999999999E-2</v>
      </c>
      <c r="AF4">
        <v>6.1000000000000004E-3</v>
      </c>
    </row>
    <row r="5" spans="1:32" x14ac:dyDescent="0.3">
      <c r="A5">
        <v>4</v>
      </c>
      <c r="B5">
        <v>2005</v>
      </c>
      <c r="C5">
        <v>700350</v>
      </c>
      <c r="D5">
        <v>267149</v>
      </c>
      <c r="E5">
        <v>177282</v>
      </c>
      <c r="F5">
        <v>86502</v>
      </c>
      <c r="G5">
        <v>3365</v>
      </c>
      <c r="H5">
        <v>0.66400000000000003</v>
      </c>
      <c r="I5">
        <v>0.32400000000000001</v>
      </c>
      <c r="J5">
        <v>1.2999999999999999E-2</v>
      </c>
      <c r="K5">
        <v>2.62</v>
      </c>
      <c r="L5" t="s">
        <v>47</v>
      </c>
      <c r="M5">
        <v>-6813</v>
      </c>
      <c r="N5">
        <v>6571</v>
      </c>
      <c r="O5">
        <v>4294</v>
      </c>
      <c r="P5">
        <v>2396</v>
      </c>
      <c r="Q5">
        <v>-119</v>
      </c>
      <c r="R5">
        <v>-0.01</v>
      </c>
      <c r="S5">
        <v>2.5000000000000001E-2</v>
      </c>
      <c r="T5">
        <v>2.5000000000000001E-2</v>
      </c>
      <c r="U5">
        <v>2.8000000000000001E-2</v>
      </c>
      <c r="V5">
        <v>-3.4000000000000002E-2</v>
      </c>
      <c r="W5">
        <v>0.65300000000000002</v>
      </c>
      <c r="X5">
        <v>0.36499999999999999</v>
      </c>
      <c r="Y5">
        <v>-1.7999999999999999E-2</v>
      </c>
      <c r="Z5">
        <v>-3.3999999999999998E-3</v>
      </c>
      <c r="AA5">
        <v>8.6E-3</v>
      </c>
      <c r="AB5">
        <v>1.95E-2</v>
      </c>
      <c r="AC5">
        <v>2.06E-2</v>
      </c>
      <c r="AD5">
        <v>2.1000000000000001E-2</v>
      </c>
      <c r="AE5">
        <v>2.1700000000000001E-2</v>
      </c>
      <c r="AF5">
        <v>6.0000000000000001E-3</v>
      </c>
    </row>
    <row r="6" spans="1:32" x14ac:dyDescent="0.3">
      <c r="A6">
        <v>5</v>
      </c>
      <c r="B6">
        <v>2010</v>
      </c>
      <c r="C6">
        <v>718451</v>
      </c>
      <c r="D6">
        <v>271031</v>
      </c>
      <c r="E6">
        <v>180204</v>
      </c>
      <c r="F6">
        <v>87649</v>
      </c>
      <c r="G6">
        <v>3178</v>
      </c>
      <c r="H6">
        <v>0.66500000000000004</v>
      </c>
      <c r="I6">
        <v>0.32300000000000001</v>
      </c>
      <c r="J6">
        <v>1.2E-2</v>
      </c>
      <c r="K6">
        <v>2.65</v>
      </c>
      <c r="L6" t="s">
        <v>48</v>
      </c>
      <c r="M6">
        <v>18101</v>
      </c>
      <c r="N6">
        <v>3882</v>
      </c>
      <c r="O6">
        <v>2922</v>
      </c>
      <c r="P6">
        <v>1147</v>
      </c>
      <c r="Q6">
        <v>-187</v>
      </c>
      <c r="R6">
        <v>2.5999999999999999E-2</v>
      </c>
      <c r="S6">
        <v>1.4999999999999999E-2</v>
      </c>
      <c r="T6">
        <v>1.6E-2</v>
      </c>
      <c r="U6">
        <v>1.2999999999999999E-2</v>
      </c>
      <c r="V6">
        <v>-5.6000000000000001E-2</v>
      </c>
      <c r="W6">
        <v>0.753</v>
      </c>
      <c r="X6">
        <v>0.29499999999999998</v>
      </c>
      <c r="Y6">
        <v>-4.8000000000000001E-2</v>
      </c>
      <c r="Z6">
        <v>1.3100000000000001E-2</v>
      </c>
      <c r="AA6">
        <v>5.5999999999999999E-3</v>
      </c>
      <c r="AB6">
        <v>1.9300000000000001E-2</v>
      </c>
      <c r="AC6">
        <v>1.9800000000000002E-2</v>
      </c>
      <c r="AD6">
        <v>2.0199999999999999E-2</v>
      </c>
      <c r="AE6">
        <v>2.0899999999999998E-2</v>
      </c>
      <c r="AF6">
        <v>5.7000000000000002E-3</v>
      </c>
    </row>
    <row r="7" spans="1:32" x14ac:dyDescent="0.3">
      <c r="A7">
        <v>6</v>
      </c>
      <c r="B7">
        <v>2015</v>
      </c>
      <c r="C7">
        <v>759609</v>
      </c>
      <c r="D7">
        <v>274612</v>
      </c>
      <c r="E7">
        <v>180916</v>
      </c>
      <c r="F7">
        <v>90529</v>
      </c>
      <c r="G7">
        <v>3167</v>
      </c>
      <c r="H7">
        <v>0.65900000000000003</v>
      </c>
      <c r="I7">
        <v>0.33</v>
      </c>
      <c r="J7">
        <v>1.2E-2</v>
      </c>
      <c r="K7">
        <v>2.77</v>
      </c>
      <c r="L7" t="s">
        <v>49</v>
      </c>
      <c r="M7">
        <v>41158</v>
      </c>
      <c r="N7">
        <v>3581</v>
      </c>
      <c r="O7">
        <v>712</v>
      </c>
      <c r="P7">
        <v>2880</v>
      </c>
      <c r="Q7">
        <v>-11</v>
      </c>
      <c r="R7">
        <v>5.7000000000000002E-2</v>
      </c>
      <c r="S7">
        <v>1.2999999999999999E-2</v>
      </c>
      <c r="T7">
        <v>4.0000000000000001E-3</v>
      </c>
      <c r="U7">
        <v>3.3000000000000002E-2</v>
      </c>
      <c r="V7">
        <v>-3.0000000000000001E-3</v>
      </c>
      <c r="W7">
        <v>0.19900000000000001</v>
      </c>
      <c r="X7">
        <v>0.80400000000000005</v>
      </c>
      <c r="Y7">
        <v>-3.0000000000000001E-3</v>
      </c>
      <c r="Z7">
        <v>2.4799999999999999E-2</v>
      </c>
      <c r="AA7">
        <v>1.46E-2</v>
      </c>
      <c r="AB7">
        <v>1.95E-2</v>
      </c>
      <c r="AC7">
        <v>1.9699999999999999E-2</v>
      </c>
      <c r="AD7">
        <v>0.02</v>
      </c>
      <c r="AE7">
        <v>2.1000000000000001E-2</v>
      </c>
      <c r="AF7">
        <v>5.7000000000000002E-3</v>
      </c>
    </row>
    <row r="8" spans="1:32" x14ac:dyDescent="0.3">
      <c r="A8">
        <v>7</v>
      </c>
      <c r="B8">
        <v>2017</v>
      </c>
      <c r="C8">
        <v>770203</v>
      </c>
      <c r="D8">
        <v>277189</v>
      </c>
      <c r="E8">
        <v>181500</v>
      </c>
      <c r="F8">
        <v>92521</v>
      </c>
      <c r="G8">
        <v>3168</v>
      </c>
      <c r="H8">
        <v>0.65500000000000003</v>
      </c>
      <c r="I8">
        <v>0.33400000000000002</v>
      </c>
      <c r="J8">
        <v>1.0999999999999999E-2</v>
      </c>
      <c r="K8">
        <v>2.78</v>
      </c>
      <c r="L8" t="s">
        <v>50</v>
      </c>
      <c r="M8">
        <v>10594</v>
      </c>
      <c r="N8">
        <v>2577</v>
      </c>
      <c r="O8">
        <v>584</v>
      </c>
      <c r="P8">
        <v>1992</v>
      </c>
      <c r="Q8">
        <v>1</v>
      </c>
      <c r="R8">
        <v>1.4E-2</v>
      </c>
      <c r="S8">
        <v>8.9999999999999993E-3</v>
      </c>
      <c r="T8">
        <v>3.0000000000000001E-3</v>
      </c>
      <c r="U8">
        <v>2.1999999999999999E-2</v>
      </c>
      <c r="V8">
        <v>0</v>
      </c>
      <c r="W8">
        <v>0.22700000000000001</v>
      </c>
      <c r="X8">
        <v>0.77300000000000002</v>
      </c>
      <c r="Y8">
        <v>0</v>
      </c>
      <c r="Z8">
        <v>1.7399999999999999E-2</v>
      </c>
      <c r="AA8">
        <v>1.6500000000000001E-2</v>
      </c>
      <c r="AB8">
        <v>1.95E-2</v>
      </c>
      <c r="AC8">
        <v>1.9699999999999999E-2</v>
      </c>
      <c r="AD8">
        <v>1.9900000000000001E-2</v>
      </c>
      <c r="AE8">
        <v>2.1000000000000001E-2</v>
      </c>
      <c r="AF8">
        <v>5.5999999999999999E-3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7</vt:i4>
      </vt:variant>
    </vt:vector>
  </HeadingPairs>
  <TitlesOfParts>
    <vt:vector size="21" baseType="lpstr">
      <vt:lpstr>Total</vt:lpstr>
      <vt:lpstr>Alameda</vt:lpstr>
      <vt:lpstr>Contra Costa</vt:lpstr>
      <vt:lpstr>Marin</vt:lpstr>
      <vt:lpstr>Napa</vt:lpstr>
      <vt:lpstr>San Benito</vt:lpstr>
      <vt:lpstr>San Francisco</vt:lpstr>
      <vt:lpstr>San Joaquin</vt:lpstr>
      <vt:lpstr>San Mateo</vt:lpstr>
      <vt:lpstr>Santa Clara</vt:lpstr>
      <vt:lpstr>Santa Cruz</vt:lpstr>
      <vt:lpstr>Solano</vt:lpstr>
      <vt:lpstr>Sonoma</vt:lpstr>
      <vt:lpstr>California</vt:lpstr>
      <vt:lpstr>Population Share</vt:lpstr>
      <vt:lpstr>Housing Share</vt:lpstr>
      <vt:lpstr>PPU - Top 5</vt:lpstr>
      <vt:lpstr>PPU - All</vt:lpstr>
      <vt:lpstr>Top 5 Population</vt:lpstr>
      <vt:lpstr>Chart6</vt:lpstr>
      <vt:lpstr>Chart7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Ougarov</dc:creator>
  <cp:lastModifiedBy>Kirill Ougarov</cp:lastModifiedBy>
  <dcterms:created xsi:type="dcterms:W3CDTF">2018-03-16T00:24:57Z</dcterms:created>
  <dcterms:modified xsi:type="dcterms:W3CDTF">2018-03-16T03:45:03Z</dcterms:modified>
</cp:coreProperties>
</file>