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22-05\Desktop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E24" i="1"/>
  <c r="I13" i="1"/>
  <c r="E7" i="1"/>
  <c r="E10" i="1" s="1"/>
  <c r="E6" i="1"/>
  <c r="E9" i="1" s="1"/>
  <c r="E5" i="1"/>
  <c r="I7" i="1"/>
  <c r="E8" i="1"/>
  <c r="I10" i="1"/>
  <c r="C3" i="1"/>
  <c r="I5" i="1" s="1"/>
  <c r="I8" i="1" s="1"/>
  <c r="E11" i="1" l="1"/>
  <c r="E12" i="1" s="1"/>
  <c r="E13" i="1" s="1"/>
  <c r="I6" i="1"/>
  <c r="I9" i="1" s="1"/>
  <c r="I11" i="1" s="1"/>
  <c r="I12" i="1" s="1"/>
</calcChain>
</file>

<file path=xl/sharedStrings.xml><?xml version="1.0" encoding="utf-8"?>
<sst xmlns="http://schemas.openxmlformats.org/spreadsheetml/2006/main" count="58" uniqueCount="46">
  <si>
    <t>№ варианта</t>
  </si>
  <si>
    <t>λ, нм</t>
  </si>
  <si>
    <t>Δ λ, нм</t>
  </si>
  <si>
    <r>
      <t>P</t>
    </r>
    <r>
      <rPr>
        <vertAlign val="subscript"/>
        <sz val="12"/>
        <color theme="1"/>
        <rFont val="Times New Roman"/>
        <family val="1"/>
        <charset val="204"/>
      </rPr>
      <t>пер</t>
    </r>
    <r>
      <rPr>
        <sz val="12"/>
        <color theme="1"/>
        <rFont val="Times New Roman"/>
        <family val="1"/>
        <charset val="204"/>
      </rPr>
      <t>, мВт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</si>
  <si>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вх,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</si>
  <si>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вых,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</si>
  <si>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нс,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</si>
  <si>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рс, дБ</t>
    </r>
  </si>
  <si>
    <t>Способ</t>
  </si>
  <si>
    <t>кодирования</t>
  </si>
  <si>
    <t>λ</t>
  </si>
  <si>
    <t>NRZ (c невозвращением в нуль)</t>
  </si>
  <si>
    <t>λ.мкм</t>
  </si>
  <si>
    <t>Компоненты</t>
  </si>
  <si>
    <t>Cостав стекла</t>
  </si>
  <si>
    <t>Тип коэффициента</t>
  </si>
  <si>
    <t>Значение коэффициента при</t>
  </si>
  <si>
    <r>
      <t>n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(λ=*,**мкм)</t>
    </r>
  </si>
  <si>
    <r>
      <t>Светоотра-жающая оболочка (n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</si>
  <si>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r>
      <t>SiO</t>
    </r>
    <r>
      <rPr>
        <vertAlign val="subscript"/>
        <sz val="12"/>
        <color theme="1"/>
        <rFont val="Times New Roman"/>
        <family val="1"/>
        <charset val="204"/>
      </rPr>
      <t>2</t>
    </r>
  </si>
  <si>
    <t>Сердечник</t>
  </si>
  <si>
    <r>
      <t>(n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)</t>
    </r>
  </si>
  <si>
    <r>
      <t>3,1% G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O</t>
    </r>
    <r>
      <rPr>
        <vertAlign val="subscript"/>
        <sz val="12"/>
        <color rgb="FF000000"/>
        <rFont val="Times New Roman"/>
        <family val="1"/>
        <charset val="204"/>
      </rPr>
      <t>2</t>
    </r>
  </si>
  <si>
    <r>
      <t>96,9% SiO</t>
    </r>
    <r>
      <rPr>
        <vertAlign val="subscript"/>
        <sz val="12"/>
        <color rgb="FF000000"/>
        <rFont val="Times New Roman"/>
        <family val="1"/>
        <charset val="204"/>
      </rPr>
      <t>2</t>
    </r>
  </si>
  <si>
    <r>
      <t>λ</t>
    </r>
    <r>
      <rPr>
        <sz val="11"/>
        <color theme="1"/>
        <rFont val="Calibri"/>
        <family val="2"/>
        <charset val="204"/>
      </rPr>
      <t>²/λ²-I²</t>
    </r>
    <r>
      <rPr>
        <sz val="11"/>
        <color theme="1"/>
        <rFont val="Calibri"/>
        <family val="2"/>
        <charset val="204"/>
        <scheme val="minor"/>
      </rPr>
      <t>1</t>
    </r>
  </si>
  <si>
    <r>
      <t>λ</t>
    </r>
    <r>
      <rPr>
        <sz val="11"/>
        <color theme="1"/>
        <rFont val="Calibri"/>
        <family val="2"/>
        <charset val="204"/>
      </rPr>
      <t>²/λ²-I²2</t>
    </r>
  </si>
  <si>
    <t>A1 * λ²/λ²-I²1</t>
  </si>
  <si>
    <t>A2 * λ²/λ²-I²1</t>
  </si>
  <si>
    <t>A3 * λ²/λ²-I²1</t>
  </si>
  <si>
    <t>Сумма</t>
  </si>
  <si>
    <t>n²(λ)=</t>
  </si>
  <si>
    <t>Светоотражающая оболочка</t>
  </si>
  <si>
    <t>V=</t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</si>
  <si>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сердечника оптоволоконного световода 2a=8,3 мкм;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</si>
  <si>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оболочки оптоволоконного световода b=125 мкм;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</si>
  <si>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скрутки d=160 мм;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</si>
  <si>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шаг скрутки S=80 мм;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</si>
  <si>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коэффициент для расчета затухания на микроизгибах  k=15;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</si>
  <si>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 xml:space="preserve">строительная длина оптического кабеля </t>
    </r>
    <r>
      <rPr>
        <i/>
        <sz val="12"/>
        <color theme="1"/>
        <rFont val="Times New Roman"/>
        <family val="1"/>
        <charset val="204"/>
      </rPr>
      <t>l</t>
    </r>
    <r>
      <rPr>
        <i/>
        <vertAlign val="subscript"/>
        <sz val="12"/>
        <color theme="1"/>
        <rFont val="Times New Roman"/>
        <family val="1"/>
        <charset val="204"/>
      </rPr>
      <t>сд</t>
    </r>
    <r>
      <rPr>
        <sz val="12"/>
        <color theme="1"/>
        <rFont val="Times New Roman"/>
        <family val="1"/>
        <charset val="204"/>
      </rPr>
      <t>=2 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</si>
  <si>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коэффициент ошибок p</t>
    </r>
    <r>
      <rPr>
        <vertAlign val="subscript"/>
        <sz val="12"/>
        <color theme="1"/>
        <rFont val="Times New Roman"/>
        <family val="1"/>
        <charset val="204"/>
      </rPr>
      <t>ош</t>
    </r>
    <r>
      <rPr>
        <sz val="12"/>
        <color theme="1"/>
        <rFont val="Times New Roman"/>
        <family val="1"/>
        <charset val="204"/>
      </rPr>
      <t>=­10</t>
    </r>
    <r>
      <rPr>
        <vertAlign val="superscript"/>
        <sz val="12"/>
        <color theme="1"/>
        <rFont val="Times New Roman"/>
        <family val="1"/>
        <charset val="204"/>
      </rPr>
      <t>-9</t>
    </r>
    <r>
      <rPr>
        <sz val="12"/>
        <color theme="1"/>
        <rFont val="Times New Roman"/>
        <family val="1"/>
        <charset val="204"/>
      </rPr>
      <t>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</si>
  <si>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скорость передачи информации B= 622 Мбит/с.</t>
    </r>
  </si>
  <si>
    <t>a=</t>
  </si>
  <si>
    <t>n1²-n2²=</t>
  </si>
  <si>
    <t>Корень n1²-n2²=</t>
  </si>
  <si>
    <r>
      <t>2*</t>
    </r>
    <r>
      <rPr>
        <sz val="11"/>
        <color theme="1"/>
        <rFont val="Calibri"/>
        <family val="2"/>
        <charset val="204"/>
      </rPr>
      <t>π*α/λ=</t>
    </r>
  </si>
  <si>
    <t>2*π*α/λ*Корень n1²-n2²=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</si>
</sst>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sz val="11"/>
      <color theme="1"/>
      <name val="Cambria Math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10" xfId="0" applyBorder="1" applyAlignment="1">
      <alignment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1" fontId="1" fillId="0" borderId="8" xfId="0" applyNumberFormat="1" applyFont="1" applyBorder="1" applyAlignment="1">
      <alignment horizontal="center" vertical="center" wrapText="1"/>
    </xf>
    <xf numFmtId="0" fontId="0" fillId="0" borderId="19" xfId="0" applyBorder="1"/>
    <xf numFmtId="0" fontId="0" fillId="0" borderId="19" xfId="0" applyFill="1" applyBorder="1"/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19" xfId="0" applyBorder="1" applyAlignment="1">
      <alignment horizontal="left" vertical="top"/>
    </xf>
    <xf numFmtId="0" fontId="0" fillId="0" borderId="19" xfId="0" applyBorder="1" applyAlignment="1">
      <alignment horizontal="right" vertical="center"/>
    </xf>
    <xf numFmtId="0" fontId="0" fillId="0" borderId="19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8.gif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2.gif" TargetMode="External"/><Relationship Id="rId1" Type="http://schemas.openxmlformats.org/officeDocument/2006/relationships/image" Target="../media/image1.png"/><Relationship Id="rId6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7.gif" TargetMode="External"/><Relationship Id="rId5" Type="http://schemas.openxmlformats.org/officeDocument/2006/relationships/image" Target="../media/image3.png"/><Relationship Id="rId10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9.gif" TargetMode="External"/><Relationship Id="rId4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79.gif" TargetMode="Externa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14</xdr:row>
      <xdr:rowOff>123825</xdr:rowOff>
    </xdr:from>
    <xdr:to>
      <xdr:col>4</xdr:col>
      <xdr:colOff>571500</xdr:colOff>
      <xdr:row>14</xdr:row>
      <xdr:rowOff>295275</xdr:rowOff>
    </xdr:to>
    <xdr:pic>
      <xdr:nvPicPr>
        <xdr:cNvPr id="2" name="Рисунок 1" descr="\\192.168.200.13\SMSysoev\Мои документы\ВОЛС-проект\sv0_files\Image82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2495550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104775</xdr:colOff>
      <xdr:row>16</xdr:row>
      <xdr:rowOff>371475</xdr:rowOff>
    </xdr:from>
    <xdr:to>
      <xdr:col>6</xdr:col>
      <xdr:colOff>828675</xdr:colOff>
      <xdr:row>17</xdr:row>
      <xdr:rowOff>24493</xdr:rowOff>
    </xdr:to>
    <xdr:pic>
      <xdr:nvPicPr>
        <xdr:cNvPr id="3" name="Рисунок 2" descr="\\192.168.200.13\SMSysoev\Мои документы\ВОЛС-проект\sv0_files\Image79.gif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905250"/>
          <a:ext cx="723900" cy="491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819150</xdr:colOff>
      <xdr:row>16</xdr:row>
      <xdr:rowOff>190500</xdr:rowOff>
    </xdr:from>
    <xdr:to>
      <xdr:col>2</xdr:col>
      <xdr:colOff>1019175</xdr:colOff>
      <xdr:row>16</xdr:row>
      <xdr:rowOff>428625</xdr:rowOff>
    </xdr:to>
    <xdr:pic>
      <xdr:nvPicPr>
        <xdr:cNvPr id="4" name="Рисунок 3" descr="\\192.168.200.13\SMSysoev\Мои документы\ВОЛС-проект\sv0_files\Image87.gif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3724275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781050</xdr:colOff>
      <xdr:row>17</xdr:row>
      <xdr:rowOff>238125</xdr:rowOff>
    </xdr:from>
    <xdr:to>
      <xdr:col>2</xdr:col>
      <xdr:colOff>1019175</xdr:colOff>
      <xdr:row>17</xdr:row>
      <xdr:rowOff>495300</xdr:rowOff>
    </xdr:to>
    <xdr:pic>
      <xdr:nvPicPr>
        <xdr:cNvPr id="5" name="Рисунок 4" descr="\\192.168.200.13\SMSysoev\Мои документы\ВОЛС-проект\sv0_files\Image88.gif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4610100"/>
          <a:ext cx="238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942975</xdr:colOff>
      <xdr:row>18</xdr:row>
      <xdr:rowOff>161925</xdr:rowOff>
    </xdr:from>
    <xdr:to>
      <xdr:col>2</xdr:col>
      <xdr:colOff>1143000</xdr:colOff>
      <xdr:row>18</xdr:row>
      <xdr:rowOff>400050</xdr:rowOff>
    </xdr:to>
    <xdr:pic>
      <xdr:nvPicPr>
        <xdr:cNvPr id="6" name="Рисунок 5" descr="\\192.168.200.13\SMSysoev\Мои документы\ВОЛС-проект\sv0_files\Image89.gif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5114925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971550</xdr:colOff>
      <xdr:row>19</xdr:row>
      <xdr:rowOff>85725</xdr:rowOff>
    </xdr:from>
    <xdr:to>
      <xdr:col>2</xdr:col>
      <xdr:colOff>1133475</xdr:colOff>
      <xdr:row>19</xdr:row>
      <xdr:rowOff>323850</xdr:rowOff>
    </xdr:to>
    <xdr:pic>
      <xdr:nvPicPr>
        <xdr:cNvPr id="7" name="Рисунок 6" descr="\\192.168.200.13\SMSysoev\Мои документы\ВОЛС-проект\sv0_files\Image88.gif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476875"/>
          <a:ext cx="1619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3986212</xdr:colOff>
      <xdr:row>18</xdr:row>
      <xdr:rowOff>123825</xdr:rowOff>
    </xdr:from>
    <xdr:ext cx="120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205412" y="602932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205412" y="602932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2" workbookViewId="0">
      <selection activeCell="J18" sqref="J18"/>
    </sheetView>
  </sheetViews>
  <sheetFormatPr defaultRowHeight="15" x14ac:dyDescent="0.25"/>
  <cols>
    <col min="3" max="3" width="66.5703125" customWidth="1"/>
    <col min="4" max="4" width="20.5703125" customWidth="1"/>
    <col min="5" max="5" width="15.42578125" customWidth="1"/>
    <col min="6" max="6" width="10.7109375" bestFit="1" customWidth="1"/>
    <col min="7" max="7" width="14" customWidth="1"/>
    <col min="8" max="8" width="12.85546875" customWidth="1"/>
    <col min="9" max="9" width="24.5703125" customWidth="1"/>
  </cols>
  <sheetData>
    <row r="1" spans="1:10" ht="15.75" x14ac:dyDescent="0.25">
      <c r="A1" s="6" t="s">
        <v>0</v>
      </c>
      <c r="B1" s="6" t="s">
        <v>1</v>
      </c>
      <c r="C1" s="6" t="s">
        <v>12</v>
      </c>
      <c r="D1" s="6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4" t="s">
        <v>8</v>
      </c>
    </row>
    <row r="2" spans="1:10" ht="32.25" thickBot="1" x14ac:dyDescent="0.3">
      <c r="A2" s="7"/>
      <c r="B2" s="7"/>
      <c r="C2" s="7"/>
      <c r="D2" s="7"/>
      <c r="E2" s="9"/>
      <c r="F2" s="9"/>
      <c r="G2" s="9"/>
      <c r="H2" s="9"/>
      <c r="I2" s="9"/>
      <c r="J2" s="5" t="s">
        <v>9</v>
      </c>
    </row>
    <row r="3" spans="1:10" ht="45.75" thickBot="1" x14ac:dyDescent="0.3">
      <c r="A3" s="1">
        <v>10</v>
      </c>
      <c r="B3" s="2">
        <v>1520</v>
      </c>
      <c r="C3" s="2">
        <f>B3/1000</f>
        <v>1.52</v>
      </c>
      <c r="D3" s="2">
        <v>0.13</v>
      </c>
      <c r="E3" s="2">
        <v>15</v>
      </c>
      <c r="F3" s="2">
        <v>2</v>
      </c>
      <c r="G3" s="2">
        <v>5</v>
      </c>
      <c r="H3" s="4">
        <v>0.01</v>
      </c>
      <c r="I3" s="4">
        <v>0.35</v>
      </c>
      <c r="J3" s="3" t="s">
        <v>11</v>
      </c>
    </row>
    <row r="4" spans="1:10" x14ac:dyDescent="0.25">
      <c r="D4" s="36" t="s">
        <v>20</v>
      </c>
      <c r="E4" s="36"/>
      <c r="H4" s="36" t="s">
        <v>31</v>
      </c>
      <c r="I4" s="36"/>
    </row>
    <row r="5" spans="1:10" x14ac:dyDescent="0.25">
      <c r="D5" s="34" t="s">
        <v>24</v>
      </c>
      <c r="E5" s="34">
        <f>C3*C3/(C3*C3-D20*D20)</f>
        <v>1.0022974265826505</v>
      </c>
      <c r="H5" s="34" t="s">
        <v>24</v>
      </c>
      <c r="I5" s="34">
        <f>C3*C3/(C3*C3-D18*D18)</f>
        <v>1.0020293645932705</v>
      </c>
    </row>
    <row r="6" spans="1:10" x14ac:dyDescent="0.25">
      <c r="D6" s="34" t="s">
        <v>25</v>
      </c>
      <c r="E6" s="34">
        <f>C3*C3/(C3*C3-E20*E20)</f>
        <v>1.005687651702357</v>
      </c>
      <c r="H6" s="34" t="s">
        <v>25</v>
      </c>
      <c r="I6" s="34">
        <f>C3*C3/(C3*C3-E18*E18)</f>
        <v>1.0058827698368442</v>
      </c>
    </row>
    <row r="7" spans="1:10" x14ac:dyDescent="0.25">
      <c r="D7" s="34" t="s">
        <v>24</v>
      </c>
      <c r="E7" s="34">
        <f>C3*C3/(C3*C3-F20*F20)</f>
        <v>-2.4161398845894515E-2</v>
      </c>
      <c r="H7" s="34" t="s">
        <v>24</v>
      </c>
      <c r="I7" s="34">
        <f>C3*C3/(C3*C3-F18*F18)</f>
        <v>-2.4161398845894515E-2</v>
      </c>
    </row>
    <row r="8" spans="1:10" x14ac:dyDescent="0.25">
      <c r="D8" s="35" t="s">
        <v>26</v>
      </c>
      <c r="E8" s="34">
        <f>D19*E5</f>
        <v>0.70447015867971952</v>
      </c>
      <c r="H8" s="35" t="s">
        <v>26</v>
      </c>
      <c r="I8" s="34">
        <f>D17*I5</f>
        <v>0.6975790752402482</v>
      </c>
    </row>
    <row r="9" spans="1:10" x14ac:dyDescent="0.25">
      <c r="D9" s="34" t="s">
        <v>27</v>
      </c>
      <c r="E9" s="34">
        <f>E19*E6</f>
        <v>0.41698897500670445</v>
      </c>
      <c r="H9" s="34" t="s">
        <v>27</v>
      </c>
      <c r="I9" s="34">
        <f>E17*I6</f>
        <v>0.41034243242244378</v>
      </c>
    </row>
    <row r="10" spans="1:10" x14ac:dyDescent="0.25">
      <c r="D10" s="34" t="s">
        <v>28</v>
      </c>
      <c r="E10" s="34">
        <f>F19*E7</f>
        <v>-2.1683744039843415E-2</v>
      </c>
      <c r="H10" s="34" t="s">
        <v>28</v>
      </c>
      <c r="I10" s="34">
        <f>F17*I7</f>
        <v>-2.1684357739374101E-2</v>
      </c>
    </row>
    <row r="11" spans="1:10" x14ac:dyDescent="0.25">
      <c r="D11" s="34" t="s">
        <v>29</v>
      </c>
      <c r="E11" s="34">
        <f>SUM(E8:E10)</f>
        <v>1.0997753896465805</v>
      </c>
      <c r="H11" s="34" t="s">
        <v>29</v>
      </c>
      <c r="I11" s="34">
        <f>SUM(I8:I10)</f>
        <v>1.0862371499233179</v>
      </c>
    </row>
    <row r="12" spans="1:10" x14ac:dyDescent="0.25">
      <c r="D12" s="34" t="s">
        <v>30</v>
      </c>
      <c r="E12" s="34">
        <f>1+E11</f>
        <v>2.0997753896465805</v>
      </c>
      <c r="H12" s="34" t="s">
        <v>30</v>
      </c>
      <c r="I12" s="34">
        <f>1+I11</f>
        <v>2.0862371499233179</v>
      </c>
    </row>
    <row r="13" spans="1:10" x14ac:dyDescent="0.25">
      <c r="D13" s="34" t="s">
        <v>10</v>
      </c>
      <c r="E13" s="34">
        <f>SQRT(E12)</f>
        <v>1.4490601746120071</v>
      </c>
      <c r="H13" s="34" t="s">
        <v>10</v>
      </c>
      <c r="I13" s="34">
        <f>SQRT(I12)</f>
        <v>1.4443812342741502</v>
      </c>
    </row>
    <row r="14" spans="1:10" ht="18" customHeight="1" x14ac:dyDescent="0.25">
      <c r="A14" s="13" t="s">
        <v>13</v>
      </c>
      <c r="B14" s="13" t="s">
        <v>14</v>
      </c>
      <c r="C14" s="13" t="s">
        <v>15</v>
      </c>
      <c r="D14" s="37" t="s">
        <v>16</v>
      </c>
      <c r="E14" s="38"/>
      <c r="F14" s="16"/>
      <c r="G14" s="20" t="s">
        <v>17</v>
      </c>
    </row>
    <row r="15" spans="1:10" ht="34.5" customHeight="1" x14ac:dyDescent="0.25">
      <c r="A15" s="14"/>
      <c r="B15" s="14"/>
      <c r="C15" s="14"/>
      <c r="D15" s="17"/>
      <c r="E15" s="18"/>
      <c r="F15" s="19"/>
      <c r="G15" s="21"/>
      <c r="I15" s="45" t="s">
        <v>42</v>
      </c>
      <c r="J15" s="46">
        <f>E13*E13-I13*I13</f>
        <v>1.3538239723263068E-2</v>
      </c>
    </row>
    <row r="16" spans="1:10" ht="57" customHeight="1" thickBot="1" x14ac:dyDescent="0.3">
      <c r="A16" s="15"/>
      <c r="B16" s="15"/>
      <c r="C16" s="15"/>
      <c r="D16" s="11">
        <v>1</v>
      </c>
      <c r="E16" s="11">
        <v>2</v>
      </c>
      <c r="F16" s="11">
        <v>3</v>
      </c>
      <c r="G16" s="22"/>
      <c r="I16" s="45" t="s">
        <v>43</v>
      </c>
      <c r="J16" s="46">
        <f>SQRT(J15)</f>
        <v>0.11635394158885666</v>
      </c>
    </row>
    <row r="17" spans="1:10" ht="66" customHeight="1" x14ac:dyDescent="0.25">
      <c r="A17" s="13" t="s">
        <v>18</v>
      </c>
      <c r="B17" s="13" t="s">
        <v>19</v>
      </c>
      <c r="C17" s="13"/>
      <c r="D17" s="33">
        <v>0.69616630000000002</v>
      </c>
      <c r="E17" s="33">
        <v>0.40794259999999999</v>
      </c>
      <c r="F17" s="33">
        <v>0.89747940000000004</v>
      </c>
      <c r="G17" s="23"/>
      <c r="I17" s="45" t="s">
        <v>44</v>
      </c>
      <c r="J17" s="46">
        <f>2*3.1415*4.15/C3</f>
        <v>17.154243421052634</v>
      </c>
    </row>
    <row r="18" spans="1:10" ht="45.75" customHeight="1" x14ac:dyDescent="0.25">
      <c r="A18" s="15"/>
      <c r="B18" s="15"/>
      <c r="C18" s="15"/>
      <c r="D18" s="12">
        <v>6.8404300000000001E-2</v>
      </c>
      <c r="E18" s="12">
        <v>0.11624139999999999</v>
      </c>
      <c r="F18" s="12">
        <v>9.8961609999999993</v>
      </c>
      <c r="G18" s="15"/>
      <c r="I18" s="45" t="s">
        <v>45</v>
      </c>
      <c r="J18" s="46">
        <f>J17*J16</f>
        <v>1.9959638370141868</v>
      </c>
    </row>
    <row r="19" spans="1:10" ht="34.5" x14ac:dyDescent="0.25">
      <c r="A19" s="24" t="s">
        <v>20</v>
      </c>
      <c r="B19" s="24" t="s">
        <v>22</v>
      </c>
      <c r="C19" s="27"/>
      <c r="D19" s="24">
        <v>0.70285540000000002</v>
      </c>
      <c r="E19" s="24">
        <v>0.41463070000000002</v>
      </c>
      <c r="F19" s="24">
        <v>0.89745399999999997</v>
      </c>
      <c r="G19" s="30"/>
    </row>
    <row r="20" spans="1:10" ht="34.5" x14ac:dyDescent="0.25">
      <c r="A20" s="25"/>
      <c r="B20" s="26" t="s">
        <v>23</v>
      </c>
      <c r="C20" s="28"/>
      <c r="D20" s="26">
        <v>7.2772299999999998E-2</v>
      </c>
      <c r="E20" s="26">
        <v>0.11430849999999999</v>
      </c>
      <c r="F20" s="26">
        <v>9.8961609999999993</v>
      </c>
      <c r="G20" s="31"/>
    </row>
    <row r="21" spans="1:10" ht="18.75" x14ac:dyDescent="0.25">
      <c r="A21" s="12" t="s">
        <v>21</v>
      </c>
      <c r="B21" s="10"/>
      <c r="C21" s="29"/>
      <c r="D21" s="10"/>
      <c r="E21" s="10"/>
      <c r="F21" s="10"/>
      <c r="G21" s="32"/>
    </row>
    <row r="23" spans="1:10" x14ac:dyDescent="0.25">
      <c r="B23" s="34" t="s">
        <v>32</v>
      </c>
      <c r="C23" s="34"/>
    </row>
    <row r="24" spans="1:10" ht="15.75" x14ac:dyDescent="0.25">
      <c r="C24" s="39"/>
      <c r="D24" s="43" t="s">
        <v>41</v>
      </c>
      <c r="E24" s="44">
        <f>8.3/2</f>
        <v>4.1500000000000004</v>
      </c>
    </row>
    <row r="25" spans="1:10" ht="18" customHeight="1" x14ac:dyDescent="0.25">
      <c r="C25" s="41" t="s">
        <v>33</v>
      </c>
      <c r="D25" s="42"/>
    </row>
    <row r="26" spans="1:10" ht="15.75" x14ac:dyDescent="0.25">
      <c r="C26" s="41" t="s">
        <v>34</v>
      </c>
      <c r="D26" s="40"/>
    </row>
    <row r="27" spans="1:10" ht="15.75" x14ac:dyDescent="0.25">
      <c r="C27" s="41" t="s">
        <v>35</v>
      </c>
      <c r="D27" s="40"/>
    </row>
    <row r="28" spans="1:10" ht="15.75" x14ac:dyDescent="0.25">
      <c r="C28" s="41" t="s">
        <v>36</v>
      </c>
      <c r="D28" s="40"/>
    </row>
    <row r="29" spans="1:10" ht="15.75" x14ac:dyDescent="0.25">
      <c r="C29" s="41" t="s">
        <v>37</v>
      </c>
      <c r="D29" s="40"/>
    </row>
    <row r="30" spans="1:10" ht="18.75" x14ac:dyDescent="0.25">
      <c r="C30" s="41" t="s">
        <v>38</v>
      </c>
      <c r="D30" s="40"/>
    </row>
    <row r="31" spans="1:10" ht="18.75" x14ac:dyDescent="0.25">
      <c r="C31" s="41" t="s">
        <v>39</v>
      </c>
      <c r="D31" s="40"/>
    </row>
    <row r="32" spans="1:10" ht="15.75" x14ac:dyDescent="0.25">
      <c r="C32" s="41" t="s">
        <v>40</v>
      </c>
      <c r="D32" s="40"/>
    </row>
    <row r="34" spans="2:2" x14ac:dyDescent="0.25">
      <c r="B34" t="s">
        <v>32</v>
      </c>
    </row>
  </sheetData>
  <mergeCells count="22">
    <mergeCell ref="C19:C21"/>
    <mergeCell ref="G19:G21"/>
    <mergeCell ref="H4:I4"/>
    <mergeCell ref="D4:E4"/>
    <mergeCell ref="A17:A18"/>
    <mergeCell ref="B17:B18"/>
    <mergeCell ref="C17:C18"/>
    <mergeCell ref="G17:G18"/>
    <mergeCell ref="A14:A16"/>
    <mergeCell ref="D14:F15"/>
    <mergeCell ref="H1:H2"/>
    <mergeCell ref="I1:I2"/>
    <mergeCell ref="C1:C2"/>
    <mergeCell ref="B14:B16"/>
    <mergeCell ref="C14:C16"/>
    <mergeCell ref="G14:G16"/>
    <mergeCell ref="A1:A2"/>
    <mergeCell ref="B1:B2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322-05</dc:creator>
  <cp:lastModifiedBy>322-05</cp:lastModifiedBy>
  <dcterms:created xsi:type="dcterms:W3CDTF">2023-02-15T03:39:19Z</dcterms:created>
  <dcterms:modified xsi:type="dcterms:W3CDTF">2023-02-15T05:06:11Z</dcterms:modified>
</cp:coreProperties>
</file>