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ec" sheetId="1" state="visible" r:id="rId2"/>
    <sheet name="Sheet1" sheetId="2" state="visible" r:id="rId3"/>
    <sheet name="subaru" sheetId="3" state="visible" r:id="rId4"/>
    <sheet name="honda" sheetId="4" state="visible" r:id="rId5"/>
    <sheet name="history_subaru_new" sheetId="5" state="visible" r:id="rId6"/>
    <sheet name="est_peugeot2008" sheetId="6" state="visible" r:id="rId7"/>
    <sheet name="sixt_like2drive_meinauto" sheetId="7" state="visible" r:id="rId8"/>
  </sheets>
  <definedNames>
    <definedName function="false" hidden="true" localSheetId="0" name="_xlnm._FilterDatabase" vbProcedure="false">Spec!$A$1:$AQ$81</definedName>
    <definedName function="false" hidden="false" localSheetId="0" name="_xlnm._FilterDatabase" vbProcedure="false">Spec!$A$1:$AO$82</definedName>
    <definedName function="false" hidden="false" localSheetId="0" name="_xlnm._FilterDatabase_0_0" vbProcedure="false">Spec!$A$1:$AO$81</definedName>
    <definedName function="false" hidden="false" localSheetId="0" name="_xlnm._FilterDatabase_0_0_0" vbProcedure="false">Spec!$A$1:$AQ$80</definedName>
    <definedName function="false" hidden="false" localSheetId="0" name="_xlnm._FilterDatabase_0_0_0_0" vbProcedure="false">Spec!$A$1:$AO$80</definedName>
    <definedName function="false" hidden="false" localSheetId="0" name="_xlnm._FilterDatabase_0_0_0_0_0" vbProcedure="false">Spec!$A$1:$AO$79</definedName>
    <definedName function="false" hidden="false" localSheetId="0" name="_xlnm._FilterDatabase_0_0_0_0_0_0" vbProcedure="false">Spec!$A$1:$AO$77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M56" authorId="0">
      <text>
        <r>
          <rPr>
            <sz val="11"/>
            <color rgb="FF000000"/>
            <rFont val="Arial"/>
            <family val="2"/>
            <charset val="1"/>
          </rPr>
          <t xml:space="preserve">From old golf</t>
        </r>
      </text>
    </comment>
    <comment ref="N56" authorId="0">
      <text>
        <r>
          <rPr>
            <sz val="11"/>
            <color rgb="FF000000"/>
            <rFont val="Arial"/>
            <family val="2"/>
            <charset val="1"/>
          </rPr>
          <t xml:space="preserve">From old leon</t>
        </r>
      </text>
    </comment>
    <comment ref="O56" authorId="0">
      <text>
        <r>
          <rPr>
            <sz val="11"/>
            <color rgb="FF000000"/>
            <rFont val="Arial"/>
            <family val="2"/>
            <charset val="1"/>
          </rPr>
          <t xml:space="preserve">From old octavia</t>
        </r>
      </text>
    </comment>
    <comment ref="U56" authorId="0">
      <text>
        <r>
          <rPr>
            <sz val="11"/>
            <color rgb="FF000000"/>
            <rFont val="Arial"/>
            <family val="2"/>
            <charset val="1"/>
          </rPr>
          <t xml:space="preserve">Taken from 208</t>
        </r>
      </text>
    </comment>
    <comment ref="AH56" authorId="0">
      <text>
        <r>
          <rPr>
            <sz val="11"/>
            <color rgb="FF000000"/>
            <rFont val="Arial"/>
            <family val="2"/>
            <charset val="1"/>
          </rPr>
          <t xml:space="preserve">A klasse</t>
        </r>
      </text>
    </comment>
    <comment ref="AJ56" authorId="0">
      <text>
        <r>
          <rPr>
            <sz val="11"/>
            <color rgb="FF000000"/>
            <rFont val="Arial"/>
            <family val="2"/>
            <charset val="1"/>
          </rPr>
          <t xml:space="preserve">Old a3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2" authorId="0">
      <text>
        <r>
          <rPr>
            <sz val="11"/>
            <color rgb="FF000000"/>
            <rFont val="Arial"/>
            <family val="2"/>
            <charset val="1"/>
          </rPr>
          <t xml:space="preserve">Should be double as my milage is 30k per year</t>
        </r>
      </text>
    </comment>
    <comment ref="B23" authorId="0">
      <text>
        <r>
          <rPr>
            <sz val="11"/>
            <color rgb="FF000000"/>
            <rFont val="Arial"/>
            <family val="2"/>
            <charset val="1"/>
          </rPr>
          <t xml:space="preserve">My steuer + haft + voll</t>
        </r>
      </text>
    </comment>
    <comment ref="B24" authorId="0">
      <text>
        <r>
          <rPr>
            <sz val="11"/>
            <color rgb="FF000000"/>
            <rFont val="Arial"/>
            <family val="2"/>
            <charset val="1"/>
          </rPr>
          <t xml:space="preserve">Not need as will be calculated on top</t>
        </r>
      </text>
    </comment>
    <comment ref="B26" authorId="0">
      <text>
        <r>
          <rPr>
            <sz val="11"/>
            <color rgb="FF000000"/>
            <rFont val="Arial"/>
            <family val="2"/>
            <charset val="1"/>
          </rPr>
          <t xml:space="preserve">Should be double as my milage is 30k per year</t>
        </r>
      </text>
    </comment>
  </commentList>
</comments>
</file>

<file path=xl/sharedStrings.xml><?xml version="1.0" encoding="utf-8"?>
<sst xmlns="http://schemas.openxmlformats.org/spreadsheetml/2006/main" count="440" uniqueCount="297">
  <si>
    <t xml:space="preserve">feature</t>
  </si>
  <si>
    <t xml:space="preserve">prefix</t>
  </si>
  <si>
    <t xml:space="preserve">adac column</t>
  </si>
  <si>
    <t xml:space="preserve">weight</t>
  </si>
  <si>
    <t xml:space="preserve">reversed</t>
  </si>
  <si>
    <t xml:space="preserve">adac values, ascending order</t>
  </si>
  <si>
    <t xml:space="preserve">Peugeot 208</t>
  </si>
  <si>
    <t xml:space="preserve">opel corsa</t>
  </si>
  <si>
    <t xml:space="preserve">hyundai ioniq hybrid plugin</t>
  </si>
  <si>
    <t xml:space="preserve">kia xceed</t>
  </si>
  <si>
    <t xml:space="preserve">kia ceed</t>
  </si>
  <si>
    <t xml:space="preserve">ford focus</t>
  </si>
  <si>
    <t xml:space="preserve">vw golf</t>
  </si>
  <si>
    <t xml:space="preserve">seat leon</t>
  </si>
  <si>
    <t xml:space="preserve">skoda octavia</t>
  </si>
  <si>
    <t xml:space="preserve">toyota corolla</t>
  </si>
  <si>
    <t xml:space="preserve">opel grandland x</t>
  </si>
  <si>
    <t xml:space="preserve">subaru impreza</t>
  </si>
  <si>
    <t xml:space="preserve">renault captur</t>
  </si>
  <si>
    <t xml:space="preserve">renault clio</t>
  </si>
  <si>
    <t xml:space="preserve">Peugeot 2008</t>
  </si>
  <si>
    <t xml:space="preserve">ford puma</t>
  </si>
  <si>
    <t xml:space="preserve">ford fiesta</t>
  </si>
  <si>
    <t xml:space="preserve">Peugeot 3008</t>
  </si>
  <si>
    <t xml:space="preserve">skoda karoq</t>
  </si>
  <si>
    <t xml:space="preserve">skoda kodiaq</t>
  </si>
  <si>
    <t xml:space="preserve">kia sportage</t>
  </si>
  <si>
    <t xml:space="preserve">vw t roc</t>
  </si>
  <si>
    <t xml:space="preserve">vw tiguan</t>
  </si>
  <si>
    <t xml:space="preserve">hyundai tucson</t>
  </si>
  <si>
    <t xml:space="preserve">seat ateca</t>
  </si>
  <si>
    <t xml:space="preserve">vw t-cross</t>
  </si>
  <si>
    <t xml:space="preserve">Mercedes A</t>
  </si>
  <si>
    <t xml:space="preserve">Mercedes B</t>
  </si>
  <si>
    <t xml:space="preserve">audi a1</t>
  </si>
  <si>
    <t xml:space="preserve">audi a3</t>
  </si>
  <si>
    <t xml:space="preserve">Bmw 1</t>
  </si>
  <si>
    <t xml:space="preserve">honda civic</t>
  </si>
  <si>
    <t xml:space="preserve">Toyota rav4</t>
  </si>
  <si>
    <t xml:space="preserve">Peugeot 508</t>
  </si>
  <si>
    <t xml:space="preserve">Opel insignia</t>
  </si>
  <si>
    <t xml:space="preserve">ford kuga</t>
  </si>
  <si>
    <t xml:space="preserve">tesla </t>
  </si>
  <si>
    <t xml:space="preserve">cupra leon</t>
  </si>
  <si>
    <t xml:space="preserve">Cupra Formentor</t>
  </si>
  <si>
    <t xml:space="preserve">active headrest</t>
  </si>
  <si>
    <t xml:space="preserve">assistance</t>
  </si>
  <si>
    <t xml:space="preserve">Aktive Kopfstützen</t>
  </si>
  <si>
    <t xml:space="preserve">y</t>
  </si>
  <si>
    <t xml:space="preserve">['Serie']</t>
  </si>
  <si>
    <t xml:space="preserve">4x4</t>
  </si>
  <si>
    <t xml:space="preserve">drive</t>
  </si>
  <si>
    <t xml:space="preserve">Antriebsart</t>
  </si>
  <si>
    <t xml:space="preserve">['Front', 'Heck', 'Allrad']</t>
  </si>
  <si>
    <t xml:space="preserve">cruise control</t>
  </si>
  <si>
    <t xml:space="preserve">Autom. Abstandsregelung</t>
  </si>
  <si>
    <t xml:space="preserve">['(\d+) Euro', 'Paket',  'Serie']   </t>
  </si>
  <si>
    <t xml:space="preserve">Acceleration &lt;10</t>
  </si>
  <si>
    <t xml:space="preserve">Beschleunigung 0-100km/h</t>
  </si>
  <si>
    <t xml:space="preserve">Costs running</t>
  </si>
  <si>
    <t xml:space="preserve">money</t>
  </si>
  <si>
    <t xml:space="preserve">Betriebskosten</t>
  </si>
  <si>
    <t xml:space="preserve">easy entry(clearance or height of seats)</t>
  </si>
  <si>
    <t xml:space="preserve">interior</t>
  </si>
  <si>
    <t xml:space="preserve">Bodenfreiheit maximal</t>
  </si>
  <si>
    <t xml:space="preserve">Bremsassistent</t>
  </si>
  <si>
    <t xml:space="preserve">['(\d+) Euro', 'Paket',  'Serie']</t>
  </si>
  <si>
    <t xml:space="preserve">plugin hybrid</t>
  </si>
  <si>
    <t xml:space="preserve">Einbauposition / Motorbauart (Verbrennungsmotor)</t>
  </si>
  <si>
    <t xml:space="preserve">[ 'Reihe', 'Frontmotor / Reihe', 'Boxer', 'Frontmotor / Boxer', 'Heckmotor / Reihe', 'Frontmotor / V-Motor', 'V-Motor', 'Voll-Hybrid (Otto/Elektro)', 'Hybridsynchronmaschine (HSM)', 'Stromerregte Synchronmaschine (SSM)', 'Permanentmagnet-Synchronmaschine (PSM)','Mild-Hybrid (Otto/Elektro)', 'Mild-Hybrid (Diesel/Elektro)', 'PlugIn-Hybrid (Otto/Elektro)', 'E-Motor']</t>
  </si>
  <si>
    <t xml:space="preserve">autoparking</t>
  </si>
  <si>
    <t xml:space="preserve">Einparkassistent</t>
  </si>
  <si>
    <t xml:space="preserve">Camera, 360, front, back</t>
  </si>
  <si>
    <t xml:space="preserve">Einparkhilfe - Bezeichnung</t>
  </si>
  <si>
    <t xml:space="preserve">['hinten', 'vorne und hinten', 'Rückfahrkamera', 'hinten mit Rückfahrkamera', 'vo.+hi. mit Rückfahrkamera', 'Front- und Heckkamera', 'vo.+hi. mit Front- und Heckkamera']</t>
  </si>
  <si>
    <t xml:space="preserve">noise</t>
  </si>
  <si>
    <t xml:space="preserve">Fahrgeräusch</t>
  </si>
  <si>
    <t xml:space="preserve">light autoswitch</t>
  </si>
  <si>
    <t xml:space="preserve">Fernlichtassistent</t>
  </si>
  <si>
    <t xml:space="preserve">Costs fixed</t>
  </si>
  <si>
    <t xml:space="preserve">Fixkosten</t>
  </si>
  <si>
    <t xml:space="preserve">AEB pedestrian</t>
  </si>
  <si>
    <t xml:space="preserve">Fußgängererkennung</t>
  </si>
  <si>
    <t xml:space="preserve">Garantie y</t>
  </si>
  <si>
    <t xml:space="preserve">Garantie (Fahrzeug)</t>
  </si>
  <si>
    <t xml:space="preserve">['AEC Basic 24 Monate AEC Basic Garantie für Motor, Getriebe und Achsenantrieb', '24 Monate', '(\d+) Jahre'] </t>
  </si>
  <si>
    <t xml:space="preserve">automat not CVT</t>
  </si>
  <si>
    <t xml:space="preserve">Getriebeart</t>
  </si>
  <si>
    <t xml:space="preserve">{'Schaltgetriebe':0, 'CVT-Getriebe':0.25, 'Automat. Schaltgetriebe (Doppelkupplung)':0.5, 'Automatisiertes Schaltgetriebe':0.75, 'Automatikgetriebe':1}</t>
  </si>
  <si>
    <t xml:space="preserve">Insurance 1</t>
  </si>
  <si>
    <t xml:space="preserve">Haftpflichtbeitrag 100%</t>
  </si>
  <si>
    <t xml:space="preserve">Top speed</t>
  </si>
  <si>
    <t xml:space="preserve">Höchstgeschwindigkeit</t>
  </si>
  <si>
    <t xml:space="preserve">ADAC additional equipment</t>
  </si>
  <si>
    <t xml:space="preserve">Klassenübliche Ausstattung nach ADAC-Vorgabe</t>
  </si>
  <si>
    <t xml:space="preserve">climatecontrol</t>
  </si>
  <si>
    <t xml:space="preserve">Klimaanlage</t>
  </si>
  <si>
    <t xml:space="preserve">boot capacity1</t>
  </si>
  <si>
    <t xml:space="preserve">Kofferraumvolumen dachhoch mit umgeklappter Rücksitzbank</t>
  </si>
  <si>
    <t xml:space="preserve">boot capacity2</t>
  </si>
  <si>
    <t xml:space="preserve">Kofferraumvolumen normal</t>
  </si>
  <si>
    <t xml:space="preserve">adaptive lights</t>
  </si>
  <si>
    <t xml:space="preserve">Kurvenlicht</t>
  </si>
  <si>
    <t xml:space="preserve">small length</t>
  </si>
  <si>
    <t xml:space="preserve">exterior</t>
  </si>
  <si>
    <t xml:space="preserve">Länge</t>
  </si>
  <si>
    <t xml:space="preserve">LED lights</t>
  </si>
  <si>
    <t xml:space="preserve">LED-Scheinwerfer</t>
  </si>
  <si>
    <t xml:space="preserve">light sensor</t>
  </si>
  <si>
    <t xml:space="preserve">Lichtsensor</t>
  </si>
  <si>
    <t xml:space="preserve">plugin hybrid 2</t>
  </si>
  <si>
    <t xml:space="preserve">Motorart</t>
  </si>
  <si>
    <t xml:space="preserve">['Gas', 'Otto', 'Otto (Mild-Hybrid)', 'Diesel (Mild-Hybrid)', 'Voll-Hybrid', 'Diesel', 'PlugIn-Hybrid', 'Elektro']</t>
  </si>
  <si>
    <t xml:space="preserve">navi </t>
  </si>
  <si>
    <t xml:space="preserve">Navigation</t>
  </si>
  <si>
    <t xml:space="preserve">AEB</t>
  </si>
  <si>
    <t xml:space="preserve">Notbremsassistent</t>
  </si>
  <si>
    <t xml:space="preserve">ecall</t>
  </si>
  <si>
    <t xml:space="preserve">Notruffunktion</t>
  </si>
  <si>
    <t xml:space="preserve">rear traffic alert</t>
  </si>
  <si>
    <t xml:space="preserve">Querverkehrassistent</t>
  </si>
  <si>
    <t xml:space="preserve">range up to 1000 km per tank</t>
  </si>
  <si>
    <t xml:space="preserve">Range</t>
  </si>
  <si>
    <t xml:space="preserve">rain sensor</t>
  </si>
  <si>
    <t xml:space="preserve">Regensensor</t>
  </si>
  <si>
    <t xml:space="preserve">seats</t>
  </si>
  <si>
    <t xml:space="preserve">Sitzanzahl</t>
  </si>
  <si>
    <t xml:space="preserve">lane keep assist active</t>
  </si>
  <si>
    <t xml:space="preserve">Spurhalteassistent</t>
  </si>
  <si>
    <t xml:space="preserve">Traffic jam</t>
  </si>
  <si>
    <t xml:space="preserve">Stauassistent</t>
  </si>
  <si>
    <t xml:space="preserve">price</t>
  </si>
  <si>
    <t xml:space="preserve">Total price</t>
  </si>
  <si>
    <t xml:space="preserve">traffic sign recognition</t>
  </si>
  <si>
    <t xml:space="preserve">Verkehrsschild-Erkennung</t>
  </si>
  <si>
    <t xml:space="preserve">Insurance 2</t>
  </si>
  <si>
    <t xml:space="preserve">Vollkaskobetrag 100% 500 € SB</t>
  </si>
  <si>
    <t xml:space="preserve">Costs service</t>
  </si>
  <si>
    <t xml:space="preserve">Werkstattkosten</t>
  </si>
  <si>
    <t xml:space="preserve">Costs depreciation</t>
  </si>
  <si>
    <t xml:space="preserve">Wertverlust</t>
  </si>
  <si>
    <t xml:space="preserve">mobile warranty</t>
  </si>
  <si>
    <t xml:space="preserve">Zusätzliche Garantien</t>
  </si>
  <si>
    <t xml:space="preserve">['(\d+) Jahr', 'Mobilitätsgarantie: Lebenslang bis 200.000 km bei Einhaltung aller Inspektionen', 'Mobilitätsgarantie: Lebenslang bis 200.000 km bei Einhaltung aller Inspektionen;','Mobilitätsgarantie: lebenslang europaweit unter Einhaltung aller Inspektionen',  'Mobilitätsgarantie: Lebenslang europaweit bei Einhaltung aller Inspektionen', 'Mobilitätsgarantie: Lebenslang europaweit', 'Mobilitätsgarantie: lebenslang europaweit unter Einhaltung aller Inspektionen;', 'Mobilitätsgarantie: Lebenslang europaweit bei Einhaltung aller Inspektionen;', 'Mobilitätsgarantie: Lebenslang europaweit;']</t>
  </si>
  <si>
    <t xml:space="preserve">adaptive cruise from 0 km</t>
  </si>
  <si>
    <t xml:space="preserve">autoclose mirrors</t>
  </si>
  <si>
    <t xml:space="preserve">autodarkening innermirror</t>
  </si>
  <si>
    <t xml:space="preserve">blind spot</t>
  </si>
  <si>
    <t xml:space="preserve">car2x</t>
  </si>
  <si>
    <t xml:space="preserve">heating front windshield</t>
  </si>
  <si>
    <t xml:space="preserve">heating mirrors</t>
  </si>
  <si>
    <t xml:space="preserve">keyless</t>
  </si>
  <si>
    <t xml:space="preserve">LED matrix</t>
  </si>
  <si>
    <t xml:space="preserve">remote start </t>
  </si>
  <si>
    <t xml:space="preserve">safe, euroncap, iihs</t>
  </si>
  <si>
    <t xml:space="preserve">Co2 &lt; 95</t>
  </si>
  <si>
    <t xml:space="preserve">km77 elktest</t>
  </si>
  <si>
    <t xml:space="preserve">km77 slalom</t>
  </si>
  <si>
    <t xml:space="preserve">testberichte</t>
  </si>
  <si>
    <t xml:space="preserve">door till ground</t>
  </si>
  <si>
    <t xml:space="preserve">license on back bumper</t>
  </si>
  <si>
    <t xml:space="preserve">non fancy paint</t>
  </si>
  <si>
    <t xml:space="preserve">side mirrors on door</t>
  </si>
  <si>
    <t xml:space="preserve">acc with buttons</t>
  </si>
  <si>
    <t xml:space="preserve">adaptive cruise on steering wheel</t>
  </si>
  <si>
    <t xml:space="preserve">air filter</t>
  </si>
  <si>
    <t xml:space="preserve">armrest in back seats</t>
  </si>
  <si>
    <t xml:space="preserve">armrest in front</t>
  </si>
  <si>
    <t xml:space="preserve">climate auto 2x</t>
  </si>
  <si>
    <t xml:space="preserve">digital speed</t>
  </si>
  <si>
    <t xml:space="preserve">flat seats trunk</t>
  </si>
  <si>
    <t xml:space="preserve">good vision</t>
  </si>
  <si>
    <t xml:space="preserve">HIFI audio</t>
  </si>
  <si>
    <t xml:space="preserve">no piano black</t>
  </si>
  <si>
    <t xml:space="preserve">white seats</t>
  </si>
  <si>
    <t xml:space="preserve">service interval</t>
  </si>
  <si>
    <t xml:space="preserve">AGR</t>
  </si>
  <si>
    <t xml:space="preserve">electric</t>
  </si>
  <si>
    <t xml:space="preserve">heating seats</t>
  </si>
  <si>
    <t xml:space="preserve">lumbar support</t>
  </si>
  <si>
    <t xml:space="preserve">massage</t>
  </si>
  <si>
    <t xml:space="preserve">ventilated</t>
  </si>
  <si>
    <t xml:space="preserve">ford</t>
  </si>
  <si>
    <t xml:space="preserve">seat</t>
  </si>
  <si>
    <t xml:space="preserve">vw</t>
  </si>
  <si>
    <t xml:space="preserve">toyota</t>
  </si>
  <si>
    <t xml:space="preserve">kia</t>
  </si>
  <si>
    <t xml:space="preserve">subaru</t>
  </si>
  <si>
    <t xml:space="preserve">skoda</t>
  </si>
  <si>
    <t xml:space="preserve">peugeot 208</t>
  </si>
  <si>
    <t xml:space="preserve">ioniq</t>
  </si>
  <si>
    <t xml:space="preserve">warranty</t>
  </si>
  <si>
    <t xml:space="preserve">https://www.adac.de/rund-ums-fahrzeug/autokatalog/marken-modelle/opel/corsa/f/301658/#kosten</t>
  </si>
  <si>
    <t xml:space="preserve">ADAC ausstatung</t>
  </si>
  <si>
    <t xml:space="preserve">5 year warranty/150000</t>
  </si>
  <si>
    <t xml:space="preserve">meinauto discount average</t>
  </si>
  <si>
    <t xml:space="preserve">total car price</t>
  </si>
  <si>
    <t xml:space="preserve">total car price with discount</t>
  </si>
  <si>
    <t xml:space="preserve">Adac fixkosten yearly</t>
  </si>
  <si>
    <t xml:space="preserve">steuer</t>
  </si>
  <si>
    <t xml:space="preserve">haftpflicht</t>
  </si>
  <si>
    <t xml:space="preserve">vollkasko</t>
  </si>
  <si>
    <t xml:space="preserve">total/year(0.6 of insurace – my premium)</t>
  </si>
  <si>
    <t xml:space="preserve">ADAC monthly data</t>
  </si>
  <si>
    <t xml:space="preserve">total monthly</t>
  </si>
  <si>
    <t xml:space="preserve">total monthly without deprication</t>
  </si>
  <si>
    <t xml:space="preserve">Total spent</t>
  </si>
  <si>
    <t xml:space="preserve">yearly</t>
  </si>
  <si>
    <t xml:space="preserve">total 5 years</t>
  </si>
  <si>
    <t xml:space="preserve">total 5 years with car price</t>
  </si>
  <si>
    <t xml:space="preserve">Total witout deprication spent</t>
  </si>
  <si>
    <t xml:space="preserve">Wertverlust coeff</t>
  </si>
  <si>
    <t xml:space="preserve">sold car price based on adac</t>
  </si>
  <si>
    <t xml:space="preserve">total per mothn with everything</t>
  </si>
  <si>
    <t xml:space="preserve">Date</t>
  </si>
  <si>
    <t xml:space="preserve">Gas</t>
  </si>
  <si>
    <t xml:space="preserve">Germany</t>
  </si>
  <si>
    <t xml:space="preserve">Insurance</t>
  </si>
  <si>
    <t xml:space="preserve">Repair and Maintenance</t>
  </si>
  <si>
    <t xml:space="preserve">Fees</t>
  </si>
  <si>
    <t xml:space="preserve">Parking</t>
  </si>
  <si>
    <t xml:space="preserve">Grand Total</t>
  </si>
  <si>
    <t xml:space="preserve">02.03.2018</t>
  </si>
  <si>
    <t xml:space="preserve">02.04.2018</t>
  </si>
  <si>
    <t xml:space="preserve">02.05.2018</t>
  </si>
  <si>
    <t xml:space="preserve">02.06.2018</t>
  </si>
  <si>
    <t xml:space="preserve">02.07.2018</t>
  </si>
  <si>
    <t xml:space="preserve">02.08.2018</t>
  </si>
  <si>
    <t xml:space="preserve">02.09.2018</t>
  </si>
  <si>
    <t xml:space="preserve">02.10.2018</t>
  </si>
  <si>
    <t xml:space="preserve">02.11.2018</t>
  </si>
  <si>
    <t xml:space="preserve">02.12.2018</t>
  </si>
  <si>
    <t xml:space="preserve">02.01.2019</t>
  </si>
  <si>
    <t xml:space="preserve">02.02.2019</t>
  </si>
  <si>
    <t xml:space="preserve">02.03.2019</t>
  </si>
  <si>
    <t xml:space="preserve">02.04.2019</t>
  </si>
  <si>
    <t xml:space="preserve">02.05.2019</t>
  </si>
  <si>
    <t xml:space="preserve">02.06.2019</t>
  </si>
  <si>
    <t xml:space="preserve">02.07.2019</t>
  </si>
  <si>
    <t xml:space="preserve">02.08.2019</t>
  </si>
  <si>
    <t xml:space="preserve">02.09.2019</t>
  </si>
  <si>
    <t xml:space="preserve">02.10.2019</t>
  </si>
  <si>
    <t xml:space="preserve">02.11.2019</t>
  </si>
  <si>
    <t xml:space="preserve">02.12.2019</t>
  </si>
  <si>
    <t xml:space="preserve">02.01.2020</t>
  </si>
  <si>
    <t xml:space="preserve">monthly</t>
  </si>
  <si>
    <t xml:space="preserve">Gas - 319,58 € (44.04 %)</t>
  </si>
  <si>
    <t xml:space="preserve">Germany - 210,53 € (29.01 %)</t>
  </si>
  <si>
    <t xml:space="preserve">Insurance - 86,51 € (11.92 %)</t>
  </si>
  <si>
    <t xml:space="preserve">Repair and Maintenance - 82,31 € (11.34 %)</t>
  </si>
  <si>
    <t xml:space="preserve">Fees - 14,90 € (2.05 %)</t>
  </si>
  <si>
    <t xml:space="preserve">Parking - 11,83 € (1.63 %)</t>
  </si>
  <si>
    <t xml:space="preserve">month</t>
  </si>
  <si>
    <t xml:space="preserve">цена за все и за бензин</t>
  </si>
  <si>
    <t xml:space="preserve">https://mobire.ee</t>
  </si>
  <si>
    <t xml:space="preserve"> Peugeot 2008 GT-Line BlueHDi 130 AT8 </t>
  </si>
  <si>
    <t xml:space="preserve"> Peugeot 2008 GT-Line PureTech 130 AT8 </t>
  </si>
  <si>
    <t xml:space="preserve"> Peugeot 2008 GT-Line PureTech 130 AT8, лизинг: 0 первый, 36 месяцев, 15000 последний, 325 в месяц</t>
  </si>
  <si>
    <t xml:space="preserve">period</t>
  </si>
  <si>
    <t xml:space="preserve">Дорожное страхование</t>
  </si>
  <si>
    <t xml:space="preserve">Страхование каско (собственная ответственность 200 евро)</t>
  </si>
  <si>
    <t xml:space="preserve">Плановое техобслуживание</t>
  </si>
  <si>
    <t xml:space="preserve">Один комплект зимней резины</t>
  </si>
  <si>
    <t xml:space="preserve">Расходы в месяц платеж</t>
  </si>
  <si>
    <t xml:space="preserve">всего в месяц</t>
  </si>
  <si>
    <t xml:space="preserve">Расход</t>
  </si>
  <si>
    <t xml:space="preserve">стоимость топлива</t>
  </si>
  <si>
    <t xml:space="preserve">км</t>
  </si>
  <si>
    <t xml:space="preserve">стоимость</t>
  </si>
  <si>
    <t xml:space="preserve">разница</t>
  </si>
  <si>
    <t xml:space="preserve">km/y</t>
  </si>
  <si>
    <t xml:space="preserve">Reduzierter Selbstbehalt auf 0 EUR </t>
  </si>
  <si>
    <t xml:space="preserve">total</t>
  </si>
  <si>
    <t xml:space="preserve">startgebuhr monthly</t>
  </si>
  <si>
    <t xml:space="preserve">tk</t>
  </si>
  <si>
    <t xml:space="preserve">vk</t>
  </si>
  <si>
    <t xml:space="preserve">sixt</t>
  </si>
  <si>
    <t xml:space="preserve">30k</t>
  </si>
  <si>
    <t xml:space="preserve">manuel</t>
  </si>
  <si>
    <t xml:space="preserve">VW Polo, Ford Fiesta, Opel Corsa</t>
  </si>
  <si>
    <t xml:space="preserve">cluno</t>
  </si>
  <si>
    <t xml:space="preserve">no 30k</t>
  </si>
  <si>
    <t xml:space="preserve">like2drive</t>
  </si>
  <si>
    <t xml:space="preserve">vivalacar</t>
  </si>
  <si>
    <t xml:space="preserve">VW Polo</t>
  </si>
  <si>
    <t xml:space="preserve">faaren</t>
  </si>
  <si>
    <t xml:space="preserve">39k</t>
  </si>
  <si>
    <t xml:space="preserve">carmiga</t>
  </si>
  <si>
    <t xml:space="preserve">36k</t>
  </si>
  <si>
    <t xml:space="preserve">VW Polo highline</t>
  </si>
  <si>
    <t xml:space="preserve">finnauto</t>
  </si>
  <si>
    <t xml:space="preserve">Opel Corsa Edition</t>
  </si>
  <si>
    <t xml:space="preserve">abo a car</t>
  </si>
  <si>
    <t xml:space="preserve">24k</t>
  </si>
  <si>
    <t xml:space="preserve">cae by volvo</t>
  </si>
  <si>
    <t xml:space="preserve">xc40</t>
  </si>
  <si>
    <t xml:space="preserve">meinauto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</si>
</sst>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i val="true"/>
      <sz val="11"/>
      <color rgb="FF000000"/>
      <name val="Arial"/>
      <family val="2"/>
      <charset val="1"/>
    </font>
    <font>
      <strike val="true"/>
      <sz val="11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  <fill>
      <patternFill patternType="solid">
        <fgColor rgb="FFFFF9AE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9AE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www.adac.de/rund-ums-fahrzeug/autokatalog/marken-modelle/opel/corsa/f/301658/" TargetMode="External"/><Relationship Id="rId3" Type="http://schemas.openxmlformats.org/officeDocument/2006/relationships/vmlDrawing" Target="../drawings/vmlDrawing2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mobire.e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ColWidth="10.36328125" defaultRowHeight="13.8" zeroHeight="false" outlineLevelRow="0" outlineLevelCol="0"/>
  <cols>
    <col collapsed="false" customWidth="true" hidden="false" outlineLevel="0" max="1" min="1" style="0" width="25.07"/>
    <col collapsed="false" customWidth="true" hidden="false" outlineLevel="0" max="2" min="2" style="0" width="11.9"/>
    <col collapsed="false" customWidth="true" hidden="false" outlineLevel="0" max="3" min="3" style="0" width="17.73"/>
    <col collapsed="false" customWidth="true" hidden="false" outlineLevel="0" max="4" min="4" style="0" width="7.34"/>
    <col collapsed="false" customWidth="true" hidden="false" outlineLevel="0" max="5" min="5" style="1" width="8.86"/>
    <col collapsed="false" customWidth="true" hidden="false" outlineLevel="0" max="6" min="6" style="0" width="13.93"/>
    <col collapsed="false" customWidth="true" hidden="false" outlineLevel="0" max="7" min="7" style="0" width="14.6"/>
    <col collapsed="false" customWidth="true" hidden="false" outlineLevel="0" max="8" min="8" style="0" width="12.83"/>
    <col collapsed="false" customWidth="true" hidden="false" outlineLevel="0" max="9" min="9" style="0" width="25.87"/>
    <col collapsed="false" customWidth="true" hidden="false" outlineLevel="0" max="10" min="10" style="0" width="12.2"/>
    <col collapsed="false" customWidth="true" hidden="false" outlineLevel="0" max="11" min="11" style="0" width="11.18"/>
    <col collapsed="false" customWidth="true" hidden="false" outlineLevel="0" max="12" min="12" style="0" width="12.46"/>
    <col collapsed="false" customWidth="true" hidden="false" outlineLevel="0" max="13" min="13" style="0" width="10.04"/>
    <col collapsed="false" customWidth="true" hidden="false" outlineLevel="0" max="14" min="14" style="0" width="11.69"/>
    <col collapsed="false" customWidth="true" hidden="false" outlineLevel="0" max="15" min="15" style="0" width="15.73"/>
    <col collapsed="false" customWidth="true" hidden="false" outlineLevel="0" max="16" min="16" style="0" width="15.24"/>
    <col collapsed="false" customWidth="true" hidden="false" outlineLevel="0" max="17" min="17" style="0" width="17.77"/>
    <col collapsed="false" customWidth="true" hidden="false" outlineLevel="0" max="18" min="18" style="0" width="17.01"/>
    <col collapsed="false" customWidth="true" hidden="false" outlineLevel="0" max="19" min="19" style="0" width="15.49"/>
    <col collapsed="false" customWidth="true" hidden="false" outlineLevel="0" max="20" min="20" style="0" width="13.08"/>
    <col collapsed="false" customWidth="true" hidden="false" outlineLevel="0" max="21" min="21" style="0" width="15.62"/>
    <col collapsed="false" customWidth="true" hidden="false" outlineLevel="0" max="22" min="22" style="0" width="12.46"/>
    <col collapsed="false" customWidth="true" hidden="false" outlineLevel="0" max="23" min="23" style="0" width="12.32"/>
    <col collapsed="false" customWidth="true" hidden="false" outlineLevel="0" max="24" min="24" style="0" width="15.62"/>
    <col collapsed="false" customWidth="true" hidden="false" outlineLevel="0" max="25" min="25" style="0" width="14.48"/>
    <col collapsed="false" customWidth="true" hidden="false" outlineLevel="0" max="26" min="26" style="0" width="15.24"/>
    <col collapsed="false" customWidth="true" hidden="false" outlineLevel="0" max="27" min="27" style="0" width="14.35"/>
    <col collapsed="false" customWidth="true" hidden="false" outlineLevel="0" max="28" min="28" style="0" width="10.8"/>
    <col collapsed="false" customWidth="true" hidden="false" outlineLevel="0" max="29" min="29" style="0" width="12.07"/>
    <col collapsed="false" customWidth="true" hidden="false" outlineLevel="0" max="30" min="30" style="0" width="16.76"/>
    <col collapsed="false" customWidth="true" hidden="false" outlineLevel="0" max="31" min="31" style="0" width="12.83"/>
    <col collapsed="false" customWidth="true" hidden="false" outlineLevel="0" max="32" min="32" style="0" width="12.94"/>
    <col collapsed="false" customWidth="true" hidden="false" outlineLevel="0" max="34" min="33" style="0" width="14.23"/>
    <col collapsed="false" customWidth="true" hidden="false" outlineLevel="0" max="36" min="35" style="0" width="10.17"/>
    <col collapsed="false" customWidth="true" hidden="false" outlineLevel="0" max="37" min="37" style="0" width="9.92"/>
    <col collapsed="false" customWidth="true" hidden="false" outlineLevel="0" max="38" min="38" style="0" width="13.6"/>
    <col collapsed="false" customWidth="true" hidden="false" outlineLevel="0" max="39" min="39" style="0" width="13.97"/>
    <col collapsed="false" customWidth="true" hidden="false" outlineLevel="0" max="40" min="40" style="0" width="14.6"/>
    <col collapsed="false" customWidth="true" hidden="false" outlineLevel="0" max="41" min="41" style="0" width="14.86"/>
    <col collapsed="false" customWidth="true" hidden="false" outlineLevel="0" max="1024" min="1023" style="0" width="10.5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0" t="s">
        <v>43</v>
      </c>
      <c r="AS1" s="0" t="s">
        <v>44</v>
      </c>
    </row>
    <row r="2" customFormat="false" ht="13.8" hidden="false" customHeight="false" outlineLevel="0" collapsed="false">
      <c r="A2" s="0" t="s">
        <v>45</v>
      </c>
      <c r="B2" s="0" t="s">
        <v>46</v>
      </c>
      <c r="C2" s="0" t="s">
        <v>47</v>
      </c>
      <c r="D2" s="0" t="n">
        <v>7</v>
      </c>
      <c r="E2" s="1" t="s">
        <v>48</v>
      </c>
      <c r="F2" s="0" t="s">
        <v>49</v>
      </c>
    </row>
    <row r="3" customFormat="false" ht="13.8" hidden="false" customHeight="false" outlineLevel="0" collapsed="false">
      <c r="A3" s="0" t="s">
        <v>50</v>
      </c>
      <c r="B3" s="0" t="s">
        <v>51</v>
      </c>
      <c r="C3" s="0" t="s">
        <v>52</v>
      </c>
      <c r="D3" s="0" t="n">
        <v>10</v>
      </c>
      <c r="F3" s="0" t="s">
        <v>53</v>
      </c>
    </row>
    <row r="4" customFormat="false" ht="13.8" hidden="false" customHeight="false" outlineLevel="0" collapsed="false">
      <c r="A4" s="0" t="s">
        <v>54</v>
      </c>
      <c r="B4" s="0" t="s">
        <v>46</v>
      </c>
      <c r="C4" s="0" t="s">
        <v>55</v>
      </c>
      <c r="D4" s="0" t="n">
        <v>20</v>
      </c>
      <c r="E4" s="1" t="s">
        <v>48</v>
      </c>
      <c r="F4" s="0" t="s">
        <v>56</v>
      </c>
    </row>
    <row r="5" customFormat="false" ht="13.8" hidden="false" customHeight="false" outlineLevel="0" collapsed="false">
      <c r="A5" s="0" t="s">
        <v>57</v>
      </c>
      <c r="B5" s="0" t="s">
        <v>51</v>
      </c>
      <c r="C5" s="0" t="s">
        <v>58</v>
      </c>
      <c r="D5" s="0" t="n">
        <v>10</v>
      </c>
      <c r="E5" s="1" t="s">
        <v>48</v>
      </c>
    </row>
    <row r="6" customFormat="false" ht="13.8" hidden="false" customHeight="false" outlineLevel="0" collapsed="false">
      <c r="A6" s="0" t="s">
        <v>59</v>
      </c>
      <c r="B6" s="0" t="s">
        <v>60</v>
      </c>
      <c r="C6" s="0" t="s">
        <v>61</v>
      </c>
      <c r="D6" s="0" t="n">
        <v>10</v>
      </c>
      <c r="AP6" s="0" t="n">
        <v>0</v>
      </c>
      <c r="AQ6" s="0" t="n">
        <v>0</v>
      </c>
      <c r="AR6" s="0" t="n">
        <v>1</v>
      </c>
      <c r="AS6" s="0" t="n">
        <v>1</v>
      </c>
    </row>
    <row r="7" customFormat="false" ht="13.8" hidden="false" customHeight="false" outlineLevel="0" collapsed="false">
      <c r="A7" s="0" t="s">
        <v>62</v>
      </c>
      <c r="B7" s="0" t="s">
        <v>63</v>
      </c>
      <c r="C7" s="0" t="s">
        <v>64</v>
      </c>
      <c r="D7" s="0" t="n">
        <v>20</v>
      </c>
    </row>
    <row r="8" customFormat="false" ht="13.8" hidden="false" customHeight="false" outlineLevel="0" collapsed="false">
      <c r="A8" s="0" t="s">
        <v>65</v>
      </c>
      <c r="B8" s="0" t="s">
        <v>46</v>
      </c>
      <c r="C8" s="0" t="s">
        <v>65</v>
      </c>
      <c r="D8" s="0" t="n">
        <v>7</v>
      </c>
      <c r="E8" s="1" t="s">
        <v>48</v>
      </c>
      <c r="F8" s="2" t="s">
        <v>66</v>
      </c>
    </row>
    <row r="9" customFormat="false" ht="13.8" hidden="false" customHeight="false" outlineLevel="0" collapsed="false">
      <c r="A9" s="0" t="s">
        <v>67</v>
      </c>
      <c r="B9" s="0" t="s">
        <v>51</v>
      </c>
      <c r="C9" s="0" t="s">
        <v>68</v>
      </c>
      <c r="D9" s="0" t="n">
        <v>5</v>
      </c>
      <c r="F9" s="0" t="s">
        <v>69</v>
      </c>
    </row>
    <row r="10" customFormat="false" ht="13.8" hidden="false" customHeight="false" outlineLevel="0" collapsed="false">
      <c r="A10" s="0" t="s">
        <v>70</v>
      </c>
      <c r="B10" s="0" t="s">
        <v>46</v>
      </c>
      <c r="C10" s="0" t="s">
        <v>71</v>
      </c>
      <c r="D10" s="0" t="n">
        <v>7</v>
      </c>
      <c r="F10" s="2" t="s">
        <v>66</v>
      </c>
    </row>
    <row r="11" customFormat="false" ht="13.8" hidden="false" customHeight="false" outlineLevel="0" collapsed="false">
      <c r="A11" s="0" t="s">
        <v>72</v>
      </c>
      <c r="B11" s="0" t="s">
        <v>46</v>
      </c>
      <c r="C11" s="0" t="s">
        <v>73</v>
      </c>
      <c r="D11" s="0" t="n">
        <v>10</v>
      </c>
      <c r="F11" s="0" t="s">
        <v>74</v>
      </c>
    </row>
    <row r="12" customFormat="false" ht="13.8" hidden="false" customHeight="false" outlineLevel="0" collapsed="false">
      <c r="A12" s="0" t="s">
        <v>75</v>
      </c>
      <c r="B12" s="0" t="s">
        <v>63</v>
      </c>
      <c r="C12" s="0" t="s">
        <v>76</v>
      </c>
      <c r="D12" s="0" t="n">
        <v>15</v>
      </c>
      <c r="E12" s="1" t="s">
        <v>48</v>
      </c>
    </row>
    <row r="13" customFormat="false" ht="13.8" hidden="false" customHeight="false" outlineLevel="0" collapsed="false">
      <c r="A13" s="0" t="s">
        <v>77</v>
      </c>
      <c r="B13" s="0" t="s">
        <v>46</v>
      </c>
      <c r="C13" s="0" t="s">
        <v>78</v>
      </c>
      <c r="D13" s="0" t="n">
        <v>10</v>
      </c>
      <c r="E13" s="1" t="s">
        <v>48</v>
      </c>
      <c r="F13" s="2" t="s">
        <v>66</v>
      </c>
    </row>
    <row r="14" customFormat="false" ht="13.8" hidden="false" customHeight="false" outlineLevel="0" collapsed="false">
      <c r="A14" s="0" t="s">
        <v>79</v>
      </c>
      <c r="B14" s="0" t="s">
        <v>60</v>
      </c>
      <c r="C14" s="0" t="s">
        <v>80</v>
      </c>
      <c r="D14" s="0" t="n">
        <v>10</v>
      </c>
    </row>
    <row r="15" customFormat="false" ht="13.8" hidden="false" customHeight="false" outlineLevel="0" collapsed="false">
      <c r="A15" s="0" t="s">
        <v>81</v>
      </c>
      <c r="B15" s="0" t="s">
        <v>46</v>
      </c>
      <c r="C15" s="0" t="s">
        <v>82</v>
      </c>
      <c r="D15" s="0" t="n">
        <v>7</v>
      </c>
      <c r="F15" s="2" t="s">
        <v>66</v>
      </c>
    </row>
    <row r="16" customFormat="false" ht="13.8" hidden="false" customHeight="false" outlineLevel="0" collapsed="false">
      <c r="A16" s="0" t="s">
        <v>83</v>
      </c>
      <c r="B16" s="0" t="s">
        <v>60</v>
      </c>
      <c r="C16" s="0" t="s">
        <v>84</v>
      </c>
      <c r="D16" s="0" t="n">
        <v>15</v>
      </c>
      <c r="F16" s="2" t="s">
        <v>85</v>
      </c>
    </row>
    <row r="17" customFormat="false" ht="13.8" hidden="false" customHeight="false" outlineLevel="0" collapsed="false">
      <c r="A17" s="0" t="s">
        <v>86</v>
      </c>
      <c r="B17" s="0" t="s">
        <v>51</v>
      </c>
      <c r="C17" s="0" t="s">
        <v>87</v>
      </c>
      <c r="D17" s="0" t="n">
        <v>7</v>
      </c>
      <c r="F17" s="0" t="s">
        <v>88</v>
      </c>
    </row>
    <row r="18" customFormat="false" ht="13.8" hidden="false" customHeight="false" outlineLevel="0" collapsed="false">
      <c r="A18" s="0" t="s">
        <v>89</v>
      </c>
      <c r="B18" s="0" t="s">
        <v>60</v>
      </c>
      <c r="C18" s="0" t="s">
        <v>90</v>
      </c>
      <c r="D18" s="0" t="n">
        <v>10</v>
      </c>
      <c r="E18" s="1" t="s">
        <v>48</v>
      </c>
    </row>
    <row r="19" customFormat="false" ht="13.8" hidden="false" customHeight="false" outlineLevel="0" collapsed="false">
      <c r="A19" s="0" t="s">
        <v>91</v>
      </c>
      <c r="B19" s="0" t="s">
        <v>51</v>
      </c>
      <c r="C19" s="0" t="s">
        <v>92</v>
      </c>
      <c r="D19" s="0" t="n">
        <v>7</v>
      </c>
    </row>
    <row r="20" customFormat="false" ht="13.8" hidden="false" customHeight="false" outlineLevel="0" collapsed="false">
      <c r="A20" s="0" t="s">
        <v>93</v>
      </c>
      <c r="B20" s="0" t="s">
        <v>60</v>
      </c>
      <c r="C20" s="0" t="s">
        <v>94</v>
      </c>
      <c r="D20" s="0" t="n">
        <v>20</v>
      </c>
      <c r="E20" s="1" t="s">
        <v>48</v>
      </c>
    </row>
    <row r="21" customFormat="false" ht="13.8" hidden="false" customHeight="false" outlineLevel="0" collapsed="false">
      <c r="A21" s="0" t="s">
        <v>95</v>
      </c>
      <c r="B21" s="0" t="s">
        <v>63</v>
      </c>
      <c r="C21" s="0" t="s">
        <v>96</v>
      </c>
      <c r="D21" s="0" t="n">
        <v>8</v>
      </c>
      <c r="E21" s="1" t="s">
        <v>48</v>
      </c>
      <c r="F21" s="0" t="s">
        <v>56</v>
      </c>
    </row>
    <row r="22" customFormat="false" ht="13.8" hidden="false" customHeight="false" outlineLevel="0" collapsed="false">
      <c r="A22" s="0" t="s">
        <v>97</v>
      </c>
      <c r="B22" s="0" t="s">
        <v>63</v>
      </c>
      <c r="C22" s="0" t="s">
        <v>98</v>
      </c>
      <c r="D22" s="0" t="n">
        <v>30</v>
      </c>
    </row>
    <row r="23" customFormat="false" ht="13.8" hidden="false" customHeight="false" outlineLevel="0" collapsed="false">
      <c r="A23" s="0" t="s">
        <v>99</v>
      </c>
      <c r="B23" s="0" t="s">
        <v>63</v>
      </c>
      <c r="C23" s="0" t="s">
        <v>100</v>
      </c>
      <c r="D23" s="0" t="n">
        <v>40</v>
      </c>
      <c r="AP23" s="0" t="n">
        <v>0</v>
      </c>
      <c r="AQ23" s="0" t="n">
        <v>0</v>
      </c>
      <c r="AR23" s="0" t="n">
        <v>0</v>
      </c>
      <c r="AS23" s="0" t="n">
        <v>0</v>
      </c>
    </row>
    <row r="24" customFormat="false" ht="13.8" hidden="false" customHeight="false" outlineLevel="0" collapsed="false">
      <c r="A24" s="0" t="s">
        <v>101</v>
      </c>
      <c r="B24" s="0" t="s">
        <v>46</v>
      </c>
      <c r="C24" s="0" t="s">
        <v>102</v>
      </c>
      <c r="D24" s="0" t="n">
        <v>10</v>
      </c>
      <c r="E24" s="1" t="s">
        <v>48</v>
      </c>
      <c r="F24" s="2" t="s">
        <v>66</v>
      </c>
      <c r="AP24" s="0" t="n">
        <v>1</v>
      </c>
      <c r="AQ24" s="0" t="n">
        <v>1</v>
      </c>
      <c r="AR24" s="0" t="n">
        <v>1</v>
      </c>
      <c r="AS24" s="0" t="n">
        <v>1</v>
      </c>
    </row>
    <row r="25" customFormat="false" ht="13.8" hidden="false" customHeight="false" outlineLevel="0" collapsed="false">
      <c r="A25" s="0" t="s">
        <v>103</v>
      </c>
      <c r="B25" s="0" t="s">
        <v>104</v>
      </c>
      <c r="C25" s="0" t="s">
        <v>105</v>
      </c>
      <c r="D25" s="0" t="n">
        <v>8</v>
      </c>
      <c r="E25" s="1" t="s">
        <v>48</v>
      </c>
    </row>
    <row r="26" customFormat="false" ht="13.8" hidden="false" customHeight="false" outlineLevel="0" collapsed="false">
      <c r="A26" s="0" t="s">
        <v>106</v>
      </c>
      <c r="B26" s="0" t="s">
        <v>46</v>
      </c>
      <c r="C26" s="0" t="s">
        <v>107</v>
      </c>
      <c r="D26" s="0" t="n">
        <v>10</v>
      </c>
      <c r="E26" s="1" t="s">
        <v>48</v>
      </c>
      <c r="F26" s="2" t="s">
        <v>66</v>
      </c>
      <c r="AP26" s="0" t="n">
        <v>0</v>
      </c>
      <c r="AQ26" s="0" t="n">
        <v>1</v>
      </c>
      <c r="AR26" s="0" t="n">
        <v>1</v>
      </c>
      <c r="AS26" s="0" t="n">
        <v>1</v>
      </c>
    </row>
    <row r="27" customFormat="false" ht="13.8" hidden="false" customHeight="false" outlineLevel="0" collapsed="false">
      <c r="A27" s="0" t="s">
        <v>108</v>
      </c>
      <c r="B27" s="0" t="s">
        <v>46</v>
      </c>
      <c r="C27" s="0" t="s">
        <v>109</v>
      </c>
      <c r="D27" s="0" t="n">
        <v>10</v>
      </c>
      <c r="E27" s="1" t="s">
        <v>48</v>
      </c>
      <c r="F27" s="0" t="s">
        <v>56</v>
      </c>
      <c r="AR27" s="0" t="n">
        <v>129.7</v>
      </c>
      <c r="AS27" s="0" t="n">
        <v>128.9</v>
      </c>
    </row>
    <row r="28" customFormat="false" ht="13.8" hidden="false" customHeight="false" outlineLevel="0" collapsed="false">
      <c r="A28" s="0" t="s">
        <v>110</v>
      </c>
      <c r="B28" s="0" t="s">
        <v>51</v>
      </c>
      <c r="C28" s="0" t="s">
        <v>111</v>
      </c>
      <c r="D28" s="0" t="n">
        <v>7</v>
      </c>
      <c r="F28" s="0" t="s">
        <v>112</v>
      </c>
      <c r="AP28" s="0" t="n">
        <v>126.9</v>
      </c>
      <c r="AQ28" s="0" t="n">
        <v>127</v>
      </c>
    </row>
    <row r="29" customFormat="false" ht="13.8" hidden="false" customHeight="false" outlineLevel="0" collapsed="false">
      <c r="A29" s="0" t="s">
        <v>113</v>
      </c>
      <c r="B29" s="0" t="s">
        <v>46</v>
      </c>
      <c r="C29" s="0" t="s">
        <v>114</v>
      </c>
      <c r="D29" s="0" t="n">
        <v>10</v>
      </c>
      <c r="E29" s="1" t="s">
        <v>48</v>
      </c>
      <c r="F29" s="2" t="s">
        <v>66</v>
      </c>
    </row>
    <row r="30" customFormat="false" ht="13.8" hidden="false" customHeight="false" outlineLevel="0" collapsed="false">
      <c r="A30" s="0" t="s">
        <v>115</v>
      </c>
      <c r="B30" s="0" t="s">
        <v>46</v>
      </c>
      <c r="C30" s="0" t="s">
        <v>116</v>
      </c>
      <c r="D30" s="0" t="n">
        <v>10</v>
      </c>
      <c r="F30" s="2" t="s">
        <v>66</v>
      </c>
    </row>
    <row r="31" customFormat="false" ht="13.8" hidden="false" customHeight="false" outlineLevel="0" collapsed="false">
      <c r="A31" s="0" t="s">
        <v>117</v>
      </c>
      <c r="B31" s="0" t="s">
        <v>46</v>
      </c>
      <c r="C31" s="0" t="s">
        <v>118</v>
      </c>
      <c r="D31" s="0" t="n">
        <v>8</v>
      </c>
      <c r="F31" s="0" t="s">
        <v>56</v>
      </c>
    </row>
    <row r="32" customFormat="false" ht="13.8" hidden="false" customHeight="false" outlineLevel="0" collapsed="false">
      <c r="A32" s="0" t="s">
        <v>119</v>
      </c>
      <c r="B32" s="0" t="s">
        <v>46</v>
      </c>
      <c r="C32" s="0" t="s">
        <v>120</v>
      </c>
      <c r="D32" s="0" t="n">
        <v>10</v>
      </c>
      <c r="E32" s="1" t="s">
        <v>48</v>
      </c>
      <c r="F32" s="2" t="s">
        <v>66</v>
      </c>
    </row>
    <row r="33" customFormat="false" ht="13.8" hidden="false" customHeight="false" outlineLevel="0" collapsed="false">
      <c r="A33" s="0" t="s">
        <v>121</v>
      </c>
      <c r="B33" s="0" t="s">
        <v>51</v>
      </c>
      <c r="C33" s="0" t="s">
        <v>122</v>
      </c>
      <c r="D33" s="0" t="n">
        <v>15</v>
      </c>
    </row>
    <row r="34" customFormat="false" ht="13.8" hidden="false" customHeight="false" outlineLevel="0" collapsed="false">
      <c r="A34" s="0" t="s">
        <v>123</v>
      </c>
      <c r="B34" s="0" t="s">
        <v>46</v>
      </c>
      <c r="C34" s="0" t="s">
        <v>124</v>
      </c>
      <c r="D34" s="0" t="n">
        <v>10</v>
      </c>
      <c r="E34" s="1" t="s">
        <v>48</v>
      </c>
      <c r="F34" s="0" t="s">
        <v>56</v>
      </c>
    </row>
    <row r="35" customFormat="false" ht="13.8" hidden="false" customHeight="false" outlineLevel="0" collapsed="false">
      <c r="A35" s="0" t="s">
        <v>125</v>
      </c>
      <c r="B35" s="0" t="s">
        <v>63</v>
      </c>
      <c r="C35" s="0" t="s">
        <v>126</v>
      </c>
      <c r="D35" s="0" t="n">
        <v>30</v>
      </c>
    </row>
    <row r="36" customFormat="false" ht="13.8" hidden="false" customHeight="false" outlineLevel="0" collapsed="false">
      <c r="A36" s="0" t="s">
        <v>127</v>
      </c>
      <c r="B36" s="0" t="s">
        <v>46</v>
      </c>
      <c r="C36" s="0" t="s">
        <v>128</v>
      </c>
      <c r="D36" s="0" t="n">
        <v>10</v>
      </c>
      <c r="E36" s="1" t="s">
        <v>48</v>
      </c>
      <c r="F36" s="2" t="s">
        <v>66</v>
      </c>
      <c r="AP36" s="0" t="n">
        <v>68</v>
      </c>
      <c r="AQ36" s="0" t="n">
        <v>82</v>
      </c>
      <c r="AR36" s="0" t="n">
        <v>79</v>
      </c>
      <c r="AS36" s="0" t="n">
        <v>77</v>
      </c>
    </row>
    <row r="37" customFormat="false" ht="13.8" hidden="false" customHeight="false" outlineLevel="0" collapsed="false">
      <c r="A37" s="0" t="s">
        <v>129</v>
      </c>
      <c r="B37" s="0" t="s">
        <v>46</v>
      </c>
      <c r="C37" s="0" t="s">
        <v>130</v>
      </c>
      <c r="D37" s="0" t="n">
        <v>10</v>
      </c>
      <c r="E37" s="1" t="s">
        <v>48</v>
      </c>
      <c r="F37" s="2" t="s">
        <v>66</v>
      </c>
      <c r="AR37" s="0" t="n">
        <v>0.6</v>
      </c>
      <c r="AS37" s="0" t="n">
        <v>0.6</v>
      </c>
    </row>
    <row r="38" customFormat="false" ht="13.8" hidden="false" customHeight="false" outlineLevel="0" collapsed="false">
      <c r="A38" s="0" t="s">
        <v>131</v>
      </c>
      <c r="B38" s="0" t="s">
        <v>60</v>
      </c>
      <c r="C38" s="0" t="s">
        <v>132</v>
      </c>
      <c r="D38" s="0" t="n">
        <v>40</v>
      </c>
      <c r="E38" s="1" t="s">
        <v>48</v>
      </c>
      <c r="AP38" s="0" t="n">
        <v>0.624871794871795</v>
      </c>
      <c r="AQ38" s="0" t="n">
        <v>0.6</v>
      </c>
    </row>
    <row r="39" customFormat="false" ht="13.8" hidden="false" customHeight="false" outlineLevel="0" collapsed="false">
      <c r="A39" s="0" t="s">
        <v>133</v>
      </c>
      <c r="B39" s="0" t="s">
        <v>46</v>
      </c>
      <c r="C39" s="0" t="s">
        <v>134</v>
      </c>
      <c r="D39" s="0" t="n">
        <v>8</v>
      </c>
      <c r="E39" s="1" t="s">
        <v>48</v>
      </c>
      <c r="F39" s="2" t="s">
        <v>66</v>
      </c>
    </row>
    <row r="40" customFormat="false" ht="13.8" hidden="false" customHeight="false" outlineLevel="0" collapsed="false">
      <c r="A40" s="0" t="s">
        <v>135</v>
      </c>
      <c r="B40" s="0" t="s">
        <v>60</v>
      </c>
      <c r="C40" s="0" t="s">
        <v>136</v>
      </c>
      <c r="D40" s="0" t="n">
        <v>10</v>
      </c>
      <c r="E40" s="1" t="s">
        <v>48</v>
      </c>
    </row>
    <row r="41" customFormat="false" ht="13.8" hidden="false" customHeight="false" outlineLevel="0" collapsed="false">
      <c r="A41" s="0" t="s">
        <v>137</v>
      </c>
      <c r="B41" s="0" t="s">
        <v>60</v>
      </c>
      <c r="C41" s="0" t="s">
        <v>138</v>
      </c>
      <c r="D41" s="0" t="n">
        <v>10</v>
      </c>
      <c r="E41" s="1" t="s">
        <v>48</v>
      </c>
    </row>
    <row r="42" customFormat="false" ht="13.8" hidden="false" customHeight="false" outlineLevel="0" collapsed="false">
      <c r="A42" s="0" t="s">
        <v>139</v>
      </c>
      <c r="B42" s="0" t="s">
        <v>60</v>
      </c>
      <c r="C42" s="0" t="s">
        <v>140</v>
      </c>
      <c r="D42" s="0" t="n">
        <v>10</v>
      </c>
      <c r="E42" s="1" t="s">
        <v>48</v>
      </c>
    </row>
    <row r="43" customFormat="false" ht="13.8" hidden="false" customHeight="false" outlineLevel="0" collapsed="false">
      <c r="A43" s="0" t="s">
        <v>141</v>
      </c>
      <c r="B43" s="0" t="s">
        <v>60</v>
      </c>
      <c r="C43" s="4" t="s">
        <v>142</v>
      </c>
      <c r="D43" s="0" t="n">
        <v>10</v>
      </c>
      <c r="F43" s="0" t="s">
        <v>143</v>
      </c>
      <c r="AP43" s="0" t="n">
        <v>0</v>
      </c>
      <c r="AQ43" s="0" t="n">
        <v>0</v>
      </c>
      <c r="AR43" s="0" t="n">
        <v>1</v>
      </c>
      <c r="AS43" s="0" t="n">
        <v>1</v>
      </c>
    </row>
    <row r="44" customFormat="false" ht="13.8" hidden="false" customHeight="false" outlineLevel="0" collapsed="false">
      <c r="A44" s="0" t="s">
        <v>144</v>
      </c>
      <c r="B44" s="0" t="s">
        <v>46</v>
      </c>
      <c r="D44" s="0" t="n">
        <v>1</v>
      </c>
      <c r="E44" s="0"/>
      <c r="G44" s="0" t="n">
        <v>1</v>
      </c>
      <c r="H44" s="0" t="n">
        <v>1</v>
      </c>
      <c r="I44" s="0" t="n">
        <v>1</v>
      </c>
      <c r="J44" s="0" t="n">
        <v>1</v>
      </c>
      <c r="K44" s="0" t="n">
        <v>1</v>
      </c>
      <c r="L44" s="0" t="n">
        <v>1</v>
      </c>
      <c r="M44" s="0" t="n">
        <v>1</v>
      </c>
      <c r="N44" s="0" t="n">
        <v>1</v>
      </c>
      <c r="O44" s="0" t="n">
        <v>1</v>
      </c>
      <c r="P44" s="0" t="n">
        <v>1</v>
      </c>
      <c r="Q44" s="0" t="n">
        <v>1</v>
      </c>
      <c r="R44" s="0" t="n">
        <v>1</v>
      </c>
      <c r="S44" s="0" t="n">
        <v>1</v>
      </c>
      <c r="T44" s="0" t="n">
        <v>1</v>
      </c>
      <c r="U44" s="0" t="n">
        <v>1</v>
      </c>
      <c r="V44" s="0" t="n">
        <v>1</v>
      </c>
      <c r="W44" s="0" t="n">
        <v>1</v>
      </c>
      <c r="X44" s="0" t="n">
        <v>1</v>
      </c>
      <c r="Y44" s="0" t="n">
        <v>1</v>
      </c>
      <c r="Z44" s="0" t="n">
        <v>1</v>
      </c>
      <c r="AA44" s="0" t="n">
        <v>1</v>
      </c>
      <c r="AB44" s="0" t="n">
        <v>1</v>
      </c>
      <c r="AC44" s="0" t="n">
        <v>1</v>
      </c>
      <c r="AD44" s="0" t="n">
        <v>1</v>
      </c>
      <c r="AE44" s="0" t="n">
        <v>1</v>
      </c>
      <c r="AF44" s="0" t="n">
        <v>1</v>
      </c>
      <c r="AG44" s="0" t="n">
        <v>1</v>
      </c>
      <c r="AH44" s="0" t="n">
        <v>1</v>
      </c>
      <c r="AI44" s="0" t="n">
        <v>1</v>
      </c>
      <c r="AJ44" s="0" t="n">
        <v>1</v>
      </c>
      <c r="AK44" s="0" t="n">
        <v>1</v>
      </c>
      <c r="AL44" s="0" t="n">
        <v>1</v>
      </c>
      <c r="AM44" s="0" t="n">
        <v>1</v>
      </c>
      <c r="AN44" s="0" t="n">
        <v>1</v>
      </c>
      <c r="AO44" s="0" t="n">
        <v>1</v>
      </c>
      <c r="AP44" s="0" t="n">
        <v>0</v>
      </c>
      <c r="AQ44" s="0" t="n">
        <v>0</v>
      </c>
      <c r="AR44" s="0" t="n">
        <v>0</v>
      </c>
      <c r="AS44" s="0" t="n">
        <v>0</v>
      </c>
    </row>
    <row r="45" customFormat="false" ht="13.8" hidden="false" customHeight="false" outlineLevel="0" collapsed="false">
      <c r="A45" s="0" t="s">
        <v>145</v>
      </c>
      <c r="B45" s="0" t="s">
        <v>46</v>
      </c>
      <c r="D45" s="0" t="n">
        <v>1</v>
      </c>
      <c r="E45" s="0"/>
      <c r="AP45" s="0" t="n">
        <v>0</v>
      </c>
      <c r="AQ45" s="0" t="n">
        <v>0</v>
      </c>
      <c r="AR45" s="0" t="n">
        <v>1</v>
      </c>
      <c r="AS45" s="0" t="n">
        <v>1</v>
      </c>
    </row>
    <row r="46" customFormat="false" ht="13.8" hidden="false" customHeight="false" outlineLevel="0" collapsed="false">
      <c r="A46" s="0" t="s">
        <v>146</v>
      </c>
      <c r="B46" s="0" t="s">
        <v>46</v>
      </c>
      <c r="D46" s="0" t="n">
        <v>1</v>
      </c>
      <c r="E46" s="0"/>
    </row>
    <row r="47" customFormat="false" ht="13.8" hidden="false" customHeight="false" outlineLevel="0" collapsed="false">
      <c r="A47" s="0" t="s">
        <v>147</v>
      </c>
      <c r="B47" s="0" t="s">
        <v>46</v>
      </c>
      <c r="D47" s="0" t="n">
        <v>1</v>
      </c>
      <c r="E47" s="0"/>
    </row>
    <row r="48" customFormat="false" ht="13.8" hidden="false" customHeight="false" outlineLevel="0" collapsed="false">
      <c r="A48" s="0" t="s">
        <v>148</v>
      </c>
      <c r="B48" s="0" t="s">
        <v>46</v>
      </c>
      <c r="D48" s="0" t="n">
        <v>1</v>
      </c>
      <c r="E48" s="0"/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1</v>
      </c>
      <c r="N48" s="0" t="n">
        <v>1</v>
      </c>
      <c r="O48" s="0" t="n">
        <v>1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1</v>
      </c>
      <c r="AH48" s="0" t="n">
        <v>1</v>
      </c>
      <c r="AI48" s="0" t="n">
        <v>0</v>
      </c>
      <c r="AJ48" s="0" t="n">
        <v>1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</row>
    <row r="49" customFormat="false" ht="13.8" hidden="false" customHeight="false" outlineLevel="0" collapsed="false">
      <c r="A49" s="0" t="s">
        <v>149</v>
      </c>
      <c r="B49" s="0" t="s">
        <v>46</v>
      </c>
      <c r="D49" s="0" t="n">
        <v>1</v>
      </c>
      <c r="E49" s="0"/>
    </row>
    <row r="50" customFormat="false" ht="13.8" hidden="false" customHeight="false" outlineLevel="0" collapsed="false">
      <c r="A50" s="0" t="s">
        <v>150</v>
      </c>
      <c r="B50" s="0" t="s">
        <v>46</v>
      </c>
      <c r="D50" s="0" t="n">
        <v>1</v>
      </c>
      <c r="E50" s="0"/>
    </row>
    <row r="51" customFormat="false" ht="13.8" hidden="false" customHeight="false" outlineLevel="0" collapsed="false">
      <c r="A51" s="0" t="s">
        <v>151</v>
      </c>
      <c r="B51" s="0" t="s">
        <v>46</v>
      </c>
      <c r="D51" s="0" t="n">
        <v>1</v>
      </c>
      <c r="E51" s="0"/>
      <c r="G51" s="0" t="n">
        <v>1</v>
      </c>
      <c r="H51" s="0" t="n">
        <v>1</v>
      </c>
      <c r="I51" s="0" t="n">
        <v>1</v>
      </c>
      <c r="J51" s="0" t="n">
        <v>1</v>
      </c>
      <c r="K51" s="0" t="n">
        <v>1</v>
      </c>
      <c r="L51" s="0" t="n">
        <v>1</v>
      </c>
      <c r="M51" s="0" t="n">
        <v>1</v>
      </c>
      <c r="N51" s="0" t="n">
        <v>1</v>
      </c>
      <c r="O51" s="0" t="n">
        <v>1</v>
      </c>
      <c r="P51" s="0" t="n">
        <v>1</v>
      </c>
      <c r="Q51" s="0" t="n">
        <v>1</v>
      </c>
      <c r="R51" s="0" t="n">
        <v>1</v>
      </c>
      <c r="S51" s="0" t="n">
        <v>1</v>
      </c>
      <c r="T51" s="0" t="n">
        <v>1</v>
      </c>
      <c r="U51" s="0" t="n">
        <v>1</v>
      </c>
      <c r="V51" s="0" t="n">
        <v>1</v>
      </c>
      <c r="W51" s="0" t="n">
        <v>1</v>
      </c>
      <c r="X51" s="0" t="n">
        <v>1</v>
      </c>
      <c r="Y51" s="0" t="n">
        <v>1</v>
      </c>
      <c r="Z51" s="0" t="n">
        <v>1</v>
      </c>
      <c r="AA51" s="0" t="n">
        <v>1</v>
      </c>
      <c r="AB51" s="0" t="n">
        <v>1</v>
      </c>
      <c r="AC51" s="0" t="n">
        <v>1</v>
      </c>
      <c r="AD51" s="0" t="n">
        <v>1</v>
      </c>
      <c r="AE51" s="0" t="n">
        <v>1</v>
      </c>
      <c r="AF51" s="0" t="n">
        <v>1</v>
      </c>
      <c r="AG51" s="0" t="n">
        <v>1</v>
      </c>
      <c r="AH51" s="0" t="n">
        <v>1</v>
      </c>
      <c r="AI51" s="0" t="n">
        <v>1</v>
      </c>
      <c r="AJ51" s="0" t="n">
        <v>1</v>
      </c>
      <c r="AK51" s="0" t="n">
        <v>1</v>
      </c>
      <c r="AL51" s="0" t="n">
        <v>1</v>
      </c>
      <c r="AM51" s="0" t="n">
        <v>1</v>
      </c>
      <c r="AN51" s="0" t="n">
        <v>1</v>
      </c>
      <c r="AO51" s="0" t="n">
        <v>1</v>
      </c>
    </row>
    <row r="52" customFormat="false" ht="13.8" hidden="false" customHeight="false" outlineLevel="0" collapsed="false">
      <c r="A52" s="0" t="s">
        <v>152</v>
      </c>
      <c r="B52" s="0" t="s">
        <v>46</v>
      </c>
      <c r="D52" s="0" t="n">
        <v>1</v>
      </c>
      <c r="E52" s="0"/>
      <c r="G52" s="0" t="n">
        <v>0</v>
      </c>
      <c r="H52" s="0" t="n">
        <v>1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1</v>
      </c>
      <c r="N52" s="0" t="n">
        <v>1</v>
      </c>
      <c r="O52" s="0" t="n">
        <v>1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1</v>
      </c>
      <c r="AH52" s="0" t="n">
        <v>1</v>
      </c>
      <c r="AI52" s="0" t="n">
        <v>1</v>
      </c>
      <c r="AJ52" s="0" t="n">
        <v>1</v>
      </c>
      <c r="AK52" s="0" t="n">
        <v>1</v>
      </c>
      <c r="AL52" s="0" t="n">
        <v>0</v>
      </c>
      <c r="AM52" s="0" t="n">
        <v>0</v>
      </c>
      <c r="AN52" s="0" t="n">
        <v>0</v>
      </c>
      <c r="AO52" s="0" t="n">
        <v>1</v>
      </c>
      <c r="AP52" s="0" t="n">
        <v>1</v>
      </c>
      <c r="AQ52" s="0" t="n">
        <v>1</v>
      </c>
      <c r="AR52" s="0" t="n">
        <v>1</v>
      </c>
      <c r="AS52" s="0" t="n">
        <v>1</v>
      </c>
    </row>
    <row r="53" customFormat="false" ht="13.8" hidden="false" customHeight="false" outlineLevel="0" collapsed="false">
      <c r="A53" s="0" t="s">
        <v>153</v>
      </c>
      <c r="B53" s="0" t="s">
        <v>46</v>
      </c>
      <c r="D53" s="0" t="n">
        <v>1</v>
      </c>
      <c r="E53" s="0"/>
      <c r="AP53" s="0" t="n">
        <v>1</v>
      </c>
      <c r="AQ53" s="0" t="n">
        <v>1</v>
      </c>
      <c r="AR53" s="0" t="n">
        <v>1</v>
      </c>
      <c r="AS53" s="0" t="n">
        <v>1</v>
      </c>
    </row>
    <row r="54" customFormat="false" ht="13.8" hidden="false" customHeight="false" outlineLevel="0" collapsed="false">
      <c r="A54" s="0" t="s">
        <v>154</v>
      </c>
      <c r="B54" s="0" t="s">
        <v>46</v>
      </c>
      <c r="D54" s="0" t="n">
        <v>1</v>
      </c>
      <c r="E54" s="0"/>
      <c r="G54" s="0" t="n">
        <v>113.3</v>
      </c>
      <c r="H54" s="0" t="n">
        <v>115.5</v>
      </c>
      <c r="I54" s="0" t="n">
        <v>114</v>
      </c>
      <c r="J54" s="0" t="n">
        <v>18</v>
      </c>
      <c r="K54" s="0" t="n">
        <v>118</v>
      </c>
      <c r="L54" s="0" t="n">
        <v>120</v>
      </c>
      <c r="M54" s="0" t="n">
        <v>127.3</v>
      </c>
      <c r="N54" s="0" t="n">
        <v>125</v>
      </c>
      <c r="O54" s="0" t="n">
        <v>124.3</v>
      </c>
      <c r="P54" s="0" t="n">
        <v>129.2</v>
      </c>
      <c r="Q54" s="0" t="n">
        <v>108.9</v>
      </c>
      <c r="R54" s="0" t="n">
        <v>122.7</v>
      </c>
      <c r="S54" s="0" t="n">
        <v>123.5</v>
      </c>
      <c r="T54" s="0" t="n">
        <v>124.9</v>
      </c>
      <c r="U54" s="0" t="n">
        <v>121.6</v>
      </c>
      <c r="V54" s="0" t="n">
        <v>124.4</v>
      </c>
      <c r="W54" s="0" t="n">
        <v>108.7</v>
      </c>
      <c r="X54" s="0" t="n">
        <v>110.1</v>
      </c>
      <c r="Y54" s="0" t="n">
        <v>112.4</v>
      </c>
      <c r="Z54" s="0" t="n">
        <v>110</v>
      </c>
      <c r="AA54" s="0" t="n">
        <v>108.5</v>
      </c>
      <c r="AB54" s="0" t="n">
        <v>121.6</v>
      </c>
      <c r="AC54" s="0" t="n">
        <v>113.3</v>
      </c>
      <c r="AD54" s="0" t="n">
        <v>109.9</v>
      </c>
      <c r="AE54" s="0" t="n">
        <v>114.4</v>
      </c>
      <c r="AF54" s="0" t="n">
        <v>128.6</v>
      </c>
      <c r="AG54" s="0" t="n">
        <v>135.5</v>
      </c>
      <c r="AH54" s="0" t="n">
        <v>128.6</v>
      </c>
      <c r="AI54" s="0" t="n">
        <v>123.7</v>
      </c>
      <c r="AJ54" s="0" t="n">
        <v>125</v>
      </c>
      <c r="AK54" s="0" t="n">
        <v>120.8</v>
      </c>
      <c r="AL54" s="0" t="n">
        <v>110.4</v>
      </c>
      <c r="AM54" s="0" t="n">
        <v>129.5</v>
      </c>
      <c r="AN54" s="0" t="n">
        <v>123.7</v>
      </c>
      <c r="AO54" s="0" t="n">
        <v>118.7</v>
      </c>
    </row>
    <row r="55" customFormat="false" ht="13.8" hidden="false" customHeight="false" outlineLevel="0" collapsed="false">
      <c r="A55" s="0" t="s">
        <v>155</v>
      </c>
      <c r="B55" s="0" t="s">
        <v>51</v>
      </c>
      <c r="D55" s="0" t="n">
        <v>1</v>
      </c>
      <c r="E55" s="0"/>
    </row>
    <row r="56" customFormat="false" ht="13.8" hidden="false" customHeight="false" outlineLevel="0" collapsed="false">
      <c r="A56" s="0" t="s">
        <v>156</v>
      </c>
      <c r="B56" s="0" t="s">
        <v>51</v>
      </c>
      <c r="D56" s="0" t="n">
        <v>1</v>
      </c>
      <c r="E56" s="0"/>
      <c r="G56" s="0" t="n">
        <v>77</v>
      </c>
      <c r="H56" s="0" t="n">
        <v>75</v>
      </c>
      <c r="I56" s="0" t="n">
        <v>74</v>
      </c>
      <c r="J56" s="0" t="n">
        <v>79</v>
      </c>
      <c r="K56" s="0" t="n">
        <v>77</v>
      </c>
      <c r="L56" s="0" t="n">
        <v>83</v>
      </c>
      <c r="M56" s="0" t="n">
        <v>76</v>
      </c>
      <c r="N56" s="0" t="n">
        <v>77</v>
      </c>
      <c r="O56" s="0" t="n">
        <v>77</v>
      </c>
      <c r="P56" s="0" t="n">
        <v>75</v>
      </c>
      <c r="Q56" s="0" t="n">
        <v>81</v>
      </c>
      <c r="R56" s="0" t="n">
        <v>76</v>
      </c>
      <c r="S56" s="0" t="n">
        <v>75</v>
      </c>
      <c r="T56" s="0" t="n">
        <v>75</v>
      </c>
      <c r="U56" s="0" t="n">
        <v>77</v>
      </c>
      <c r="V56" s="0" t="n">
        <v>78</v>
      </c>
      <c r="W56" s="0" t="n">
        <v>78</v>
      </c>
      <c r="X56" s="0" t="n">
        <v>80</v>
      </c>
      <c r="Y56" s="0" t="n">
        <v>79</v>
      </c>
      <c r="Z56" s="0" t="n">
        <v>77</v>
      </c>
      <c r="AA56" s="0" t="n">
        <v>77</v>
      </c>
      <c r="AB56" s="0" t="n">
        <v>74</v>
      </c>
      <c r="AC56" s="0" t="n">
        <v>78</v>
      </c>
      <c r="AD56" s="0" t="n">
        <v>77</v>
      </c>
      <c r="AE56" s="0" t="n">
        <v>71</v>
      </c>
      <c r="AF56" s="0" t="n">
        <v>79</v>
      </c>
      <c r="AG56" s="0" t="n">
        <v>75</v>
      </c>
      <c r="AH56" s="0" t="n">
        <v>75</v>
      </c>
      <c r="AI56" s="0" t="n">
        <v>79</v>
      </c>
      <c r="AJ56" s="0" t="n">
        <v>76</v>
      </c>
      <c r="AK56" s="0" t="n">
        <v>78</v>
      </c>
      <c r="AL56" s="0" t="n">
        <v>79</v>
      </c>
      <c r="AM56" s="0" t="n">
        <v>71</v>
      </c>
      <c r="AN56" s="0" t="n">
        <v>80</v>
      </c>
      <c r="AO56" s="0" t="n">
        <v>77</v>
      </c>
      <c r="AP56" s="0" t="n">
        <v>1</v>
      </c>
      <c r="AQ56" s="0" t="n">
        <v>1</v>
      </c>
      <c r="AR56" s="0" t="n">
        <v>1</v>
      </c>
      <c r="AS56" s="0" t="n">
        <v>1</v>
      </c>
    </row>
    <row r="57" customFormat="false" ht="13.8" hidden="false" customHeight="false" outlineLevel="0" collapsed="false">
      <c r="A57" s="0" t="s">
        <v>157</v>
      </c>
      <c r="B57" s="0" t="s">
        <v>51</v>
      </c>
      <c r="E57" s="0"/>
    </row>
    <row r="58" customFormat="false" ht="13.8" hidden="false" customHeight="false" outlineLevel="0" collapsed="false">
      <c r="A58" s="0" t="s">
        <v>158</v>
      </c>
      <c r="B58" s="0" t="s">
        <v>51</v>
      </c>
      <c r="D58" s="0" t="n">
        <v>1</v>
      </c>
      <c r="E58" s="0"/>
      <c r="G58" s="0" t="n">
        <v>0.6225</v>
      </c>
      <c r="H58" s="0" t="n">
        <v>0.611994301994302</v>
      </c>
      <c r="I58" s="0" t="n">
        <v>0.724</v>
      </c>
      <c r="J58" s="0" t="n">
        <v>0.6825</v>
      </c>
      <c r="K58" s="0" t="n">
        <v>0.66375</v>
      </c>
      <c r="L58" s="0" t="n">
        <v>0.667288888888889</v>
      </c>
      <c r="M58" s="0" t="n">
        <v>0.680249287749288</v>
      </c>
      <c r="N58" s="0" t="n">
        <v>0.646666666666667</v>
      </c>
      <c r="O58" s="0" t="n">
        <v>0.689073504273504</v>
      </c>
      <c r="P58" s="0" t="n">
        <v>0.657333333333333</v>
      </c>
      <c r="Q58" s="0" t="n">
        <v>0.666324786324786</v>
      </c>
      <c r="R58" s="0" t="n">
        <v>0.61875</v>
      </c>
      <c r="S58" s="0" t="n">
        <v>0.614017094017094</v>
      </c>
      <c r="T58" s="0" t="n">
        <v>0.633474893162393</v>
      </c>
      <c r="U58" s="0" t="n">
        <v>0.611971153846154</v>
      </c>
      <c r="V58" s="0" t="n">
        <v>0.607430555555556</v>
      </c>
      <c r="W58" s="0" t="n">
        <v>0.664646757164404</v>
      </c>
      <c r="X58" s="0" t="n">
        <v>0.7</v>
      </c>
      <c r="Y58" s="0" t="n">
        <v>0.676717948717949</v>
      </c>
      <c r="Z58" s="0" t="n">
        <v>0.736</v>
      </c>
      <c r="AA58" s="0" t="n">
        <v>0.70666666666</v>
      </c>
      <c r="AB58" s="0" t="n">
        <v>0.630769230769231</v>
      </c>
      <c r="AC58" s="0" t="n">
        <v>0.67</v>
      </c>
      <c r="AD58" s="0" t="n">
        <v>0.606597222222222</v>
      </c>
      <c r="AE58" s="0" t="n">
        <v>0.74</v>
      </c>
      <c r="AF58" s="0" t="n">
        <v>0.70533333333</v>
      </c>
      <c r="AG58" s="0" t="n">
        <v>0.66</v>
      </c>
      <c r="AH58" s="0" t="n">
        <v>0.68</v>
      </c>
      <c r="AI58" s="0" t="n">
        <v>0.653846153846154</v>
      </c>
      <c r="AJ58" s="0" t="n">
        <v>0.667846153846154</v>
      </c>
      <c r="AK58" s="0" t="n">
        <v>0.67</v>
      </c>
      <c r="AL58" s="0" t="n">
        <v>0.64875</v>
      </c>
      <c r="AM58" s="0" t="n">
        <v>0.66266666666</v>
      </c>
      <c r="AN58" s="0" t="n">
        <v>0.68266666666</v>
      </c>
      <c r="AO58" s="0" t="n">
        <v>0.709411764705882</v>
      </c>
    </row>
    <row r="59" customFormat="false" ht="13.8" hidden="false" customHeight="false" outlineLevel="0" collapsed="false">
      <c r="A59" s="0" t="s">
        <v>159</v>
      </c>
      <c r="B59" s="0" t="s">
        <v>104</v>
      </c>
      <c r="D59" s="0" t="n">
        <v>1</v>
      </c>
      <c r="E59" s="0"/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1</v>
      </c>
      <c r="R59" s="0" t="n">
        <v>0</v>
      </c>
      <c r="S59" s="0" t="n">
        <v>1</v>
      </c>
      <c r="T59" s="0" t="n">
        <v>0</v>
      </c>
      <c r="U59" s="0" t="n">
        <v>1</v>
      </c>
      <c r="V59" s="0" t="n">
        <v>1</v>
      </c>
      <c r="W59" s="0" t="n">
        <v>0</v>
      </c>
      <c r="X59" s="0" t="n">
        <v>1</v>
      </c>
      <c r="Y59" s="0" t="n">
        <v>1</v>
      </c>
      <c r="Z59" s="0" t="n">
        <v>1</v>
      </c>
      <c r="AA59" s="0" t="n">
        <v>0</v>
      </c>
      <c r="AB59" s="0" t="n">
        <v>0</v>
      </c>
      <c r="AC59" s="0" t="n">
        <v>1</v>
      </c>
      <c r="AD59" s="0" t="n">
        <v>0</v>
      </c>
      <c r="AE59" s="0" t="n">
        <v>1</v>
      </c>
      <c r="AF59" s="0" t="n">
        <v>0</v>
      </c>
      <c r="AG59" s="0" t="n">
        <v>0</v>
      </c>
      <c r="AH59" s="0" t="n">
        <v>0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1</v>
      </c>
      <c r="AN59" s="0" t="n">
        <v>0</v>
      </c>
      <c r="AO59" s="0" t="n">
        <v>0</v>
      </c>
    </row>
    <row r="60" customFormat="false" ht="13.8" hidden="false" customHeight="false" outlineLevel="0" collapsed="false">
      <c r="A60" s="0" t="s">
        <v>160</v>
      </c>
      <c r="B60" s="0" t="s">
        <v>104</v>
      </c>
      <c r="D60" s="0" t="n">
        <v>1</v>
      </c>
      <c r="E60" s="0"/>
      <c r="G60" s="0" t="n">
        <v>1</v>
      </c>
      <c r="H60" s="0" t="n">
        <v>1</v>
      </c>
      <c r="I60" s="0" t="n">
        <v>1</v>
      </c>
      <c r="J60" s="0" t="n">
        <v>0</v>
      </c>
      <c r="K60" s="0" t="n">
        <v>0</v>
      </c>
      <c r="L60" s="0" t="n">
        <v>0</v>
      </c>
      <c r="M60" s="0" t="n">
        <v>1</v>
      </c>
      <c r="N60" s="0" t="n">
        <v>1</v>
      </c>
      <c r="O60" s="0" t="n">
        <v>0</v>
      </c>
      <c r="P60" s="0" t="n">
        <v>1</v>
      </c>
      <c r="Q60" s="0" t="n">
        <v>1</v>
      </c>
      <c r="R60" s="0" t="n">
        <v>0</v>
      </c>
      <c r="S60" s="0" t="n">
        <v>1</v>
      </c>
      <c r="T60" s="0" t="n">
        <v>1</v>
      </c>
      <c r="U60" s="0" t="n">
        <v>0</v>
      </c>
      <c r="V60" s="0" t="n">
        <v>1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1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N60" s="0" t="n">
        <v>1</v>
      </c>
      <c r="AO60" s="0" t="n">
        <v>1</v>
      </c>
      <c r="AP60" s="0" t="n">
        <v>1</v>
      </c>
      <c r="AQ60" s="0" t="n">
        <v>0</v>
      </c>
      <c r="AR60" s="0" t="n">
        <v>0</v>
      </c>
      <c r="AS60" s="0" t="n">
        <v>0</v>
      </c>
    </row>
    <row r="61" customFormat="false" ht="13.8" hidden="false" customHeight="false" outlineLevel="0" collapsed="false">
      <c r="A61" s="0" t="s">
        <v>161</v>
      </c>
      <c r="B61" s="0" t="s">
        <v>104</v>
      </c>
      <c r="D61" s="0" t="n">
        <v>1</v>
      </c>
      <c r="E61" s="0"/>
      <c r="AP61" s="0" t="n">
        <v>0</v>
      </c>
      <c r="AQ61" s="0" t="n">
        <v>1</v>
      </c>
      <c r="AR61" s="0" t="n">
        <v>0</v>
      </c>
      <c r="AS61" s="0" t="n">
        <v>0</v>
      </c>
    </row>
    <row r="62" customFormat="false" ht="13.8" hidden="false" customHeight="false" outlineLevel="0" collapsed="false">
      <c r="A62" s="0" t="s">
        <v>162</v>
      </c>
      <c r="B62" s="0" t="s">
        <v>104</v>
      </c>
      <c r="D62" s="0" t="n">
        <v>1</v>
      </c>
      <c r="E62" s="0"/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1</v>
      </c>
      <c r="N62" s="0" t="n">
        <v>1</v>
      </c>
      <c r="O62" s="0" t="n">
        <v>0</v>
      </c>
      <c r="P62" s="0" t="n">
        <v>1</v>
      </c>
      <c r="Q62" s="0" t="n">
        <v>0</v>
      </c>
      <c r="R62" s="0" t="n">
        <v>1</v>
      </c>
      <c r="S62" s="0" t="n">
        <v>1</v>
      </c>
      <c r="T62" s="0" t="n">
        <v>1</v>
      </c>
      <c r="U62" s="0" t="n">
        <v>0</v>
      </c>
      <c r="V62" s="0" t="n">
        <v>1</v>
      </c>
      <c r="W62" s="0" t="n">
        <v>1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1</v>
      </c>
      <c r="AD62" s="0" t="n">
        <v>0</v>
      </c>
      <c r="AE62" s="0" t="n">
        <v>1</v>
      </c>
      <c r="AF62" s="0" t="n">
        <v>0</v>
      </c>
      <c r="AG62" s="0" t="n">
        <v>0</v>
      </c>
      <c r="AH62" s="0" t="n">
        <v>0</v>
      </c>
      <c r="AI62" s="0" t="n">
        <v>0</v>
      </c>
      <c r="AJ62" s="0" t="n">
        <v>1</v>
      </c>
      <c r="AK62" s="0" t="n">
        <v>0</v>
      </c>
      <c r="AL62" s="0" t="n">
        <v>0</v>
      </c>
      <c r="AM62" s="0" t="n">
        <v>1</v>
      </c>
      <c r="AN62" s="0" t="n">
        <v>0</v>
      </c>
      <c r="AO62" s="0" t="n">
        <v>0</v>
      </c>
      <c r="AP62" s="0" t="n">
        <v>1</v>
      </c>
      <c r="AQ62" s="0" t="n">
        <v>2</v>
      </c>
      <c r="AR62" s="0" t="n">
        <v>2</v>
      </c>
      <c r="AS62" s="0" t="n">
        <v>2</v>
      </c>
    </row>
    <row r="63" customFormat="false" ht="13.8" hidden="false" customHeight="false" outlineLevel="0" collapsed="false">
      <c r="A63" s="0" t="s">
        <v>163</v>
      </c>
      <c r="B63" s="0" t="s">
        <v>63</v>
      </c>
      <c r="D63" s="0" t="n">
        <v>1</v>
      </c>
      <c r="E63" s="0"/>
      <c r="G63" s="0" t="n">
        <v>0</v>
      </c>
      <c r="H63" s="0" t="n">
        <v>1</v>
      </c>
      <c r="I63" s="0" t="n">
        <v>1</v>
      </c>
      <c r="J63" s="0" t="n">
        <v>1</v>
      </c>
      <c r="K63" s="0" t="n">
        <v>1</v>
      </c>
      <c r="L63" s="0" t="n">
        <v>1</v>
      </c>
      <c r="M63" s="0" t="n">
        <v>1</v>
      </c>
      <c r="N63" s="0" t="n">
        <v>1</v>
      </c>
      <c r="O63" s="0" t="n">
        <v>0</v>
      </c>
      <c r="P63" s="0" t="n">
        <v>1</v>
      </c>
      <c r="Q63" s="0" t="n">
        <v>1</v>
      </c>
      <c r="R63" s="0" t="n">
        <v>1</v>
      </c>
      <c r="S63" s="0" t="n">
        <v>1</v>
      </c>
      <c r="T63" s="0" t="n">
        <v>1</v>
      </c>
      <c r="U63" s="0" t="n">
        <v>0</v>
      </c>
      <c r="V63" s="0" t="n">
        <v>1</v>
      </c>
      <c r="W63" s="0" t="n">
        <v>1</v>
      </c>
      <c r="X63" s="0" t="n">
        <v>0</v>
      </c>
      <c r="Y63" s="0" t="n">
        <v>0</v>
      </c>
      <c r="Z63" s="0" t="n">
        <v>0</v>
      </c>
      <c r="AA63" s="0" t="n">
        <v>1</v>
      </c>
      <c r="AB63" s="0" t="n">
        <v>1</v>
      </c>
      <c r="AC63" s="0" t="n">
        <v>1</v>
      </c>
      <c r="AD63" s="0" t="n">
        <v>1</v>
      </c>
      <c r="AE63" s="0" t="n">
        <v>0</v>
      </c>
      <c r="AF63" s="0" t="n">
        <v>1</v>
      </c>
      <c r="AG63" s="0" t="n">
        <v>1</v>
      </c>
      <c r="AH63" s="0" t="n">
        <v>1</v>
      </c>
      <c r="AI63" s="0" t="n">
        <v>1</v>
      </c>
      <c r="AJ63" s="0" t="n">
        <v>1</v>
      </c>
      <c r="AK63" s="0" t="n">
        <v>1</v>
      </c>
      <c r="AL63" s="0" t="n">
        <v>1</v>
      </c>
      <c r="AM63" s="0" t="n">
        <v>1</v>
      </c>
      <c r="AN63" s="0" t="n">
        <v>0</v>
      </c>
      <c r="AO63" s="0" t="n">
        <v>1</v>
      </c>
    </row>
    <row r="64" customFormat="false" ht="13.8" hidden="false" customHeight="false" outlineLevel="0" collapsed="false">
      <c r="A64" s="0" t="s">
        <v>164</v>
      </c>
      <c r="B64" s="0" t="s">
        <v>63</v>
      </c>
      <c r="D64" s="0" t="n">
        <v>1</v>
      </c>
      <c r="E64" s="0"/>
    </row>
    <row r="65" customFormat="false" ht="13.8" hidden="false" customHeight="false" outlineLevel="0" collapsed="false">
      <c r="A65" s="0" t="s">
        <v>165</v>
      </c>
      <c r="B65" s="0" t="s">
        <v>63</v>
      </c>
      <c r="D65" s="0" t="n">
        <v>1</v>
      </c>
      <c r="E65" s="0"/>
    </row>
    <row r="66" customFormat="false" ht="13.8" hidden="false" customHeight="false" outlineLevel="0" collapsed="false">
      <c r="A66" s="0" t="s">
        <v>166</v>
      </c>
      <c r="B66" s="0" t="s">
        <v>63</v>
      </c>
      <c r="D66" s="0" t="n">
        <v>1</v>
      </c>
      <c r="E66" s="0"/>
    </row>
    <row r="67" customFormat="false" ht="13.8" hidden="false" customHeight="false" outlineLevel="0" collapsed="false">
      <c r="A67" s="0" t="s">
        <v>167</v>
      </c>
      <c r="B67" s="0" t="s">
        <v>63</v>
      </c>
      <c r="D67" s="0" t="n">
        <v>1</v>
      </c>
      <c r="E67" s="0"/>
    </row>
    <row r="68" customFormat="false" ht="13.8" hidden="false" customHeight="false" outlineLevel="0" collapsed="false">
      <c r="A68" s="0" t="s">
        <v>168</v>
      </c>
      <c r="B68" s="0" t="s">
        <v>63</v>
      </c>
      <c r="D68" s="0" t="n">
        <v>1</v>
      </c>
      <c r="E68" s="0"/>
    </row>
    <row r="69" customFormat="false" ht="13.8" hidden="false" customHeight="false" outlineLevel="0" collapsed="false">
      <c r="A69" s="0" t="s">
        <v>169</v>
      </c>
      <c r="B69" s="0" t="s">
        <v>63</v>
      </c>
      <c r="D69" s="0" t="n">
        <v>1</v>
      </c>
      <c r="E69" s="0"/>
      <c r="G69" s="0" t="n">
        <v>1</v>
      </c>
      <c r="H69" s="0" t="n">
        <v>1</v>
      </c>
      <c r="I69" s="0" t="n">
        <v>1</v>
      </c>
      <c r="J69" s="0" t="n">
        <v>0</v>
      </c>
      <c r="K69" s="0" t="n">
        <v>0</v>
      </c>
      <c r="L69" s="0" t="n">
        <v>0</v>
      </c>
      <c r="M69" s="0" t="n">
        <v>1</v>
      </c>
      <c r="N69" s="0" t="n">
        <v>1</v>
      </c>
      <c r="O69" s="0" t="n">
        <v>1</v>
      </c>
      <c r="P69" s="0" t="n">
        <v>0</v>
      </c>
      <c r="Q69" s="0" t="n">
        <v>0</v>
      </c>
      <c r="R69" s="0" t="n">
        <v>0</v>
      </c>
      <c r="S69" s="0" t="n">
        <v>1</v>
      </c>
      <c r="T69" s="0" t="n">
        <v>1</v>
      </c>
      <c r="U69" s="0" t="n">
        <v>1</v>
      </c>
      <c r="V69" s="0" t="n">
        <v>1</v>
      </c>
      <c r="W69" s="0" t="n">
        <v>0</v>
      </c>
      <c r="X69" s="0" t="n">
        <v>1</v>
      </c>
      <c r="Y69" s="0" t="n">
        <v>1</v>
      </c>
      <c r="Z69" s="0" t="n">
        <v>1</v>
      </c>
      <c r="AA69" s="0" t="n">
        <v>0</v>
      </c>
      <c r="AB69" s="0" t="n">
        <v>1</v>
      </c>
      <c r="AC69" s="0" t="n">
        <v>1</v>
      </c>
      <c r="AD69" s="0" t="n">
        <v>0</v>
      </c>
      <c r="AE69" s="0" t="n">
        <v>1</v>
      </c>
      <c r="AF69" s="0" t="n">
        <v>1</v>
      </c>
      <c r="AG69" s="0" t="n">
        <v>1</v>
      </c>
      <c r="AH69" s="0" t="n">
        <v>1</v>
      </c>
      <c r="AI69" s="0" t="n">
        <v>1</v>
      </c>
      <c r="AJ69" s="0" t="n">
        <v>1</v>
      </c>
      <c r="AK69" s="0" t="n">
        <v>1</v>
      </c>
      <c r="AL69" s="0" t="n">
        <v>1</v>
      </c>
      <c r="AM69" s="0" t="n">
        <v>1</v>
      </c>
      <c r="AN69" s="0" t="n">
        <v>1</v>
      </c>
      <c r="AO69" s="0" t="n">
        <v>0</v>
      </c>
    </row>
    <row r="70" customFormat="false" ht="13.8" hidden="false" customHeight="false" outlineLevel="0" collapsed="false">
      <c r="A70" s="0" t="s">
        <v>170</v>
      </c>
      <c r="B70" s="0" t="s">
        <v>63</v>
      </c>
      <c r="D70" s="0" t="n">
        <v>1</v>
      </c>
      <c r="E70" s="0"/>
    </row>
    <row r="71" customFormat="false" ht="13.8" hidden="false" customHeight="false" outlineLevel="0" collapsed="false">
      <c r="A71" s="0" t="s">
        <v>171</v>
      </c>
      <c r="B71" s="0" t="s">
        <v>63</v>
      </c>
      <c r="D71" s="0" t="n">
        <v>1</v>
      </c>
      <c r="E71" s="0"/>
    </row>
    <row r="72" customFormat="false" ht="13.8" hidden="false" customHeight="false" outlineLevel="0" collapsed="false">
      <c r="A72" s="0" t="s">
        <v>172</v>
      </c>
      <c r="B72" s="0" t="s">
        <v>63</v>
      </c>
      <c r="D72" s="0" t="n">
        <v>1</v>
      </c>
      <c r="E72" s="0"/>
      <c r="G72" s="0" t="n">
        <v>2</v>
      </c>
      <c r="H72" s="0" t="n">
        <v>0</v>
      </c>
      <c r="I72" s="0" t="n">
        <v>1</v>
      </c>
      <c r="J72" s="0" t="n">
        <v>1</v>
      </c>
      <c r="K72" s="0" t="n">
        <v>1</v>
      </c>
      <c r="L72" s="0" t="n">
        <v>2</v>
      </c>
      <c r="M72" s="0" t="n">
        <v>2</v>
      </c>
      <c r="N72" s="0" t="n">
        <v>0</v>
      </c>
      <c r="O72" s="0" t="n">
        <v>0</v>
      </c>
      <c r="P72" s="0" t="n">
        <v>1</v>
      </c>
      <c r="Q72" s="0" t="n">
        <v>2</v>
      </c>
      <c r="R72" s="0" t="n">
        <v>0</v>
      </c>
      <c r="S72" s="0" t="n">
        <v>1</v>
      </c>
      <c r="T72" s="0" t="n">
        <v>1</v>
      </c>
      <c r="U72" s="0" t="n">
        <v>2</v>
      </c>
      <c r="V72" s="0" t="n">
        <v>2</v>
      </c>
      <c r="W72" s="0" t="n">
        <v>0</v>
      </c>
      <c r="X72" s="0" t="n">
        <v>2</v>
      </c>
      <c r="Y72" s="0" t="n">
        <v>0</v>
      </c>
      <c r="Z72" s="0" t="n">
        <v>1</v>
      </c>
      <c r="AA72" s="0" t="n">
        <v>1</v>
      </c>
      <c r="AB72" s="0" t="n">
        <v>0</v>
      </c>
      <c r="AC72" s="0" t="n">
        <v>2</v>
      </c>
      <c r="AD72" s="0" t="n">
        <v>1</v>
      </c>
      <c r="AE72" s="0" t="n">
        <v>0</v>
      </c>
      <c r="AF72" s="0" t="n">
        <v>1</v>
      </c>
      <c r="AG72" s="0" t="n">
        <v>3</v>
      </c>
      <c r="AH72" s="0" t="n">
        <v>3</v>
      </c>
      <c r="AI72" s="0" t="n">
        <v>2</v>
      </c>
      <c r="AJ72" s="0" t="n">
        <v>2</v>
      </c>
      <c r="AK72" s="0" t="n">
        <v>2</v>
      </c>
      <c r="AL72" s="0" t="n">
        <v>0</v>
      </c>
      <c r="AM72" s="0" t="n">
        <v>1</v>
      </c>
      <c r="AN72" s="0" t="n">
        <v>2</v>
      </c>
      <c r="AO72" s="0" t="n">
        <v>2</v>
      </c>
    </row>
    <row r="73" customFormat="false" ht="13.8" hidden="false" customHeight="false" outlineLevel="0" collapsed="false">
      <c r="A73" s="0" t="s">
        <v>63</v>
      </c>
      <c r="B73" s="0" t="s">
        <v>63</v>
      </c>
      <c r="D73" s="0" t="n">
        <v>1</v>
      </c>
      <c r="E73" s="0"/>
      <c r="G73" s="0" t="n">
        <v>3</v>
      </c>
      <c r="H73" s="0" t="n">
        <v>1</v>
      </c>
      <c r="I73" s="0" t="n">
        <v>1</v>
      </c>
      <c r="J73" s="0" t="n">
        <v>1</v>
      </c>
      <c r="K73" s="0" t="n">
        <v>1</v>
      </c>
      <c r="L73" s="0" t="n">
        <v>0</v>
      </c>
      <c r="M73" s="0" t="n">
        <v>2</v>
      </c>
      <c r="N73" s="0" t="n">
        <v>2</v>
      </c>
      <c r="O73" s="0" t="n">
        <v>2</v>
      </c>
      <c r="P73" s="0" t="n">
        <v>1</v>
      </c>
      <c r="Q73" s="0" t="n">
        <v>1</v>
      </c>
      <c r="R73" s="0" t="n">
        <v>2</v>
      </c>
      <c r="S73" s="0" t="n">
        <v>2</v>
      </c>
      <c r="T73" s="0" t="n">
        <v>2</v>
      </c>
      <c r="U73" s="0" t="n">
        <v>3</v>
      </c>
      <c r="V73" s="0" t="n">
        <v>0</v>
      </c>
      <c r="W73" s="0" t="n">
        <v>0</v>
      </c>
      <c r="X73" s="0" t="n">
        <v>3</v>
      </c>
      <c r="Y73" s="0" t="n">
        <v>1</v>
      </c>
      <c r="Z73" s="0" t="n">
        <v>1</v>
      </c>
      <c r="AA73" s="0" t="n">
        <v>1</v>
      </c>
      <c r="AB73" s="0" t="n">
        <v>1</v>
      </c>
      <c r="AC73" s="0" t="n">
        <v>1</v>
      </c>
      <c r="AD73" s="0" t="n">
        <v>1</v>
      </c>
      <c r="AE73" s="0" t="n">
        <v>1</v>
      </c>
      <c r="AF73" s="0" t="n">
        <v>1</v>
      </c>
      <c r="AG73" s="0" t="n">
        <v>3</v>
      </c>
      <c r="AH73" s="0" t="n">
        <v>3</v>
      </c>
      <c r="AI73" s="0" t="n">
        <v>2</v>
      </c>
      <c r="AJ73" s="0" t="n">
        <v>3</v>
      </c>
      <c r="AK73" s="0" t="n">
        <v>2</v>
      </c>
      <c r="AL73" s="0" t="n">
        <v>1</v>
      </c>
      <c r="AM73" s="0" t="n">
        <v>1</v>
      </c>
      <c r="AN73" s="0" t="n">
        <v>3</v>
      </c>
      <c r="AO73" s="0" t="n">
        <v>2</v>
      </c>
    </row>
    <row r="74" customFormat="false" ht="13.8" hidden="false" customHeight="false" outlineLevel="0" collapsed="false">
      <c r="A74" s="0" t="s">
        <v>173</v>
      </c>
      <c r="B74" s="0" t="s">
        <v>63</v>
      </c>
      <c r="D74" s="0" t="n">
        <v>1</v>
      </c>
      <c r="E74" s="0"/>
      <c r="G74" s="0" t="n">
        <v>0</v>
      </c>
      <c r="H74" s="0" t="n">
        <v>1</v>
      </c>
      <c r="I74" s="0" t="n">
        <v>2</v>
      </c>
      <c r="J74" s="0" t="n">
        <v>3</v>
      </c>
      <c r="K74" s="0" t="n">
        <v>3</v>
      </c>
      <c r="L74" s="0" t="n">
        <v>3</v>
      </c>
      <c r="M74" s="0" t="n">
        <v>2</v>
      </c>
      <c r="N74" s="0" t="n">
        <v>2</v>
      </c>
      <c r="O74" s="0" t="n">
        <v>2</v>
      </c>
      <c r="P74" s="0" t="n">
        <v>1</v>
      </c>
      <c r="Q74" s="0" t="n">
        <v>1</v>
      </c>
      <c r="R74" s="0" t="n">
        <v>1</v>
      </c>
      <c r="S74" s="0" t="n">
        <v>3</v>
      </c>
      <c r="T74" s="0" t="n">
        <v>3</v>
      </c>
      <c r="U74" s="0" t="n">
        <v>0</v>
      </c>
      <c r="V74" s="0" t="n">
        <v>3</v>
      </c>
      <c r="W74" s="0" t="n">
        <v>3</v>
      </c>
      <c r="X74" s="0" t="n">
        <v>1</v>
      </c>
      <c r="Y74" s="0" t="n">
        <v>3</v>
      </c>
      <c r="Z74" s="0" t="n">
        <v>3</v>
      </c>
      <c r="AA74" s="0" t="n">
        <v>3</v>
      </c>
      <c r="AB74" s="0" t="n">
        <v>3</v>
      </c>
      <c r="AC74" s="0" t="n">
        <v>3</v>
      </c>
      <c r="AD74" s="0" t="n">
        <v>3</v>
      </c>
      <c r="AE74" s="0" t="n">
        <v>3</v>
      </c>
      <c r="AF74" s="0" t="n">
        <v>3</v>
      </c>
      <c r="AG74" s="0" t="n">
        <v>1</v>
      </c>
      <c r="AH74" s="0" t="n">
        <v>1</v>
      </c>
      <c r="AI74" s="0" t="n">
        <v>3</v>
      </c>
      <c r="AJ74" s="0" t="n">
        <v>3</v>
      </c>
      <c r="AK74" s="0" t="n">
        <v>2</v>
      </c>
      <c r="AL74" s="0" t="n">
        <v>3</v>
      </c>
      <c r="AM74" s="0" t="n">
        <v>3</v>
      </c>
      <c r="AN74" s="0" t="n">
        <v>1</v>
      </c>
      <c r="AO74" s="0" t="n">
        <v>1</v>
      </c>
    </row>
    <row r="75" customFormat="false" ht="13.8" hidden="false" customHeight="false" outlineLevel="0" collapsed="false">
      <c r="A75" s="0" t="s">
        <v>174</v>
      </c>
      <c r="B75" s="0" t="s">
        <v>63</v>
      </c>
      <c r="D75" s="0" t="n">
        <v>1</v>
      </c>
      <c r="E75" s="0"/>
      <c r="G75" s="0" t="n">
        <v>0</v>
      </c>
      <c r="H75" s="0" t="n">
        <v>0</v>
      </c>
      <c r="I75" s="0" t="n">
        <v>1</v>
      </c>
      <c r="J75" s="0" t="n">
        <v>0</v>
      </c>
      <c r="K75" s="0" t="n">
        <v>0</v>
      </c>
      <c r="L75" s="0" t="n">
        <v>0</v>
      </c>
      <c r="M75" s="0" t="n">
        <v>1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  <c r="X75" s="0" t="n">
        <v>1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1</v>
      </c>
      <c r="AH75" s="0" t="n">
        <v>1</v>
      </c>
      <c r="AI75" s="0" t="n">
        <v>0</v>
      </c>
      <c r="AJ75" s="0" t="n">
        <v>0</v>
      </c>
      <c r="AK75" s="0" t="n">
        <v>1</v>
      </c>
      <c r="AL75" s="0" t="n">
        <v>0</v>
      </c>
      <c r="AM75" s="0" t="n">
        <v>0</v>
      </c>
      <c r="AN75" s="0" t="n">
        <v>1</v>
      </c>
      <c r="AO75" s="0" t="n">
        <v>1</v>
      </c>
    </row>
    <row r="76" customFormat="false" ht="13.8" hidden="false" customHeight="false" outlineLevel="0" collapsed="false">
      <c r="A76" s="0" t="s">
        <v>175</v>
      </c>
      <c r="B76" s="0" t="s">
        <v>60</v>
      </c>
      <c r="D76" s="0" t="n">
        <v>1</v>
      </c>
      <c r="E76" s="0"/>
    </row>
    <row r="77" customFormat="false" ht="13.8" hidden="false" customHeight="false" outlineLevel="0" collapsed="false">
      <c r="A77" s="0" t="s">
        <v>176</v>
      </c>
      <c r="B77" s="0" t="s">
        <v>125</v>
      </c>
      <c r="D77" s="0" t="n">
        <v>1</v>
      </c>
      <c r="E77" s="0"/>
      <c r="G77" s="0" t="n">
        <v>1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1</v>
      </c>
      <c r="M77" s="0" t="n">
        <v>1</v>
      </c>
      <c r="N77" s="0" t="n">
        <v>0</v>
      </c>
      <c r="O77" s="0" t="n">
        <v>1</v>
      </c>
      <c r="P77" s="0" t="n">
        <v>0</v>
      </c>
      <c r="Q77" s="0" t="n">
        <v>2</v>
      </c>
      <c r="R77" s="0" t="n">
        <v>0</v>
      </c>
      <c r="S77" s="0" t="n">
        <v>0</v>
      </c>
      <c r="T77" s="0" t="n">
        <v>0</v>
      </c>
      <c r="U77" s="0" t="n">
        <v>1</v>
      </c>
      <c r="V77" s="0" t="n">
        <v>0</v>
      </c>
      <c r="W77" s="0" t="n">
        <v>0</v>
      </c>
      <c r="X77" s="0" t="n">
        <v>1</v>
      </c>
      <c r="Y77" s="0" t="n">
        <v>0</v>
      </c>
      <c r="Z77" s="0" t="n">
        <v>0</v>
      </c>
      <c r="AA77" s="0" t="n">
        <v>0</v>
      </c>
      <c r="AB77" s="0" t="n">
        <v>1</v>
      </c>
      <c r="AC77" s="0" t="n">
        <v>1</v>
      </c>
      <c r="AD77" s="0" t="n">
        <v>0</v>
      </c>
      <c r="AE77" s="0" t="n">
        <v>0</v>
      </c>
      <c r="AF77" s="0" t="n">
        <v>0</v>
      </c>
      <c r="AG77" s="0" t="n">
        <v>1</v>
      </c>
      <c r="AH77" s="0" t="n">
        <v>1</v>
      </c>
      <c r="AI77" s="0" t="n">
        <v>0</v>
      </c>
      <c r="AJ77" s="0" t="n">
        <v>0</v>
      </c>
      <c r="AK77" s="0" t="n">
        <v>0</v>
      </c>
      <c r="AL77" s="0" t="n">
        <v>0</v>
      </c>
      <c r="AM77" s="0" t="n">
        <v>0</v>
      </c>
      <c r="AN77" s="0" t="n">
        <v>1</v>
      </c>
      <c r="AO77" s="0" t="n">
        <v>1</v>
      </c>
    </row>
    <row r="78" customFormat="false" ht="13.8" hidden="false" customHeight="false" outlineLevel="0" collapsed="false">
      <c r="A78" s="0" t="s">
        <v>177</v>
      </c>
      <c r="B78" s="0" t="s">
        <v>125</v>
      </c>
      <c r="D78" s="0" t="n">
        <v>1</v>
      </c>
      <c r="E78" s="0"/>
    </row>
    <row r="79" customFormat="false" ht="13.8" hidden="false" customHeight="false" outlineLevel="0" collapsed="false">
      <c r="A79" s="0" t="s">
        <v>178</v>
      </c>
      <c r="B79" s="0" t="s">
        <v>125</v>
      </c>
      <c r="D79" s="0" t="n">
        <v>1</v>
      </c>
      <c r="E79" s="0"/>
      <c r="AP79" s="0" t="n">
        <v>1</v>
      </c>
      <c r="AQ79" s="0" t="n">
        <v>0</v>
      </c>
      <c r="AR79" s="0" t="n">
        <v>0</v>
      </c>
      <c r="AS79" s="0" t="n">
        <v>0</v>
      </c>
    </row>
    <row r="80" customFormat="false" ht="13.8" hidden="false" customHeight="false" outlineLevel="0" collapsed="false">
      <c r="A80" s="0" t="s">
        <v>179</v>
      </c>
      <c r="B80" s="0" t="s">
        <v>125</v>
      </c>
      <c r="D80" s="0" t="n">
        <v>1</v>
      </c>
      <c r="E80" s="0"/>
    </row>
    <row r="81" customFormat="false" ht="13.8" hidden="false" customHeight="false" outlineLevel="0" collapsed="false">
      <c r="A81" s="0" t="s">
        <v>180</v>
      </c>
      <c r="B81" s="0" t="s">
        <v>125</v>
      </c>
      <c r="D81" s="0" t="n">
        <v>1</v>
      </c>
      <c r="E81" s="0"/>
    </row>
    <row r="82" customFormat="false" ht="13.8" hidden="false" customHeight="false" outlineLevel="0" collapsed="false">
      <c r="A82" s="0" t="s">
        <v>181</v>
      </c>
      <c r="B82" s="0" t="s">
        <v>125</v>
      </c>
      <c r="D82" s="0" t="n">
        <v>1</v>
      </c>
      <c r="E82" s="0"/>
    </row>
  </sheetData>
  <autoFilter ref="A1:AQ8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30" activeCellId="0" sqref="F30"/>
    </sheetView>
  </sheetViews>
  <sheetFormatPr defaultColWidth="8.59375" defaultRowHeight="13.8" zeroHeight="false" outlineLevelRow="0" outlineLevelCol="0"/>
  <cols>
    <col collapsed="false" customWidth="true" hidden="false" outlineLevel="0" max="2" min="2" style="0" width="20.38"/>
    <col collapsed="false" customWidth="true" hidden="false" outlineLevel="0" max="3" min="3" style="0" width="14.87"/>
    <col collapsed="false" customWidth="true" hidden="false" outlineLevel="0" max="10" min="10" style="0" width="12"/>
    <col collapsed="false" customWidth="true" hidden="false" outlineLevel="0" max="11" min="11" style="0" width="13.42"/>
  </cols>
  <sheetData>
    <row r="1" customFormat="false" ht="13.8" hidden="false" customHeight="false" outlineLevel="0" collapsed="false">
      <c r="B1" s="5"/>
      <c r="C1" s="6" t="s">
        <v>182</v>
      </c>
      <c r="D1" s="6" t="s">
        <v>183</v>
      </c>
      <c r="E1" s="6" t="s">
        <v>184</v>
      </c>
      <c r="F1" s="6" t="s">
        <v>185</v>
      </c>
      <c r="G1" s="6" t="s">
        <v>186</v>
      </c>
      <c r="H1" s="6" t="s">
        <v>187</v>
      </c>
      <c r="I1" s="6" t="s">
        <v>188</v>
      </c>
      <c r="J1" s="6" t="s">
        <v>189</v>
      </c>
      <c r="K1" s="6" t="s">
        <v>7</v>
      </c>
      <c r="L1" s="7" t="s">
        <v>190</v>
      </c>
    </row>
    <row r="2" customFormat="false" ht="13.8" hidden="false" customHeight="false" outlineLevel="0" collapsed="false">
      <c r="B2" s="8" t="s">
        <v>191</v>
      </c>
      <c r="C2" s="9" t="n">
        <v>2</v>
      </c>
      <c r="D2" s="9" t="n">
        <v>2</v>
      </c>
      <c r="E2" s="9" t="n">
        <v>2</v>
      </c>
      <c r="F2" s="9" t="n">
        <v>3</v>
      </c>
      <c r="G2" s="9" t="n">
        <v>7</v>
      </c>
      <c r="H2" s="9" t="n">
        <v>5</v>
      </c>
      <c r="I2" s="9" t="n">
        <v>2</v>
      </c>
      <c r="J2" s="9" t="n">
        <v>2</v>
      </c>
      <c r="K2" s="9" t="n">
        <v>2</v>
      </c>
      <c r="L2" s="10" t="n">
        <v>5</v>
      </c>
    </row>
    <row r="3" customFormat="false" ht="14.25" hidden="false" customHeight="false" outlineLevel="0" collapsed="false">
      <c r="B3" s="8"/>
      <c r="C3" s="9"/>
      <c r="D3" s="9"/>
      <c r="E3" s="9"/>
      <c r="F3" s="9"/>
      <c r="G3" s="9"/>
      <c r="H3" s="9"/>
      <c r="I3" s="9"/>
      <c r="J3" s="9"/>
      <c r="K3" s="9" t="s">
        <v>192</v>
      </c>
      <c r="L3" s="10"/>
    </row>
    <row r="4" customFormat="false" ht="13.8" hidden="false" customHeight="false" outlineLevel="0" collapsed="false">
      <c r="B4" s="8" t="s">
        <v>131</v>
      </c>
      <c r="C4" s="11" t="n">
        <v>31240</v>
      </c>
      <c r="D4" s="11" t="n">
        <v>29680</v>
      </c>
      <c r="E4" s="11" t="n">
        <v>29590</v>
      </c>
      <c r="F4" s="11" t="n">
        <v>30070</v>
      </c>
      <c r="G4" s="11" t="n">
        <v>28830</v>
      </c>
      <c r="H4" s="11" t="n">
        <v>28480</v>
      </c>
      <c r="I4" s="11" t="n">
        <v>31580</v>
      </c>
      <c r="J4" s="11" t="n">
        <v>24240</v>
      </c>
      <c r="K4" s="11" t="n">
        <v>24595</v>
      </c>
      <c r="L4" s="12" t="n">
        <v>30890</v>
      </c>
    </row>
    <row r="5" customFormat="false" ht="13.8" hidden="false" customHeight="false" outlineLevel="0" collapsed="false">
      <c r="B5" s="8" t="s">
        <v>193</v>
      </c>
      <c r="C5" s="11" t="n">
        <v>1940</v>
      </c>
      <c r="D5" s="11" t="n">
        <v>2450</v>
      </c>
      <c r="E5" s="11" t="n">
        <v>1060</v>
      </c>
      <c r="F5" s="11" t="n">
        <v>2080</v>
      </c>
      <c r="G5" s="11" t="n">
        <v>1840</v>
      </c>
      <c r="H5" s="11" t="n">
        <v>0</v>
      </c>
      <c r="I5" s="11" t="n">
        <v>5310</v>
      </c>
      <c r="J5" s="11" t="n">
        <v>740</v>
      </c>
      <c r="K5" s="11" t="n">
        <v>1155</v>
      </c>
      <c r="L5" s="12" t="n">
        <v>590</v>
      </c>
    </row>
    <row r="6" customFormat="false" ht="13.8" hidden="false" customHeight="false" outlineLevel="0" collapsed="false">
      <c r="B6" s="8" t="s">
        <v>194</v>
      </c>
      <c r="C6" s="11" t="n">
        <v>1000</v>
      </c>
      <c r="D6" s="11" t="n">
        <v>1400</v>
      </c>
      <c r="E6" s="11" t="n">
        <v>1110</v>
      </c>
      <c r="F6" s="11" t="n">
        <v>439</v>
      </c>
      <c r="G6" s="11" t="n">
        <v>0</v>
      </c>
      <c r="H6" s="11" t="n">
        <v>0</v>
      </c>
      <c r="I6" s="11" t="n">
        <v>1049</v>
      </c>
      <c r="J6" s="11" t="n">
        <v>1000</v>
      </c>
      <c r="K6" s="11" t="n">
        <v>600</v>
      </c>
      <c r="L6" s="12" t="n">
        <v>0</v>
      </c>
    </row>
    <row r="7" customFormat="false" ht="13.8" hidden="false" customHeight="false" outlineLevel="0" collapsed="false">
      <c r="B7" s="8" t="s">
        <v>195</v>
      </c>
      <c r="C7" s="11" t="n">
        <v>0.18</v>
      </c>
      <c r="D7" s="11" t="n">
        <v>0.14</v>
      </c>
      <c r="E7" s="11" t="n">
        <v>0.13</v>
      </c>
      <c r="F7" s="11" t="n">
        <v>0.15</v>
      </c>
      <c r="G7" s="11" t="n">
        <v>0.18</v>
      </c>
      <c r="H7" s="11" t="n">
        <v>0.12</v>
      </c>
      <c r="I7" s="11" t="n">
        <v>0.21</v>
      </c>
      <c r="J7" s="11" t="n">
        <v>0.16</v>
      </c>
      <c r="K7" s="11" t="n">
        <v>0.17</v>
      </c>
      <c r="L7" s="12" t="n">
        <v>0.18</v>
      </c>
    </row>
    <row r="8" s="13" customFormat="true" ht="14.15" hidden="false" customHeight="false" outlineLevel="0" collapsed="false">
      <c r="B8" s="14" t="s">
        <v>196</v>
      </c>
      <c r="C8" s="15" t="n">
        <f aca="false">SUM(C4:C6)</f>
        <v>34180</v>
      </c>
      <c r="D8" s="15" t="n">
        <f aca="false">SUM(D4:D6)</f>
        <v>33530</v>
      </c>
      <c r="E8" s="15" t="n">
        <f aca="false">SUM(E4:E6)</f>
        <v>31760</v>
      </c>
      <c r="F8" s="15" t="n">
        <f aca="false">SUM(F4:F6)</f>
        <v>32589</v>
      </c>
      <c r="G8" s="15" t="n">
        <f aca="false">SUM(G4:G6)</f>
        <v>30670</v>
      </c>
      <c r="H8" s="15" t="n">
        <f aca="false">SUM(H4:H6)</f>
        <v>28480</v>
      </c>
      <c r="I8" s="15" t="n">
        <f aca="false">SUM(I4:I6)</f>
        <v>37939</v>
      </c>
      <c r="J8" s="15" t="n">
        <f aca="false">SUM(J4:J6)</f>
        <v>25980</v>
      </c>
      <c r="K8" s="15" t="n">
        <f aca="false">SUM(K4:K6)</f>
        <v>26350</v>
      </c>
      <c r="L8" s="16" t="n">
        <f aca="false">SUM(L4:L6)</f>
        <v>31480</v>
      </c>
    </row>
    <row r="9" s="13" customFormat="true" ht="14.15" hidden="false" customHeight="false" outlineLevel="0" collapsed="false">
      <c r="B9" s="14" t="s">
        <v>197</v>
      </c>
      <c r="C9" s="15" t="n">
        <f aca="false">C8*(1-C7)</f>
        <v>28027.6</v>
      </c>
      <c r="D9" s="15" t="n">
        <f aca="false">D8*(1-D7)</f>
        <v>28835.8</v>
      </c>
      <c r="E9" s="15" t="n">
        <f aca="false">E8*(1-E7)</f>
        <v>27631.2</v>
      </c>
      <c r="F9" s="15" t="n">
        <f aca="false">F8*(1-F7)</f>
        <v>27700.65</v>
      </c>
      <c r="G9" s="15" t="n">
        <f aca="false">G8*(1-G7)</f>
        <v>25149.4</v>
      </c>
      <c r="H9" s="15" t="n">
        <f aca="false">H8*(1-H7)</f>
        <v>25062.4</v>
      </c>
      <c r="I9" s="15" t="n">
        <f aca="false">I8*(1-I7)</f>
        <v>29971.81</v>
      </c>
      <c r="J9" s="15" t="n">
        <f aca="false">J8*(1-J7)</f>
        <v>21823.2</v>
      </c>
      <c r="K9" s="15" t="n">
        <f aca="false">K8*(1-K7)</f>
        <v>21870.5</v>
      </c>
      <c r="L9" s="15" t="n">
        <f aca="false">L8*(1-L7)</f>
        <v>25813.6</v>
      </c>
    </row>
    <row r="10" customFormat="false" ht="13.8" hidden="false" customHeight="false" outlineLevel="0" collapsed="false"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customFormat="false" ht="13.8" hidden="false" customHeight="false" outlineLevel="0" collapsed="false">
      <c r="C11" s="18"/>
      <c r="D11" s="17"/>
      <c r="E11" s="17"/>
      <c r="F11" s="17"/>
      <c r="G11" s="17"/>
      <c r="H11" s="17"/>
      <c r="I11" s="17"/>
      <c r="J11" s="17"/>
      <c r="K11" s="17"/>
      <c r="L11" s="17"/>
      <c r="M11" s="17"/>
    </row>
    <row r="12" customFormat="false" ht="14.25" hidden="false" customHeight="true" outlineLevel="0" collapsed="false">
      <c r="A12" s="19" t="s">
        <v>198</v>
      </c>
      <c r="B12" s="8" t="s">
        <v>199</v>
      </c>
      <c r="C12" s="11" t="n">
        <v>152</v>
      </c>
      <c r="D12" s="11" t="n">
        <v>126</v>
      </c>
      <c r="E12" s="11" t="n">
        <v>88</v>
      </c>
      <c r="F12" s="11" t="n">
        <v>48</v>
      </c>
      <c r="G12" s="11" t="n">
        <v>112</v>
      </c>
      <c r="H12" s="11" t="n">
        <v>154</v>
      </c>
      <c r="I12" s="11" t="n">
        <v>110</v>
      </c>
      <c r="J12" s="11" t="n">
        <v>40</v>
      </c>
      <c r="K12" s="11" t="n">
        <v>90</v>
      </c>
      <c r="L12" s="12" t="n">
        <v>80</v>
      </c>
    </row>
    <row r="13" customFormat="false" ht="13.8" hidden="false" customHeight="false" outlineLevel="0" collapsed="false">
      <c r="A13" s="19"/>
      <c r="B13" s="8"/>
      <c r="C13" s="11"/>
      <c r="D13" s="11"/>
      <c r="E13" s="11"/>
      <c r="F13" s="11"/>
      <c r="G13" s="11"/>
      <c r="H13" s="11"/>
      <c r="I13" s="11"/>
      <c r="J13" s="11"/>
      <c r="K13" s="11"/>
      <c r="L13" s="12"/>
    </row>
    <row r="14" customFormat="false" ht="14.15" hidden="false" customHeight="false" outlineLevel="0" collapsed="false">
      <c r="A14" s="19"/>
      <c r="B14" s="8" t="s">
        <v>200</v>
      </c>
      <c r="C14" s="11" t="n">
        <v>820</v>
      </c>
      <c r="D14" s="11" t="n">
        <v>730</v>
      </c>
      <c r="E14" s="11" t="n">
        <v>705</v>
      </c>
      <c r="F14" s="11" t="n">
        <v>970</v>
      </c>
      <c r="G14" s="11" t="n">
        <v>776</v>
      </c>
      <c r="H14" s="11" t="n">
        <v>941</v>
      </c>
      <c r="I14" s="11" t="n">
        <v>866</v>
      </c>
      <c r="J14" s="11" t="n">
        <v>776</v>
      </c>
      <c r="K14" s="11" t="n">
        <v>730</v>
      </c>
      <c r="L14" s="12" t="n">
        <v>866</v>
      </c>
    </row>
    <row r="15" customFormat="false" ht="14.15" hidden="false" customHeight="false" outlineLevel="0" collapsed="false">
      <c r="A15" s="19"/>
      <c r="B15" s="8" t="s">
        <v>201</v>
      </c>
      <c r="C15" s="11" t="n">
        <v>868</v>
      </c>
      <c r="D15" s="11" t="n">
        <v>868</v>
      </c>
      <c r="E15" s="11" t="n">
        <v>1047</v>
      </c>
      <c r="F15" s="11" t="n">
        <v>1339</v>
      </c>
      <c r="G15" s="11" t="n">
        <v>1260</v>
      </c>
      <c r="H15" s="11" t="n">
        <v>1392</v>
      </c>
      <c r="I15" s="11" t="n">
        <v>868</v>
      </c>
      <c r="J15" s="11" t="n">
        <v>1260</v>
      </c>
      <c r="K15" s="11" t="n">
        <v>1047</v>
      </c>
      <c r="L15" s="12" t="n">
        <v>969</v>
      </c>
    </row>
    <row r="16" customFormat="false" ht="13.8" hidden="false" customHeight="false" outlineLevel="0" collapsed="false">
      <c r="A16" s="19"/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customFormat="false" ht="14.15" hidden="false" customHeight="false" outlineLevel="0" collapsed="false">
      <c r="A17" s="19"/>
      <c r="B17" s="0" t="s">
        <v>202</v>
      </c>
      <c r="C17" s="17" t="n">
        <f aca="false">C12+SUM(C14:C15)*0.6</f>
        <v>1164.8</v>
      </c>
      <c r="D17" s="17" t="n">
        <f aca="false">D12+SUM(D14:D15)*0.6</f>
        <v>1084.8</v>
      </c>
      <c r="E17" s="17" t="n">
        <f aca="false">E12+SUM(E14:E15)*0.6</f>
        <v>1139.2</v>
      </c>
      <c r="F17" s="17" t="n">
        <f aca="false">F12+SUM(F14:F15)*0.6</f>
        <v>1433.4</v>
      </c>
      <c r="G17" s="17" t="n">
        <f aca="false">G12+SUM(G14:G15)*0.6</f>
        <v>1333.6</v>
      </c>
      <c r="H17" s="17" t="n">
        <f aca="false">H12+SUM(H14:H15)*0.6</f>
        <v>1553.8</v>
      </c>
      <c r="I17" s="17" t="n">
        <f aca="false">I12+SUM(I14:I15)*0.6</f>
        <v>1150.4</v>
      </c>
      <c r="J17" s="17" t="n">
        <f aca="false">J12+SUM(J14:J15)*0.6</f>
        <v>1261.6</v>
      </c>
      <c r="K17" s="17" t="n">
        <f aca="false">K12+SUM(K14:K15)*0.6</f>
        <v>1156.2</v>
      </c>
      <c r="L17" s="17" t="n">
        <f aca="false">L12+SUM(L14:L15)*0.6</f>
        <v>1181</v>
      </c>
    </row>
    <row r="18" customFormat="false" ht="13.8" hidden="false" customHeight="false" outlineLevel="0" collapsed="false"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customFormat="false" ht="13.8" hidden="false" customHeight="false" outlineLevel="0" collapsed="false"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customFormat="false" ht="13.8" hidden="false" customHeight="true" outlineLevel="0" collapsed="false">
      <c r="A20" s="20" t="s">
        <v>203</v>
      </c>
      <c r="B20" s="21" t="s">
        <v>140</v>
      </c>
      <c r="C20" s="22" t="n">
        <v>341</v>
      </c>
      <c r="D20" s="22" t="n">
        <v>328</v>
      </c>
      <c r="E20" s="22" t="n">
        <v>295</v>
      </c>
      <c r="F20" s="22" t="n">
        <v>308</v>
      </c>
      <c r="G20" s="22" t="n">
        <v>322</v>
      </c>
      <c r="H20" s="22" t="n">
        <v>300</v>
      </c>
      <c r="I20" s="22" t="n">
        <v>355</v>
      </c>
      <c r="J20" s="22" t="n">
        <v>247</v>
      </c>
      <c r="K20" s="22" t="n">
        <v>258</v>
      </c>
      <c r="L20" s="23" t="n">
        <v>321</v>
      </c>
    </row>
    <row r="21" customFormat="false" ht="13.8" hidden="false" customHeight="false" outlineLevel="0" collapsed="false">
      <c r="A21" s="20"/>
      <c r="B21" s="24" t="s">
        <v>61</v>
      </c>
      <c r="C21" s="25" t="n">
        <v>147</v>
      </c>
      <c r="D21" s="25" t="n">
        <v>138</v>
      </c>
      <c r="E21" s="25" t="n">
        <v>123</v>
      </c>
      <c r="F21" s="25" t="n">
        <v>82</v>
      </c>
      <c r="G21" s="25" t="n">
        <v>122</v>
      </c>
      <c r="H21" s="25" t="n">
        <v>142</v>
      </c>
      <c r="I21" s="25" t="n">
        <v>132</v>
      </c>
      <c r="J21" s="25" t="n">
        <v>102</v>
      </c>
      <c r="K21" s="25" t="n">
        <v>124</v>
      </c>
      <c r="L21" s="26" t="n">
        <v>98</v>
      </c>
    </row>
    <row r="22" customFormat="false" ht="13.8" hidden="false" customHeight="false" outlineLevel="0" collapsed="false">
      <c r="A22" s="20"/>
      <c r="B22" s="24" t="s">
        <v>61</v>
      </c>
      <c r="C22" s="25" t="n">
        <f aca="false">C21</f>
        <v>147</v>
      </c>
      <c r="D22" s="25" t="n">
        <f aca="false">D21</f>
        <v>138</v>
      </c>
      <c r="E22" s="25" t="n">
        <f aca="false">E21</f>
        <v>123</v>
      </c>
      <c r="F22" s="25" t="n">
        <f aca="false">F21</f>
        <v>82</v>
      </c>
      <c r="G22" s="25" t="n">
        <f aca="false">G21</f>
        <v>122</v>
      </c>
      <c r="H22" s="25" t="n">
        <f aca="false">H21</f>
        <v>142</v>
      </c>
      <c r="I22" s="25" t="n">
        <f aca="false">I21</f>
        <v>132</v>
      </c>
      <c r="J22" s="25" t="n">
        <f aca="false">J21</f>
        <v>102</v>
      </c>
      <c r="K22" s="25" t="n">
        <f aca="false">K21</f>
        <v>124</v>
      </c>
      <c r="L22" s="26" t="n">
        <f aca="false">L21</f>
        <v>98</v>
      </c>
    </row>
    <row r="23" customFormat="false" ht="13.8" hidden="false" customHeight="false" outlineLevel="0" collapsed="false">
      <c r="A23" s="20"/>
      <c r="B23" s="24" t="s">
        <v>80</v>
      </c>
      <c r="C23" s="27" t="n">
        <f aca="false">C17/12</f>
        <v>97.0666666666667</v>
      </c>
      <c r="D23" s="27" t="n">
        <f aca="false">D17/12</f>
        <v>90.4</v>
      </c>
      <c r="E23" s="27" t="n">
        <f aca="false">E17/12</f>
        <v>94.9333333333333</v>
      </c>
      <c r="F23" s="27" t="n">
        <f aca="false">F17/12</f>
        <v>119.45</v>
      </c>
      <c r="G23" s="27" t="n">
        <f aca="false">G17/12</f>
        <v>111.133333333333</v>
      </c>
      <c r="H23" s="27" t="n">
        <f aca="false">H17/12</f>
        <v>129.483333333333</v>
      </c>
      <c r="I23" s="27" t="n">
        <f aca="false">I17/12</f>
        <v>95.8666666666667</v>
      </c>
      <c r="J23" s="27" t="n">
        <f aca="false">J17/12</f>
        <v>105.133333333333</v>
      </c>
      <c r="K23" s="27" t="n">
        <f aca="false">K17/12</f>
        <v>96.35</v>
      </c>
      <c r="L23" s="27" t="n">
        <f aca="false">L17/12</f>
        <v>98.4166666666667</v>
      </c>
    </row>
    <row r="24" customFormat="false" ht="13.8" hidden="false" customHeight="false" outlineLevel="0" collapsed="false">
      <c r="A24" s="20"/>
      <c r="B24" s="28" t="s">
        <v>80</v>
      </c>
      <c r="C24" s="29" t="n">
        <v>100</v>
      </c>
      <c r="D24" s="29" t="n">
        <v>94</v>
      </c>
      <c r="E24" s="29" t="n">
        <v>97</v>
      </c>
      <c r="F24" s="29" t="n">
        <v>117</v>
      </c>
      <c r="G24" s="29" t="n">
        <v>111</v>
      </c>
      <c r="H24" s="29" t="n">
        <v>127</v>
      </c>
      <c r="I24" s="29" t="n">
        <v>98</v>
      </c>
      <c r="J24" s="29" t="n">
        <v>105</v>
      </c>
      <c r="K24" s="29" t="n">
        <v>98</v>
      </c>
      <c r="L24" s="30" t="n">
        <v>100</v>
      </c>
    </row>
    <row r="25" customFormat="false" ht="13.8" hidden="false" customHeight="false" outlineLevel="0" collapsed="false">
      <c r="A25" s="20"/>
      <c r="B25" s="24" t="s">
        <v>138</v>
      </c>
      <c r="C25" s="25" t="n">
        <v>81</v>
      </c>
      <c r="D25" s="25" t="n">
        <v>63</v>
      </c>
      <c r="E25" s="25" t="n">
        <v>57</v>
      </c>
      <c r="F25" s="25" t="n">
        <v>53</v>
      </c>
      <c r="G25" s="25" t="n">
        <v>59</v>
      </c>
      <c r="H25" s="25" t="n">
        <v>97</v>
      </c>
      <c r="I25" s="25" t="n">
        <v>64</v>
      </c>
      <c r="J25" s="25" t="n">
        <v>73</v>
      </c>
      <c r="K25" s="25" t="n">
        <v>66</v>
      </c>
      <c r="L25" s="26" t="n">
        <v>62</v>
      </c>
    </row>
    <row r="26" customFormat="false" ht="13.8" hidden="false" customHeight="false" outlineLevel="0" collapsed="false">
      <c r="A26" s="20"/>
      <c r="B26" s="24" t="s">
        <v>138</v>
      </c>
      <c r="C26" s="25" t="n">
        <f aca="false">C25</f>
        <v>81</v>
      </c>
      <c r="D26" s="25" t="n">
        <f aca="false">D25</f>
        <v>63</v>
      </c>
      <c r="E26" s="25" t="n">
        <f aca="false">E25</f>
        <v>57</v>
      </c>
      <c r="F26" s="25" t="n">
        <f aca="false">F25</f>
        <v>53</v>
      </c>
      <c r="G26" s="25" t="n">
        <f aca="false">G25</f>
        <v>59</v>
      </c>
      <c r="H26" s="25" t="n">
        <f aca="false">H25</f>
        <v>97</v>
      </c>
      <c r="I26" s="25" t="n">
        <f aca="false">I25</f>
        <v>64</v>
      </c>
      <c r="J26" s="25" t="n">
        <f aca="false">J25</f>
        <v>73</v>
      </c>
      <c r="K26" s="25" t="n">
        <f aca="false">K25</f>
        <v>66</v>
      </c>
      <c r="L26" s="25" t="n">
        <f aca="false">L25</f>
        <v>62</v>
      </c>
    </row>
    <row r="27" customFormat="false" ht="13.8" hidden="false" customHeight="false" outlineLevel="0" collapsed="false">
      <c r="A27" s="9"/>
      <c r="B27" s="8"/>
      <c r="C27" s="11"/>
      <c r="D27" s="11"/>
      <c r="E27" s="11"/>
      <c r="F27" s="11"/>
      <c r="G27" s="11"/>
      <c r="H27" s="11"/>
      <c r="I27" s="11"/>
      <c r="J27" s="11"/>
      <c r="K27" s="11"/>
      <c r="L27" s="12"/>
    </row>
    <row r="28" customFormat="false" ht="14.25" hidden="false" customHeight="false" outlineLevel="0" collapsed="false">
      <c r="A28" s="9"/>
      <c r="B28" s="8" t="s">
        <v>204</v>
      </c>
      <c r="C28" s="11" t="n">
        <f aca="false">SUM(C20:C26)-C24</f>
        <v>894.066666666667</v>
      </c>
      <c r="D28" s="11" t="n">
        <f aca="false">SUM(D20:D26)-D24</f>
        <v>820.4</v>
      </c>
      <c r="E28" s="11" t="n">
        <f aca="false">SUM(E20:E26)-E24</f>
        <v>749.933333333333</v>
      </c>
      <c r="F28" s="11" t="n">
        <f aca="false">SUM(F20:F26)-F24</f>
        <v>697.45</v>
      </c>
      <c r="G28" s="11" t="n">
        <f aca="false">SUM(G20:G26)-G24</f>
        <v>795.133333333333</v>
      </c>
      <c r="H28" s="11" t="n">
        <f aca="false">SUM(H20:H26)-H24</f>
        <v>907.483333333333</v>
      </c>
      <c r="I28" s="11" t="n">
        <f aca="false">SUM(I20:I26)-I24</f>
        <v>842.866666666667</v>
      </c>
      <c r="J28" s="11" t="n">
        <f aca="false">SUM(J20:J26)-J24</f>
        <v>702.133333333333</v>
      </c>
      <c r="K28" s="11" t="n">
        <f aca="false">SUM(K20:K26)-K24</f>
        <v>734.35</v>
      </c>
      <c r="L28" s="11" t="n">
        <f aca="false">SUM(L20:L26)-L24</f>
        <v>739.416666666667</v>
      </c>
    </row>
    <row r="29" customFormat="false" ht="13.8" hidden="false" customHeight="false" outlineLevel="0" collapsed="false">
      <c r="A29" s="9"/>
      <c r="C29" s="11"/>
      <c r="D29" s="11"/>
      <c r="E29" s="11"/>
      <c r="F29" s="11"/>
      <c r="G29" s="11"/>
      <c r="H29" s="11"/>
      <c r="I29" s="11"/>
      <c r="J29" s="11"/>
      <c r="K29" s="11"/>
      <c r="L29" s="11"/>
    </row>
    <row r="30" customFormat="false" ht="13.8" hidden="false" customHeight="false" outlineLevel="0" collapsed="false">
      <c r="A30" s="9"/>
      <c r="B30" s="8" t="s">
        <v>205</v>
      </c>
      <c r="C30" s="17" t="n">
        <f aca="false">C28-C20</f>
        <v>553.066666666667</v>
      </c>
      <c r="D30" s="17" t="n">
        <f aca="false">D28-D20</f>
        <v>492.4</v>
      </c>
      <c r="E30" s="17" t="n">
        <f aca="false">E28-E20</f>
        <v>454.933333333333</v>
      </c>
      <c r="F30" s="17" t="n">
        <f aca="false">F28-F20</f>
        <v>389.45</v>
      </c>
      <c r="G30" s="17" t="n">
        <f aca="false">G28-G20</f>
        <v>473.133333333333</v>
      </c>
      <c r="H30" s="17" t="n">
        <f aca="false">H28-H20</f>
        <v>607.483333333333</v>
      </c>
      <c r="I30" s="17" t="n">
        <f aca="false">I28-I20</f>
        <v>487.866666666667</v>
      </c>
      <c r="J30" s="17" t="n">
        <f aca="false">J28-J20</f>
        <v>455.133333333333</v>
      </c>
      <c r="K30" s="17" t="n">
        <f aca="false">K28-K20</f>
        <v>476.35</v>
      </c>
      <c r="L30" s="17" t="n">
        <f aca="false">L28-L20</f>
        <v>418.416666666667</v>
      </c>
    </row>
    <row r="31" customFormat="false" ht="13.8" hidden="false" customHeight="false" outlineLevel="0" collapsed="false">
      <c r="A31" s="9"/>
      <c r="B31" s="8"/>
      <c r="C31" s="11"/>
      <c r="D31" s="11"/>
      <c r="E31" s="11"/>
      <c r="F31" s="11"/>
      <c r="G31" s="11"/>
      <c r="H31" s="11"/>
      <c r="I31" s="11"/>
      <c r="J31" s="11"/>
      <c r="K31" s="11"/>
      <c r="L31" s="11"/>
    </row>
    <row r="32" customFormat="false" ht="14.25" hidden="false" customHeight="true" outlineLevel="0" collapsed="false">
      <c r="A32" s="31" t="s">
        <v>206</v>
      </c>
      <c r="B32" s="8" t="s">
        <v>207</v>
      </c>
      <c r="C32" s="11" t="n">
        <f aca="false">C28*12</f>
        <v>10728.8</v>
      </c>
      <c r="D32" s="11" t="n">
        <f aca="false">D28*12</f>
        <v>9844.8</v>
      </c>
      <c r="E32" s="11" t="n">
        <f aca="false">E28*12</f>
        <v>8999.2</v>
      </c>
      <c r="F32" s="11" t="n">
        <f aca="false">F28*12</f>
        <v>8369.4</v>
      </c>
      <c r="G32" s="11" t="n">
        <f aca="false">G28*12</f>
        <v>9541.6</v>
      </c>
      <c r="H32" s="11" t="n">
        <f aca="false">H28*12</f>
        <v>10889.8</v>
      </c>
      <c r="I32" s="11" t="n">
        <f aca="false">I28*12</f>
        <v>10114.4</v>
      </c>
      <c r="J32" s="11" t="n">
        <f aca="false">J28*12</f>
        <v>8425.6</v>
      </c>
      <c r="K32" s="11" t="n">
        <f aca="false">K28*12</f>
        <v>8812.2</v>
      </c>
      <c r="L32" s="11" t="n">
        <f aca="false">L28*12</f>
        <v>8873</v>
      </c>
    </row>
    <row r="33" customFormat="false" ht="14.15" hidden="false" customHeight="false" outlineLevel="0" collapsed="false">
      <c r="A33" s="31"/>
      <c r="B33" s="32" t="s">
        <v>208</v>
      </c>
      <c r="C33" s="33" t="n">
        <f aca="false">C32*5</f>
        <v>53644</v>
      </c>
      <c r="D33" s="33" t="n">
        <f aca="false">D32*5</f>
        <v>49224</v>
      </c>
      <c r="E33" s="33" t="n">
        <f aca="false">E32*5</f>
        <v>44996</v>
      </c>
      <c r="F33" s="33" t="n">
        <f aca="false">F32*5</f>
        <v>41847</v>
      </c>
      <c r="G33" s="33" t="n">
        <f aca="false">G32*5</f>
        <v>47708</v>
      </c>
      <c r="H33" s="33" t="n">
        <f aca="false">H32*5</f>
        <v>54449</v>
      </c>
      <c r="I33" s="33" t="n">
        <f aca="false">I32*5</f>
        <v>50572</v>
      </c>
      <c r="J33" s="33" t="n">
        <f aca="false">J32*5</f>
        <v>42128</v>
      </c>
      <c r="K33" s="33" t="n">
        <f aca="false">K32*5</f>
        <v>44061</v>
      </c>
      <c r="L33" s="33" t="n">
        <f aca="false">L32*5</f>
        <v>44365</v>
      </c>
    </row>
    <row r="34" s="13" customFormat="true" ht="14.15" hidden="false" customHeight="false" outlineLevel="0" collapsed="false">
      <c r="A34" s="31"/>
      <c r="B34" s="14" t="s">
        <v>209</v>
      </c>
      <c r="C34" s="15" t="n">
        <f aca="false">C33+C9</f>
        <v>81671.6</v>
      </c>
      <c r="D34" s="15" t="n">
        <f aca="false">D33+D9</f>
        <v>78059.8</v>
      </c>
      <c r="E34" s="15" t="n">
        <f aca="false">E33+E9</f>
        <v>72627.2</v>
      </c>
      <c r="F34" s="15" t="n">
        <f aca="false">F33+F9</f>
        <v>69547.65</v>
      </c>
      <c r="G34" s="15" t="n">
        <f aca="false">G33+G9</f>
        <v>72857.4</v>
      </c>
      <c r="H34" s="15" t="n">
        <f aca="false">H33+H9</f>
        <v>79511.4</v>
      </c>
      <c r="I34" s="15" t="n">
        <f aca="false">I33+I9</f>
        <v>80543.81</v>
      </c>
      <c r="J34" s="15" t="n">
        <f aca="false">J33+J9</f>
        <v>63951.2</v>
      </c>
      <c r="K34" s="15" t="n">
        <f aca="false">K33+K9</f>
        <v>65931.5</v>
      </c>
      <c r="L34" s="15" t="n">
        <f aca="false">L33+L9</f>
        <v>70178.6</v>
      </c>
    </row>
    <row r="36" customFormat="false" ht="14.15" hidden="false" customHeight="true" outlineLevel="0" collapsed="false">
      <c r="A36" s="31" t="s">
        <v>210</v>
      </c>
      <c r="B36" s="8" t="s">
        <v>207</v>
      </c>
      <c r="C36" s="11" t="n">
        <f aca="false">C30*12</f>
        <v>6636.8</v>
      </c>
      <c r="D36" s="11" t="n">
        <f aca="false">D30*12</f>
        <v>5908.8</v>
      </c>
      <c r="E36" s="11" t="n">
        <f aca="false">E30*12</f>
        <v>5459.2</v>
      </c>
      <c r="F36" s="11" t="n">
        <f aca="false">F30*12</f>
        <v>4673.4</v>
      </c>
      <c r="G36" s="11" t="n">
        <f aca="false">G30*12</f>
        <v>5677.6</v>
      </c>
      <c r="H36" s="11" t="n">
        <f aca="false">H30*12</f>
        <v>7289.8</v>
      </c>
      <c r="I36" s="11" t="n">
        <f aca="false">I30*12</f>
        <v>5854.4</v>
      </c>
      <c r="J36" s="11" t="n">
        <f aca="false">J30*12</f>
        <v>5461.6</v>
      </c>
      <c r="K36" s="11" t="n">
        <f aca="false">K30*12</f>
        <v>5716.2</v>
      </c>
      <c r="L36" s="11" t="n">
        <f aca="false">L30*12</f>
        <v>5021</v>
      </c>
    </row>
    <row r="37" customFormat="false" ht="14.15" hidden="false" customHeight="false" outlineLevel="0" collapsed="false">
      <c r="A37" s="31"/>
      <c r="B37" s="32" t="s">
        <v>208</v>
      </c>
      <c r="C37" s="33" t="n">
        <f aca="false">C36*5</f>
        <v>33184</v>
      </c>
      <c r="D37" s="33" t="n">
        <f aca="false">D36*5</f>
        <v>29544</v>
      </c>
      <c r="E37" s="33" t="n">
        <f aca="false">E36*5</f>
        <v>27296</v>
      </c>
      <c r="F37" s="33" t="n">
        <f aca="false">F36*5</f>
        <v>23367</v>
      </c>
      <c r="G37" s="33" t="n">
        <f aca="false">G36*5</f>
        <v>28388</v>
      </c>
      <c r="H37" s="33" t="n">
        <f aca="false">H36*5</f>
        <v>36449</v>
      </c>
      <c r="I37" s="33" t="n">
        <f aca="false">I36*5</f>
        <v>29272</v>
      </c>
      <c r="J37" s="33" t="n">
        <f aca="false">J36*5</f>
        <v>27308</v>
      </c>
      <c r="K37" s="33" t="n">
        <f aca="false">K36*5</f>
        <v>28581</v>
      </c>
      <c r="L37" s="33" t="n">
        <f aca="false">L36*5</f>
        <v>25105</v>
      </c>
    </row>
    <row r="38" customFormat="false" ht="14.15" hidden="false" customHeight="false" outlineLevel="0" collapsed="false">
      <c r="A38" s="31"/>
      <c r="B38" s="14" t="s">
        <v>209</v>
      </c>
      <c r="C38" s="15" t="n">
        <f aca="false">C37+C9</f>
        <v>61211.6</v>
      </c>
      <c r="D38" s="15" t="n">
        <f aca="false">D37+D9</f>
        <v>58379.8</v>
      </c>
      <c r="E38" s="15" t="n">
        <f aca="false">E37+E9</f>
        <v>54927.2</v>
      </c>
      <c r="F38" s="15" t="n">
        <f aca="false">F37+F9</f>
        <v>51067.65</v>
      </c>
      <c r="G38" s="15" t="n">
        <f aca="false">G37+G9</f>
        <v>53537.4</v>
      </c>
      <c r="H38" s="15" t="n">
        <f aca="false">H37+H9</f>
        <v>61511.4</v>
      </c>
      <c r="I38" s="15" t="n">
        <f aca="false">I37+I9</f>
        <v>59243.81</v>
      </c>
      <c r="J38" s="15" t="n">
        <f aca="false">J37+J9</f>
        <v>49131.2</v>
      </c>
      <c r="K38" s="15" t="n">
        <f aca="false">K37+K9</f>
        <v>50451.5</v>
      </c>
      <c r="L38" s="15" t="n">
        <f aca="false">L37+L9</f>
        <v>50918.6</v>
      </c>
    </row>
    <row r="39" customFormat="false" ht="13.8" hidden="false" customHeight="false" outlineLevel="0" collapsed="false">
      <c r="A39" s="31"/>
      <c r="B39" s="14"/>
      <c r="C39" s="15"/>
      <c r="D39" s="15"/>
      <c r="E39" s="15"/>
      <c r="F39" s="15"/>
      <c r="G39" s="15"/>
      <c r="H39" s="15"/>
      <c r="I39" s="15"/>
      <c r="J39" s="15"/>
      <c r="K39" s="15"/>
      <c r="L39" s="15"/>
    </row>
    <row r="40" customFormat="false" ht="13.8" hidden="false" customHeight="false" outlineLevel="0" collapsed="false">
      <c r="B40" s="0" t="s">
        <v>211</v>
      </c>
      <c r="C40" s="0" t="n">
        <v>0.39</v>
      </c>
      <c r="D40" s="0" t="n">
        <v>0.42</v>
      </c>
      <c r="E40" s="0" t="n">
        <v>0.48</v>
      </c>
      <c r="F40" s="0" t="n">
        <v>0.46</v>
      </c>
      <c r="G40" s="0" t="n">
        <v>0.44</v>
      </c>
      <c r="H40" s="0" t="n">
        <v>0.43</v>
      </c>
      <c r="I40" s="0" t="n">
        <v>0.4</v>
      </c>
      <c r="J40" s="0" t="n">
        <v>0.4</v>
      </c>
      <c r="K40" s="0" t="n">
        <v>0.41</v>
      </c>
      <c r="L40" s="0" t="n">
        <v>0.5</v>
      </c>
    </row>
    <row r="41" customFormat="false" ht="13.8" hidden="false" customHeight="false" outlineLevel="0" collapsed="false">
      <c r="B41" s="0" t="s">
        <v>212</v>
      </c>
      <c r="C41" s="17" t="n">
        <f aca="false">C9*C40</f>
        <v>10930.764</v>
      </c>
      <c r="D41" s="17" t="n">
        <f aca="false">D9*D40</f>
        <v>12111.036</v>
      </c>
      <c r="E41" s="17" t="n">
        <f aca="false">E9*E40</f>
        <v>13262.976</v>
      </c>
      <c r="F41" s="17" t="n">
        <f aca="false">F9*F40</f>
        <v>12742.299</v>
      </c>
      <c r="G41" s="17" t="n">
        <f aca="false">G9*G40</f>
        <v>11065.736</v>
      </c>
      <c r="H41" s="17" t="n">
        <f aca="false">H9*H40</f>
        <v>10776.832</v>
      </c>
      <c r="I41" s="17" t="n">
        <f aca="false">I9*I40</f>
        <v>11988.724</v>
      </c>
      <c r="J41" s="17" t="n">
        <f aca="false">J9*J40</f>
        <v>8729.28</v>
      </c>
      <c r="K41" s="17" t="n">
        <f aca="false">K9*K40</f>
        <v>8966.905</v>
      </c>
      <c r="L41" s="17" t="n">
        <f aca="false">L9*L40</f>
        <v>12906.8</v>
      </c>
    </row>
    <row r="42" customFormat="false" ht="13.8" hidden="false" customHeight="false" outlineLevel="0" collapsed="false"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customFormat="false" ht="13.8" hidden="false" customHeight="false" outlineLevel="0" collapsed="false">
      <c r="B43" s="0" t="s">
        <v>213</v>
      </c>
      <c r="C43" s="17" t="n">
        <f aca="false">(C38-C41)/60</f>
        <v>838.013933333333</v>
      </c>
      <c r="D43" s="17" t="n">
        <f aca="false">(D38-D41)/60</f>
        <v>771.146066666667</v>
      </c>
      <c r="E43" s="17" t="n">
        <f aca="false">(E38-E41)/60</f>
        <v>694.403733333333</v>
      </c>
      <c r="F43" s="17" t="n">
        <f aca="false">(F38-F41)/60</f>
        <v>638.75585</v>
      </c>
      <c r="G43" s="17" t="n">
        <f aca="false">(G38-G41)/60</f>
        <v>707.861066666667</v>
      </c>
      <c r="H43" s="17" t="n">
        <f aca="false">(H38-H41)/60</f>
        <v>845.576133333333</v>
      </c>
      <c r="I43" s="17" t="n">
        <f aca="false">(I38-I41)/60</f>
        <v>787.584766666667</v>
      </c>
      <c r="J43" s="17" t="n">
        <f aca="false">(J38-J41)/60</f>
        <v>673.365333333333</v>
      </c>
      <c r="K43" s="17" t="n">
        <f aca="false">(K38-K41)/60</f>
        <v>691.409916666667</v>
      </c>
      <c r="L43" s="17" t="n">
        <f aca="false">(L38-L41)/60</f>
        <v>633.53</v>
      </c>
    </row>
  </sheetData>
  <mergeCells count="4">
    <mergeCell ref="A12:A17"/>
    <mergeCell ref="A20:A26"/>
    <mergeCell ref="A32:A34"/>
    <mergeCell ref="A36:A38"/>
  </mergeCells>
  <conditionalFormatting sqref="C34:L34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2:L32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:L9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1:L31">
    <cfRule type="colorScale" priority="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C15:L15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4:L14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2:L12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7:L17">
    <cfRule type="colorScale" priority="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C33:L33">
    <cfRule type="colorScale" priority="1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C28:L28">
    <cfRule type="colorScale" priority="1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L29">
    <cfRule type="colorScale" priority="1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C29:K29">
    <cfRule type="colorScale" priority="1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C30:L30">
    <cfRule type="colorScale" priority="1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C39:L39 C38:C39 D38:L38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6:L36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7:L37">
    <cfRule type="colorScale" priority="1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C43:L43">
    <cfRule type="colorScale" priority="1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hyperlinks>
    <hyperlink ref="K3" r:id="rId2" location="kosten" display="https://www.adac.de/rund-ums-fahrzeug/autokatalog/marken-modelle/opel/corsa/f/301658/#koste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1" activeCellId="0" sqref="B31"/>
    </sheetView>
  </sheetViews>
  <sheetFormatPr defaultColWidth="8.59375" defaultRowHeight="13.8" zeroHeight="false" outlineLevelRow="0" outlineLevelCol="0"/>
  <cols>
    <col collapsed="false" customWidth="true" hidden="false" outlineLevel="0" max="1" min="1" style="0" width="12.03"/>
  </cols>
  <sheetData>
    <row r="1" customFormat="false" ht="52.2" hidden="false" customHeight="false" outlineLevel="0" collapsed="false">
      <c r="A1" s="34" t="s">
        <v>214</v>
      </c>
      <c r="B1" s="34" t="s">
        <v>215</v>
      </c>
      <c r="C1" s="34" t="s">
        <v>216</v>
      </c>
      <c r="D1" s="34" t="s">
        <v>217</v>
      </c>
      <c r="E1" s="34" t="s">
        <v>218</v>
      </c>
      <c r="F1" s="34" t="s">
        <v>219</v>
      </c>
      <c r="G1" s="34" t="s">
        <v>220</v>
      </c>
      <c r="H1" s="34" t="s">
        <v>221</v>
      </c>
    </row>
    <row r="2" customFormat="false" ht="14.15" hidden="false" customHeight="false" outlineLevel="0" collapsed="false">
      <c r="A2" s="35" t="s">
        <v>222</v>
      </c>
      <c r="B2" s="35" t="n">
        <v>405.65</v>
      </c>
      <c r="C2" s="35" t="n">
        <v>-69</v>
      </c>
      <c r="D2" s="35" t="n">
        <v>1135</v>
      </c>
      <c r="E2" s="35" t="n">
        <v>581.63</v>
      </c>
      <c r="F2" s="35" t="n">
        <v>0</v>
      </c>
      <c r="G2" s="35" t="n">
        <v>2.5</v>
      </c>
      <c r="H2" s="35" t="n">
        <f aca="false">SUM(B2:G2)</f>
        <v>2055.78</v>
      </c>
    </row>
    <row r="3" customFormat="false" ht="14.25" hidden="false" customHeight="false" outlineLevel="0" collapsed="false">
      <c r="A3" s="35" t="s">
        <v>223</v>
      </c>
      <c r="B3" s="35" t="n">
        <v>570.34</v>
      </c>
      <c r="C3" s="35" t="n">
        <v>388.92</v>
      </c>
      <c r="D3" s="35" t="n">
        <v>0</v>
      </c>
      <c r="E3" s="35" t="n">
        <v>0</v>
      </c>
      <c r="F3" s="35" t="n">
        <v>65</v>
      </c>
      <c r="G3" s="35" t="n">
        <v>0</v>
      </c>
      <c r="H3" s="35" t="n">
        <v>1024.26</v>
      </c>
    </row>
    <row r="4" customFormat="false" ht="14.25" hidden="false" customHeight="false" outlineLevel="0" collapsed="false">
      <c r="A4" s="35" t="s">
        <v>224</v>
      </c>
      <c r="B4" s="35" t="n">
        <v>684.6</v>
      </c>
      <c r="C4" s="35" t="n">
        <v>399.84</v>
      </c>
      <c r="D4" s="35" t="n">
        <v>0</v>
      </c>
      <c r="E4" s="35" t="n">
        <v>0</v>
      </c>
      <c r="F4" s="35" t="n">
        <v>0</v>
      </c>
      <c r="G4" s="35" t="n">
        <v>24.97</v>
      </c>
      <c r="H4" s="35" t="n">
        <v>1109.41</v>
      </c>
    </row>
    <row r="5" customFormat="false" ht="14.25" hidden="false" customHeight="false" outlineLevel="0" collapsed="false">
      <c r="A5" s="35" t="s">
        <v>225</v>
      </c>
      <c r="B5" s="35" t="n">
        <v>335.21</v>
      </c>
      <c r="C5" s="35" t="n">
        <v>0</v>
      </c>
      <c r="D5" s="35" t="n">
        <v>0</v>
      </c>
      <c r="E5" s="35" t="n">
        <v>0</v>
      </c>
      <c r="F5" s="35" t="n">
        <v>98.5</v>
      </c>
      <c r="G5" s="35" t="n">
        <v>11.66</v>
      </c>
      <c r="H5" s="35" t="n">
        <v>445.37</v>
      </c>
    </row>
    <row r="6" customFormat="false" ht="14.25" hidden="false" customHeight="false" outlineLevel="0" collapsed="false">
      <c r="A6" s="35" t="s">
        <v>226</v>
      </c>
      <c r="B6" s="35" t="n">
        <v>576.47</v>
      </c>
      <c r="C6" s="35" t="n">
        <v>399.84</v>
      </c>
      <c r="D6" s="35" t="n">
        <v>0</v>
      </c>
      <c r="E6" s="35" t="n">
        <v>290.69</v>
      </c>
      <c r="F6" s="35" t="n">
        <v>10</v>
      </c>
      <c r="G6" s="35" t="n">
        <v>8.94</v>
      </c>
      <c r="H6" s="35" t="n">
        <v>1285.94</v>
      </c>
    </row>
    <row r="7" customFormat="false" ht="14.25" hidden="false" customHeight="false" outlineLevel="0" collapsed="false">
      <c r="A7" s="35" t="s">
        <v>227</v>
      </c>
      <c r="B7" s="35" t="n">
        <v>190.91</v>
      </c>
      <c r="C7" s="35" t="n">
        <v>0</v>
      </c>
      <c r="D7" s="35" t="n">
        <v>0</v>
      </c>
      <c r="E7" s="35" t="n">
        <v>148.75</v>
      </c>
      <c r="F7" s="35" t="n">
        <v>0</v>
      </c>
      <c r="G7" s="35" t="n">
        <v>7.2</v>
      </c>
      <c r="H7" s="35" t="n">
        <v>346.86</v>
      </c>
    </row>
    <row r="8" customFormat="false" ht="14.15" hidden="false" customHeight="false" outlineLevel="0" collapsed="false">
      <c r="A8" s="35" t="s">
        <v>228</v>
      </c>
      <c r="B8" s="35" t="n">
        <v>691.18</v>
      </c>
      <c r="C8" s="35" t="n">
        <v>399.84</v>
      </c>
      <c r="D8" s="35" t="n">
        <v>0</v>
      </c>
      <c r="E8" s="35" t="n">
        <v>0</v>
      </c>
      <c r="F8" s="35" t="n">
        <v>0</v>
      </c>
      <c r="G8" s="35" t="n">
        <v>1.2</v>
      </c>
      <c r="H8" s="35" t="n">
        <v>1092.22</v>
      </c>
    </row>
    <row r="9" customFormat="false" ht="14.15" hidden="false" customHeight="false" outlineLevel="0" collapsed="false">
      <c r="A9" s="35" t="s">
        <v>229</v>
      </c>
      <c r="B9" s="35" t="n">
        <v>602.66</v>
      </c>
      <c r="C9" s="35" t="n">
        <v>229.57</v>
      </c>
      <c r="D9" s="35" t="n">
        <v>647.75</v>
      </c>
      <c r="E9" s="35" t="n">
        <v>0</v>
      </c>
      <c r="F9" s="35" t="n">
        <v>48</v>
      </c>
      <c r="G9" s="35" t="n">
        <v>6</v>
      </c>
      <c r="H9" s="35" t="n">
        <v>1533.98</v>
      </c>
    </row>
    <row r="10" customFormat="false" ht="14.15" hidden="false" customHeight="false" outlineLevel="0" collapsed="false">
      <c r="A10" s="35" t="s">
        <v>230</v>
      </c>
      <c r="B10" s="35" t="n">
        <v>320.22</v>
      </c>
      <c r="C10" s="35" t="n">
        <v>0</v>
      </c>
      <c r="D10" s="35" t="n">
        <v>0</v>
      </c>
      <c r="E10" s="35" t="n">
        <v>530.61</v>
      </c>
      <c r="F10" s="35" t="n">
        <v>61.2</v>
      </c>
      <c r="G10" s="35" t="n">
        <v>37</v>
      </c>
      <c r="H10" s="35" t="n">
        <v>949.03</v>
      </c>
    </row>
    <row r="11" customFormat="false" ht="14.15" hidden="false" customHeight="false" outlineLevel="0" collapsed="false">
      <c r="A11" s="35" t="s">
        <v>231</v>
      </c>
      <c r="B11" s="35" t="n">
        <v>171.35</v>
      </c>
      <c r="C11" s="35" t="n">
        <v>199.92</v>
      </c>
      <c r="D11" s="35" t="n">
        <v>0</v>
      </c>
      <c r="E11" s="35" t="n">
        <v>0</v>
      </c>
      <c r="F11" s="35" t="n">
        <v>0</v>
      </c>
      <c r="G11" s="35" t="n">
        <v>2</v>
      </c>
      <c r="H11" s="35" t="n">
        <v>373.27</v>
      </c>
    </row>
    <row r="12" customFormat="false" ht="14.15" hidden="false" customHeight="false" outlineLevel="0" collapsed="false">
      <c r="A12" s="35" t="s">
        <v>232</v>
      </c>
      <c r="B12" s="35" t="n">
        <v>43.37</v>
      </c>
      <c r="C12" s="35" t="n">
        <v>399.84</v>
      </c>
      <c r="D12" s="35" t="n">
        <v>1045.6</v>
      </c>
      <c r="E12" s="35" t="n">
        <v>0</v>
      </c>
      <c r="F12" s="35" t="n">
        <v>0</v>
      </c>
      <c r="G12" s="35" t="n">
        <v>17.89</v>
      </c>
      <c r="H12" s="35" t="n">
        <v>1506.7</v>
      </c>
    </row>
    <row r="13" customFormat="false" ht="14.15" hidden="false" customHeight="false" outlineLevel="0" collapsed="false">
      <c r="A13" s="35" t="s">
        <v>233</v>
      </c>
      <c r="B13" s="35" t="n">
        <v>103.67</v>
      </c>
      <c r="C13" s="35" t="n">
        <v>353.92</v>
      </c>
      <c r="D13" s="35" t="n">
        <v>0</v>
      </c>
      <c r="E13" s="35" t="n">
        <v>0</v>
      </c>
      <c r="F13" s="35" t="n">
        <v>0</v>
      </c>
      <c r="G13" s="35" t="n">
        <v>3.22</v>
      </c>
      <c r="H13" s="35" t="n">
        <v>460.81</v>
      </c>
    </row>
    <row r="14" customFormat="false" ht="14.15" hidden="false" customHeight="false" outlineLevel="0" collapsed="false">
      <c r="A14" s="35" t="s">
        <v>234</v>
      </c>
      <c r="B14" s="35" t="n">
        <v>160.94</v>
      </c>
      <c r="C14" s="35" t="n">
        <v>0</v>
      </c>
      <c r="D14" s="35" t="n">
        <v>47.2</v>
      </c>
      <c r="E14" s="35" t="n">
        <v>0</v>
      </c>
      <c r="F14" s="35" t="n">
        <v>0</v>
      </c>
      <c r="G14" s="35" t="n">
        <v>3.4</v>
      </c>
      <c r="H14" s="35" t="n">
        <v>211.54</v>
      </c>
    </row>
    <row r="15" customFormat="false" ht="14.15" hidden="false" customHeight="false" outlineLevel="0" collapsed="false">
      <c r="A15" s="35" t="s">
        <v>235</v>
      </c>
      <c r="B15" s="35" t="n">
        <v>125.06</v>
      </c>
      <c r="C15" s="35" t="n">
        <v>199.92</v>
      </c>
      <c r="D15" s="35" t="n">
        <v>0</v>
      </c>
      <c r="E15" s="35" t="n">
        <v>0</v>
      </c>
      <c r="F15" s="35" t="n">
        <v>0</v>
      </c>
      <c r="G15" s="35" t="n">
        <v>23.63</v>
      </c>
      <c r="H15" s="35" t="n">
        <v>348.61</v>
      </c>
    </row>
    <row r="16" customFormat="false" ht="14.15" hidden="false" customHeight="false" outlineLevel="0" collapsed="false">
      <c r="A16" s="35" t="s">
        <v>236</v>
      </c>
      <c r="B16" s="35" t="n">
        <v>254.38</v>
      </c>
      <c r="C16" s="35" t="n">
        <v>199.92</v>
      </c>
      <c r="D16" s="35" t="n">
        <v>48.4</v>
      </c>
      <c r="E16" s="35" t="n">
        <v>0</v>
      </c>
      <c r="F16" s="35" t="n">
        <v>0</v>
      </c>
      <c r="G16" s="35" t="n">
        <v>31.45</v>
      </c>
      <c r="H16" s="35" t="n">
        <v>534.15</v>
      </c>
    </row>
    <row r="17" customFormat="false" ht="14.15" hidden="false" customHeight="false" outlineLevel="0" collapsed="false">
      <c r="A17" s="35" t="s">
        <v>237</v>
      </c>
      <c r="B17" s="35" t="n">
        <v>341.67</v>
      </c>
      <c r="C17" s="35" t="n">
        <v>417.34</v>
      </c>
      <c r="D17" s="35" t="n">
        <v>0</v>
      </c>
      <c r="E17" s="35" t="n">
        <v>0</v>
      </c>
      <c r="F17" s="35" t="n">
        <v>0</v>
      </c>
      <c r="G17" s="35" t="n">
        <v>12.38</v>
      </c>
      <c r="H17" s="35" t="n">
        <v>771.39</v>
      </c>
    </row>
    <row r="18" customFormat="false" ht="14.15" hidden="false" customHeight="false" outlineLevel="0" collapsed="false">
      <c r="A18" s="35" t="s">
        <v>238</v>
      </c>
      <c r="B18" s="35" t="n">
        <v>60.94</v>
      </c>
      <c r="C18" s="35" t="n">
        <v>123.25</v>
      </c>
      <c r="D18" s="35" t="n">
        <v>-97.71</v>
      </c>
      <c r="E18" s="35" t="n">
        <v>0</v>
      </c>
      <c r="F18" s="35" t="n">
        <v>20</v>
      </c>
      <c r="G18" s="35" t="n">
        <v>8.99</v>
      </c>
      <c r="H18" s="35" t="n">
        <v>115.47</v>
      </c>
    </row>
    <row r="19" customFormat="false" ht="14.15" hidden="false" customHeight="false" outlineLevel="0" collapsed="false">
      <c r="A19" s="35" t="s">
        <v>239</v>
      </c>
      <c r="B19" s="35" t="n">
        <v>174.61</v>
      </c>
      <c r="C19" s="35" t="n">
        <v>199.92</v>
      </c>
      <c r="D19" s="35" t="n">
        <v>-37.7</v>
      </c>
      <c r="E19" s="35" t="n">
        <v>0</v>
      </c>
      <c r="F19" s="35" t="n">
        <v>0</v>
      </c>
      <c r="G19" s="35" t="n">
        <v>18.05</v>
      </c>
      <c r="H19" s="35" t="n">
        <v>354.88</v>
      </c>
    </row>
    <row r="20" customFormat="false" ht="14.15" hidden="false" customHeight="false" outlineLevel="0" collapsed="false">
      <c r="A20" s="35" t="s">
        <v>240</v>
      </c>
      <c r="B20" s="35" t="n">
        <v>346.57</v>
      </c>
      <c r="C20" s="35" t="n">
        <v>399.84</v>
      </c>
      <c r="D20" s="35" t="n">
        <v>0</v>
      </c>
      <c r="E20" s="35" t="n">
        <v>341.58</v>
      </c>
      <c r="F20" s="35" t="n">
        <v>0</v>
      </c>
      <c r="G20" s="35" t="n">
        <v>17</v>
      </c>
      <c r="H20" s="35" t="n">
        <v>1104.99</v>
      </c>
    </row>
    <row r="21" customFormat="false" ht="14.15" hidden="false" customHeight="false" outlineLevel="0" collapsed="false">
      <c r="A21" s="35" t="s">
        <v>241</v>
      </c>
      <c r="B21" s="35" t="n">
        <v>345.27</v>
      </c>
      <c r="C21" s="35" t="n">
        <v>199.92</v>
      </c>
      <c r="D21" s="35" t="n">
        <v>0</v>
      </c>
      <c r="E21" s="35" t="n">
        <v>0</v>
      </c>
      <c r="F21" s="35" t="n">
        <v>0</v>
      </c>
      <c r="G21" s="35" t="n">
        <v>0</v>
      </c>
      <c r="H21" s="35" t="n">
        <v>545.19</v>
      </c>
    </row>
    <row r="22" customFormat="false" ht="14.15" hidden="false" customHeight="false" outlineLevel="0" collapsed="false">
      <c r="A22" s="35" t="s">
        <v>242</v>
      </c>
      <c r="B22" s="35" t="n">
        <v>238.6</v>
      </c>
      <c r="C22" s="35" t="n">
        <v>0</v>
      </c>
      <c r="D22" s="35" t="n">
        <v>0</v>
      </c>
      <c r="E22" s="35" t="n">
        <v>0</v>
      </c>
      <c r="F22" s="35" t="n">
        <v>40</v>
      </c>
      <c r="G22" s="35" t="n">
        <v>12.07</v>
      </c>
      <c r="H22" s="35" t="n">
        <v>290.67</v>
      </c>
    </row>
    <row r="23" customFormat="false" ht="14.15" hidden="false" customHeight="false" outlineLevel="0" collapsed="false">
      <c r="A23" s="35" t="s">
        <v>243</v>
      </c>
      <c r="B23" s="35" t="n">
        <v>504.66</v>
      </c>
      <c r="C23" s="35" t="n">
        <v>199.92</v>
      </c>
      <c r="D23" s="35" t="n">
        <v>0</v>
      </c>
      <c r="E23" s="35" t="n">
        <v>0</v>
      </c>
      <c r="F23" s="35" t="n">
        <v>0</v>
      </c>
      <c r="G23" s="35" t="n">
        <v>5.64</v>
      </c>
      <c r="H23" s="35" t="n">
        <v>710.22</v>
      </c>
    </row>
    <row r="24" customFormat="false" ht="14.15" hidden="false" customHeight="false" outlineLevel="0" collapsed="false">
      <c r="A24" s="35" t="s">
        <v>244</v>
      </c>
      <c r="B24" s="35" t="n">
        <v>102.7</v>
      </c>
      <c r="C24" s="35" t="n">
        <v>199.92</v>
      </c>
      <c r="D24" s="35" t="n">
        <v>0</v>
      </c>
      <c r="E24" s="35" t="n">
        <v>0</v>
      </c>
      <c r="F24" s="35" t="n">
        <v>0</v>
      </c>
      <c r="G24" s="35" t="n">
        <v>16.9</v>
      </c>
      <c r="H24" s="35" t="n">
        <v>319.52</v>
      </c>
    </row>
    <row r="25" customFormat="false" ht="13.8" hidden="false" customHeight="false" outlineLevel="0" collapsed="false">
      <c r="H25" s="0" t="n">
        <f aca="false">SUM(H2:H24)</f>
        <v>17490.26</v>
      </c>
    </row>
    <row r="26" customFormat="false" ht="13.8" hidden="false" customHeight="false" outlineLevel="0" collapsed="false">
      <c r="G26" s="0" t="s">
        <v>245</v>
      </c>
      <c r="H26" s="0" t="n">
        <f aca="false">H25/23</f>
        <v>760.446086956522</v>
      </c>
    </row>
    <row r="33" customFormat="false" ht="13.8" hidden="false" customHeight="false" outlineLevel="0" collapsed="false">
      <c r="A33" s="0" t="s">
        <v>246</v>
      </c>
      <c r="B33" s="0" t="n">
        <v>320</v>
      </c>
      <c r="C33" s="0" t="n">
        <v>44</v>
      </c>
    </row>
    <row r="34" customFormat="false" ht="13.8" hidden="false" customHeight="false" outlineLevel="0" collapsed="false">
      <c r="A34" s="0" t="s">
        <v>247</v>
      </c>
      <c r="B34" s="0" t="n">
        <v>210</v>
      </c>
      <c r="C34" s="0" t="n">
        <v>29</v>
      </c>
    </row>
    <row r="35" customFormat="false" ht="13.8" hidden="false" customHeight="false" outlineLevel="0" collapsed="false">
      <c r="A35" s="0" t="s">
        <v>248</v>
      </c>
      <c r="B35" s="0" t="n">
        <v>87</v>
      </c>
      <c r="C35" s="0" t="n">
        <v>12</v>
      </c>
    </row>
    <row r="36" customFormat="false" ht="13.8" hidden="false" customHeight="false" outlineLevel="0" collapsed="false">
      <c r="A36" s="0" t="s">
        <v>249</v>
      </c>
      <c r="B36" s="0" t="n">
        <v>83</v>
      </c>
      <c r="C36" s="0" t="n">
        <v>11</v>
      </c>
    </row>
    <row r="37" customFormat="false" ht="13.8" hidden="false" customHeight="false" outlineLevel="0" collapsed="false">
      <c r="A37" s="0" t="s">
        <v>250</v>
      </c>
      <c r="B37" s="0" t="n">
        <v>15</v>
      </c>
      <c r="C37" s="0" t="n">
        <v>2</v>
      </c>
    </row>
    <row r="38" customFormat="false" ht="13.8" hidden="false" customHeight="false" outlineLevel="0" collapsed="false">
      <c r="A38" s="0" t="s">
        <v>251</v>
      </c>
      <c r="B38" s="0" t="n">
        <v>12</v>
      </c>
      <c r="C38" s="0" t="n">
        <v>2</v>
      </c>
    </row>
    <row r="39" customFormat="false" ht="13.8" hidden="false" customHeight="false" outlineLevel="0" collapsed="false">
      <c r="B39" s="0" t="n">
        <f aca="false">SUM(B33:B38)</f>
        <v>727</v>
      </c>
      <c r="C39" s="0" t="n">
        <f aca="false">SUM(C33:C38)</f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A27" activeCellId="0" sqref="A27"/>
    </sheetView>
  </sheetViews>
  <sheetFormatPr defaultColWidth="10.36328125" defaultRowHeight="13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ColWidth="10.36328125" defaultRowHeight="13.8" zeroHeight="false" outlineLevelRow="0" outlineLevelCol="0"/>
  <sheetData>
    <row r="1" customFormat="false" ht="13.8" hidden="false" customHeight="false" outlineLevel="0" collapsed="false">
      <c r="A1" s="0" t="s">
        <v>252</v>
      </c>
    </row>
    <row r="2" customFormat="false" ht="13.8" hidden="false" customHeight="false" outlineLevel="0" collapsed="false">
      <c r="A2" s="0" t="n">
        <v>0</v>
      </c>
      <c r="B2" s="0" t="n">
        <v>3000</v>
      </c>
      <c r="C2" s="0" t="n">
        <f aca="false">B2</f>
        <v>3000</v>
      </c>
      <c r="D2" s="0" t="n">
        <f aca="false">B2</f>
        <v>3000</v>
      </c>
    </row>
    <row r="3" customFormat="false" ht="13.8" hidden="false" customHeight="false" outlineLevel="0" collapsed="false">
      <c r="A3" s="0" t="n">
        <v>1</v>
      </c>
      <c r="B3" s="0" t="n">
        <v>750</v>
      </c>
      <c r="C3" s="0" t="n">
        <f aca="false">B3</f>
        <v>750</v>
      </c>
      <c r="D3" s="0" t="n">
        <f aca="false">B3</f>
        <v>750</v>
      </c>
    </row>
    <row r="4" customFormat="false" ht="13.8" hidden="false" customHeight="false" outlineLevel="0" collapsed="false">
      <c r="A4" s="0" t="n">
        <v>2</v>
      </c>
      <c r="B4" s="0" t="n">
        <v>750</v>
      </c>
      <c r="C4" s="0" t="n">
        <f aca="false">B4</f>
        <v>750</v>
      </c>
      <c r="D4" s="0" t="n">
        <f aca="false">B4</f>
        <v>750</v>
      </c>
    </row>
    <row r="5" customFormat="false" ht="13.8" hidden="false" customHeight="false" outlineLevel="0" collapsed="false">
      <c r="A5" s="0" t="n">
        <v>3</v>
      </c>
      <c r="B5" s="0" t="n">
        <v>750</v>
      </c>
      <c r="C5" s="0" t="n">
        <f aca="false">B5</f>
        <v>750</v>
      </c>
      <c r="D5" s="0" t="n">
        <f aca="false">B5</f>
        <v>750</v>
      </c>
    </row>
    <row r="6" customFormat="false" ht="13.8" hidden="false" customHeight="false" outlineLevel="0" collapsed="false">
      <c r="A6" s="0" t="n">
        <v>4</v>
      </c>
      <c r="B6" s="0" t="n">
        <v>750</v>
      </c>
      <c r="C6" s="0" t="n">
        <f aca="false">B6</f>
        <v>750</v>
      </c>
      <c r="D6" s="0" t="n">
        <f aca="false">B6</f>
        <v>750</v>
      </c>
    </row>
    <row r="7" customFormat="false" ht="13.8" hidden="false" customHeight="false" outlineLevel="0" collapsed="false">
      <c r="A7" s="0" t="n">
        <v>5</v>
      </c>
      <c r="B7" s="0" t="n">
        <v>750</v>
      </c>
      <c r="C7" s="0" t="n">
        <f aca="false">B7</f>
        <v>750</v>
      </c>
      <c r="D7" s="0" t="n">
        <f aca="false">B7</f>
        <v>750</v>
      </c>
    </row>
    <row r="8" customFormat="false" ht="13.8" hidden="false" customHeight="false" outlineLevel="0" collapsed="false">
      <c r="A8" s="0" t="n">
        <v>6</v>
      </c>
      <c r="B8" s="0" t="n">
        <v>750</v>
      </c>
      <c r="C8" s="0" t="n">
        <f aca="false">B8</f>
        <v>750</v>
      </c>
      <c r="D8" s="0" t="n">
        <f aca="false">B8</f>
        <v>750</v>
      </c>
    </row>
    <row r="9" customFormat="false" ht="13.8" hidden="false" customHeight="false" outlineLevel="0" collapsed="false">
      <c r="A9" s="0" t="n">
        <v>7</v>
      </c>
      <c r="B9" s="0" t="n">
        <v>750</v>
      </c>
      <c r="C9" s="0" t="n">
        <f aca="false">B9</f>
        <v>750</v>
      </c>
      <c r="D9" s="0" t="n">
        <f aca="false">B9</f>
        <v>750</v>
      </c>
    </row>
    <row r="10" customFormat="false" ht="13.8" hidden="false" customHeight="false" outlineLevel="0" collapsed="false">
      <c r="A10" s="0" t="n">
        <v>8</v>
      </c>
      <c r="B10" s="0" t="n">
        <v>750</v>
      </c>
      <c r="C10" s="0" t="n">
        <f aca="false">B10</f>
        <v>750</v>
      </c>
      <c r="D10" s="0" t="n">
        <f aca="false">B10</f>
        <v>750</v>
      </c>
    </row>
    <row r="11" customFormat="false" ht="13.8" hidden="false" customHeight="false" outlineLevel="0" collapsed="false">
      <c r="A11" s="0" t="n">
        <v>9</v>
      </c>
      <c r="B11" s="0" t="n">
        <v>750</v>
      </c>
      <c r="C11" s="0" t="n">
        <f aca="false">B11</f>
        <v>750</v>
      </c>
      <c r="D11" s="0" t="n">
        <f aca="false">B11</f>
        <v>750</v>
      </c>
    </row>
    <row r="12" customFormat="false" ht="13.8" hidden="false" customHeight="false" outlineLevel="0" collapsed="false">
      <c r="A12" s="0" t="n">
        <v>10</v>
      </c>
      <c r="B12" s="0" t="n">
        <v>750</v>
      </c>
      <c r="C12" s="0" t="n">
        <f aca="false">B12</f>
        <v>750</v>
      </c>
      <c r="D12" s="0" t="n">
        <f aca="false">B12</f>
        <v>750</v>
      </c>
    </row>
    <row r="13" customFormat="false" ht="13.8" hidden="false" customHeight="false" outlineLevel="0" collapsed="false">
      <c r="A13" s="0" t="n">
        <v>11</v>
      </c>
      <c r="B13" s="0" t="n">
        <v>750</v>
      </c>
      <c r="C13" s="0" t="n">
        <f aca="false">B13</f>
        <v>750</v>
      </c>
      <c r="D13" s="0" t="n">
        <f aca="false">B13</f>
        <v>750</v>
      </c>
    </row>
    <row r="14" customFormat="false" ht="13.8" hidden="false" customHeight="false" outlineLevel="0" collapsed="false">
      <c r="A14" s="0" t="n">
        <v>12</v>
      </c>
      <c r="B14" s="0" t="n">
        <v>750</v>
      </c>
      <c r="C14" s="0" t="n">
        <f aca="false">B14</f>
        <v>750</v>
      </c>
      <c r="D14" s="0" t="n">
        <f aca="false">B14</f>
        <v>750</v>
      </c>
    </row>
    <row r="15" customFormat="false" ht="13.8" hidden="false" customHeight="false" outlineLevel="0" collapsed="false">
      <c r="A15" s="0" t="n">
        <v>13</v>
      </c>
      <c r="B15" s="0" t="n">
        <v>750</v>
      </c>
      <c r="C15" s="0" t="n">
        <f aca="false">B15</f>
        <v>750</v>
      </c>
      <c r="D15" s="0" t="n">
        <f aca="false">B15</f>
        <v>750</v>
      </c>
    </row>
    <row r="16" customFormat="false" ht="13.8" hidden="false" customHeight="false" outlineLevel="0" collapsed="false">
      <c r="A16" s="0" t="n">
        <v>14</v>
      </c>
      <c r="B16" s="0" t="n">
        <v>750</v>
      </c>
      <c r="C16" s="0" t="n">
        <f aca="false">B16</f>
        <v>750</v>
      </c>
      <c r="D16" s="0" t="n">
        <f aca="false">B16</f>
        <v>750</v>
      </c>
    </row>
    <row r="17" customFormat="false" ht="13.8" hidden="false" customHeight="false" outlineLevel="0" collapsed="false">
      <c r="A17" s="0" t="n">
        <v>15</v>
      </c>
      <c r="B17" s="0" t="n">
        <v>750</v>
      </c>
      <c r="C17" s="0" t="n">
        <f aca="false">B17</f>
        <v>750</v>
      </c>
      <c r="D17" s="0" t="n">
        <f aca="false">B17</f>
        <v>750</v>
      </c>
    </row>
    <row r="18" customFormat="false" ht="13.8" hidden="false" customHeight="false" outlineLevel="0" collapsed="false">
      <c r="A18" s="0" t="n">
        <v>16</v>
      </c>
      <c r="B18" s="0" t="n">
        <v>750</v>
      </c>
      <c r="C18" s="0" t="n">
        <f aca="false">B18</f>
        <v>750</v>
      </c>
      <c r="D18" s="0" t="n">
        <f aca="false">B18</f>
        <v>750</v>
      </c>
    </row>
    <row r="19" customFormat="false" ht="13.8" hidden="false" customHeight="false" outlineLevel="0" collapsed="false">
      <c r="A19" s="0" t="n">
        <v>17</v>
      </c>
      <c r="B19" s="0" t="n">
        <v>750</v>
      </c>
      <c r="C19" s="0" t="n">
        <f aca="false">B19</f>
        <v>750</v>
      </c>
      <c r="D19" s="0" t="n">
        <f aca="false">B19</f>
        <v>750</v>
      </c>
    </row>
    <row r="20" customFormat="false" ht="13.8" hidden="false" customHeight="false" outlineLevel="0" collapsed="false">
      <c r="A20" s="0" t="n">
        <v>18</v>
      </c>
      <c r="B20" s="0" t="n">
        <v>750</v>
      </c>
      <c r="C20" s="0" t="n">
        <f aca="false">B20</f>
        <v>750</v>
      </c>
      <c r="D20" s="0" t="n">
        <f aca="false">B20</f>
        <v>750</v>
      </c>
    </row>
    <row r="21" customFormat="false" ht="13.8" hidden="false" customHeight="false" outlineLevel="0" collapsed="false">
      <c r="A21" s="0" t="n">
        <v>19</v>
      </c>
      <c r="B21" s="0" t="n">
        <v>750</v>
      </c>
      <c r="C21" s="0" t="n">
        <f aca="false">B21</f>
        <v>750</v>
      </c>
      <c r="D21" s="0" t="n">
        <f aca="false">B21</f>
        <v>750</v>
      </c>
    </row>
    <row r="22" customFormat="false" ht="13.8" hidden="false" customHeight="false" outlineLevel="0" collapsed="false">
      <c r="A22" s="0" t="n">
        <v>20</v>
      </c>
      <c r="B22" s="0" t="n">
        <v>750</v>
      </c>
      <c r="C22" s="0" t="n">
        <f aca="false">B22</f>
        <v>750</v>
      </c>
      <c r="D22" s="0" t="n">
        <f aca="false">B22</f>
        <v>750</v>
      </c>
    </row>
    <row r="23" customFormat="false" ht="13.8" hidden="false" customHeight="false" outlineLevel="0" collapsed="false">
      <c r="A23" s="0" t="n">
        <v>21</v>
      </c>
      <c r="B23" s="0" t="n">
        <v>750</v>
      </c>
      <c r="C23" s="0" t="n">
        <f aca="false">B23</f>
        <v>750</v>
      </c>
      <c r="D23" s="0" t="n">
        <f aca="false">B23</f>
        <v>750</v>
      </c>
    </row>
    <row r="24" customFormat="false" ht="13.8" hidden="false" customHeight="false" outlineLevel="0" collapsed="false">
      <c r="A24" s="0" t="n">
        <v>22</v>
      </c>
      <c r="B24" s="0" t="n">
        <v>750</v>
      </c>
      <c r="C24" s="0" t="n">
        <f aca="false">B24</f>
        <v>750</v>
      </c>
      <c r="D24" s="0" t="n">
        <f aca="false">B24</f>
        <v>750</v>
      </c>
    </row>
    <row r="25" customFormat="false" ht="13.8" hidden="false" customHeight="false" outlineLevel="0" collapsed="false">
      <c r="A25" s="0" t="n">
        <v>23</v>
      </c>
      <c r="B25" s="0" t="n">
        <v>750</v>
      </c>
      <c r="C25" s="0" t="n">
        <f aca="false">B25</f>
        <v>750</v>
      </c>
      <c r="D25" s="0" t="n">
        <f aca="false">B25</f>
        <v>750</v>
      </c>
    </row>
    <row r="26" customFormat="false" ht="13.8" hidden="false" customHeight="false" outlineLevel="0" collapsed="false">
      <c r="A26" s="0" t="n">
        <v>24</v>
      </c>
      <c r="B26" s="0" t="n">
        <v>750</v>
      </c>
      <c r="C26" s="0" t="n">
        <v>18000</v>
      </c>
      <c r="D26" s="0" t="n">
        <f aca="false">B26</f>
        <v>750</v>
      </c>
    </row>
    <row r="27" customFormat="false" ht="13.8" hidden="false" customHeight="false" outlineLevel="0" collapsed="false">
      <c r="A27" s="0" t="n">
        <v>25</v>
      </c>
      <c r="B27" s="0" t="n">
        <v>750</v>
      </c>
      <c r="C27" s="0" t="n">
        <v>-9000</v>
      </c>
      <c r="D27" s="0" t="n">
        <f aca="false">B27</f>
        <v>750</v>
      </c>
    </row>
    <row r="28" customFormat="false" ht="13.8" hidden="false" customHeight="false" outlineLevel="0" collapsed="false">
      <c r="A28" s="0" t="n">
        <v>26</v>
      </c>
      <c r="B28" s="0" t="n">
        <v>750</v>
      </c>
      <c r="C28" s="0" t="n">
        <v>570</v>
      </c>
      <c r="D28" s="0" t="n">
        <f aca="false">B28</f>
        <v>750</v>
      </c>
    </row>
    <row r="29" customFormat="false" ht="13.8" hidden="false" customHeight="false" outlineLevel="0" collapsed="false">
      <c r="A29" s="0" t="n">
        <v>27</v>
      </c>
      <c r="B29" s="0" t="n">
        <v>750</v>
      </c>
      <c r="C29" s="0" t="n">
        <v>570</v>
      </c>
      <c r="D29" s="0" t="n">
        <f aca="false">B29</f>
        <v>750</v>
      </c>
    </row>
    <row r="30" customFormat="false" ht="13.8" hidden="false" customHeight="false" outlineLevel="0" collapsed="false">
      <c r="A30" s="0" t="n">
        <v>28</v>
      </c>
      <c r="B30" s="0" t="n">
        <v>750</v>
      </c>
      <c r="C30" s="0" t="n">
        <v>570</v>
      </c>
      <c r="D30" s="0" t="n">
        <f aca="false">B30</f>
        <v>750</v>
      </c>
    </row>
    <row r="31" customFormat="false" ht="13.8" hidden="false" customHeight="false" outlineLevel="0" collapsed="false">
      <c r="A31" s="0" t="n">
        <v>29</v>
      </c>
      <c r="B31" s="0" t="n">
        <v>750</v>
      </c>
      <c r="C31" s="0" t="n">
        <v>570</v>
      </c>
      <c r="D31" s="0" t="n">
        <f aca="false">B31</f>
        <v>750</v>
      </c>
    </row>
    <row r="32" customFormat="false" ht="13.8" hidden="false" customHeight="false" outlineLevel="0" collapsed="false">
      <c r="A32" s="0" t="n">
        <v>30</v>
      </c>
      <c r="B32" s="0" t="n">
        <v>750</v>
      </c>
      <c r="C32" s="0" t="n">
        <v>570</v>
      </c>
      <c r="D32" s="0" t="n">
        <f aca="false">B32</f>
        <v>750</v>
      </c>
    </row>
    <row r="33" customFormat="false" ht="13.8" hidden="false" customHeight="false" outlineLevel="0" collapsed="false">
      <c r="A33" s="0" t="n">
        <v>31</v>
      </c>
      <c r="B33" s="0" t="n">
        <v>750</v>
      </c>
      <c r="C33" s="0" t="n">
        <v>570</v>
      </c>
      <c r="D33" s="0" t="n">
        <f aca="false">B33</f>
        <v>750</v>
      </c>
    </row>
    <row r="34" customFormat="false" ht="13.8" hidden="false" customHeight="false" outlineLevel="0" collapsed="false">
      <c r="A34" s="0" t="n">
        <v>32</v>
      </c>
      <c r="B34" s="0" t="n">
        <v>750</v>
      </c>
      <c r="C34" s="0" t="n">
        <v>570</v>
      </c>
      <c r="D34" s="0" t="n">
        <f aca="false">B34</f>
        <v>750</v>
      </c>
    </row>
    <row r="35" customFormat="false" ht="13.8" hidden="false" customHeight="false" outlineLevel="0" collapsed="false">
      <c r="A35" s="0" t="n">
        <v>33</v>
      </c>
      <c r="B35" s="0" t="n">
        <v>750</v>
      </c>
      <c r="C35" s="0" t="n">
        <v>570</v>
      </c>
      <c r="D35" s="0" t="n">
        <f aca="false">B35</f>
        <v>750</v>
      </c>
    </row>
    <row r="36" customFormat="false" ht="13.8" hidden="false" customHeight="false" outlineLevel="0" collapsed="false">
      <c r="A36" s="0" t="n">
        <v>34</v>
      </c>
      <c r="B36" s="0" t="n">
        <v>750</v>
      </c>
      <c r="C36" s="0" t="n">
        <v>570</v>
      </c>
      <c r="D36" s="0" t="n">
        <f aca="false">B36</f>
        <v>750</v>
      </c>
    </row>
    <row r="37" customFormat="false" ht="13.8" hidden="false" customHeight="false" outlineLevel="0" collapsed="false">
      <c r="A37" s="0" t="n">
        <v>35</v>
      </c>
      <c r="B37" s="0" t="n">
        <v>750</v>
      </c>
      <c r="C37" s="0" t="n">
        <v>570</v>
      </c>
      <c r="D37" s="0" t="n">
        <f aca="false">B37</f>
        <v>750</v>
      </c>
    </row>
    <row r="38" customFormat="false" ht="13.8" hidden="false" customHeight="false" outlineLevel="0" collapsed="false">
      <c r="A38" s="0" t="n">
        <v>36</v>
      </c>
      <c r="B38" s="0" t="n">
        <v>750</v>
      </c>
      <c r="C38" s="0" t="n">
        <v>570</v>
      </c>
      <c r="D38" s="0" t="n">
        <v>15000</v>
      </c>
    </row>
    <row r="39" customFormat="false" ht="13.8" hidden="false" customHeight="false" outlineLevel="0" collapsed="false">
      <c r="A39" s="0" t="n">
        <v>37</v>
      </c>
      <c r="B39" s="0" t="n">
        <v>750</v>
      </c>
      <c r="C39" s="0" t="n">
        <v>570</v>
      </c>
      <c r="D39" s="0" t="n">
        <v>-7000</v>
      </c>
    </row>
    <row r="40" customFormat="false" ht="13.8" hidden="false" customHeight="false" outlineLevel="0" collapsed="false">
      <c r="A40" s="0" t="n">
        <v>38</v>
      </c>
      <c r="B40" s="0" t="n">
        <v>750</v>
      </c>
      <c r="C40" s="0" t="n">
        <v>570</v>
      </c>
      <c r="D40" s="0" t="n">
        <v>550</v>
      </c>
    </row>
    <row r="41" customFormat="false" ht="13.8" hidden="false" customHeight="false" outlineLevel="0" collapsed="false">
      <c r="A41" s="0" t="n">
        <v>39</v>
      </c>
      <c r="B41" s="0" t="n">
        <v>750</v>
      </c>
      <c r="C41" s="0" t="n">
        <v>570</v>
      </c>
      <c r="D41" s="0" t="n">
        <v>550</v>
      </c>
    </row>
    <row r="42" customFormat="false" ht="13.8" hidden="false" customHeight="false" outlineLevel="0" collapsed="false">
      <c r="A42" s="0" t="n">
        <v>40</v>
      </c>
      <c r="B42" s="0" t="n">
        <v>750</v>
      </c>
      <c r="C42" s="0" t="n">
        <v>570</v>
      </c>
      <c r="D42" s="0" t="n">
        <v>550</v>
      </c>
    </row>
    <row r="43" customFormat="false" ht="13.8" hidden="false" customHeight="false" outlineLevel="0" collapsed="false">
      <c r="A43" s="0" t="n">
        <v>41</v>
      </c>
      <c r="B43" s="0" t="n">
        <v>750</v>
      </c>
      <c r="C43" s="0" t="n">
        <v>570</v>
      </c>
      <c r="D43" s="0" t="n">
        <v>550</v>
      </c>
    </row>
    <row r="44" customFormat="false" ht="13.8" hidden="false" customHeight="false" outlineLevel="0" collapsed="false">
      <c r="A44" s="0" t="n">
        <v>42</v>
      </c>
      <c r="B44" s="0" t="n">
        <v>750</v>
      </c>
      <c r="C44" s="0" t="n">
        <v>570</v>
      </c>
      <c r="D44" s="0" t="n">
        <v>550</v>
      </c>
    </row>
    <row r="45" customFormat="false" ht="13.8" hidden="false" customHeight="false" outlineLevel="0" collapsed="false">
      <c r="A45" s="0" t="n">
        <v>43</v>
      </c>
      <c r="B45" s="0" t="n">
        <v>750</v>
      </c>
      <c r="C45" s="0" t="n">
        <v>570</v>
      </c>
      <c r="D45" s="0" t="n">
        <v>550</v>
      </c>
    </row>
    <row r="46" customFormat="false" ht="13.8" hidden="false" customHeight="false" outlineLevel="0" collapsed="false">
      <c r="A46" s="0" t="n">
        <v>44</v>
      </c>
      <c r="B46" s="0" t="n">
        <v>750</v>
      </c>
      <c r="C46" s="0" t="n">
        <v>570</v>
      </c>
      <c r="D46" s="0" t="n">
        <v>550</v>
      </c>
    </row>
    <row r="47" customFormat="false" ht="13.8" hidden="false" customHeight="false" outlineLevel="0" collapsed="false">
      <c r="A47" s="0" t="n">
        <v>45</v>
      </c>
      <c r="B47" s="0" t="n">
        <v>750</v>
      </c>
      <c r="C47" s="0" t="n">
        <v>570</v>
      </c>
      <c r="D47" s="0" t="n">
        <v>550</v>
      </c>
    </row>
    <row r="48" customFormat="false" ht="13.8" hidden="false" customHeight="false" outlineLevel="0" collapsed="false">
      <c r="A48" s="0" t="n">
        <v>46</v>
      </c>
      <c r="B48" s="0" t="n">
        <v>750</v>
      </c>
      <c r="C48" s="0" t="n">
        <v>570</v>
      </c>
      <c r="D48" s="0" t="n">
        <v>550</v>
      </c>
    </row>
    <row r="49" customFormat="false" ht="13.8" hidden="false" customHeight="false" outlineLevel="0" collapsed="false">
      <c r="A49" s="0" t="n">
        <v>47</v>
      </c>
      <c r="B49" s="0" t="n">
        <v>750</v>
      </c>
      <c r="C49" s="0" t="n">
        <v>570</v>
      </c>
      <c r="D49" s="0" t="n">
        <v>550</v>
      </c>
    </row>
    <row r="50" customFormat="false" ht="13.8" hidden="false" customHeight="false" outlineLevel="0" collapsed="false">
      <c r="A50" s="0" t="n">
        <v>48</v>
      </c>
      <c r="B50" s="0" t="n">
        <v>750</v>
      </c>
      <c r="C50" s="0" t="n">
        <v>570</v>
      </c>
      <c r="D50" s="0" t="n">
        <v>550</v>
      </c>
    </row>
    <row r="51" customFormat="false" ht="13.8" hidden="false" customHeight="false" outlineLevel="0" collapsed="false">
      <c r="A51" s="0" t="n">
        <v>49</v>
      </c>
      <c r="B51" s="0" t="n">
        <v>750</v>
      </c>
      <c r="C51" s="0" t="n">
        <v>570</v>
      </c>
      <c r="D51" s="0" t="n">
        <v>550</v>
      </c>
    </row>
    <row r="52" customFormat="false" ht="13.8" hidden="false" customHeight="false" outlineLevel="0" collapsed="false">
      <c r="A52" s="0" t="n">
        <v>50</v>
      </c>
      <c r="B52" s="0" t="n">
        <v>750</v>
      </c>
      <c r="C52" s="0" t="n">
        <v>570</v>
      </c>
      <c r="D52" s="0" t="n">
        <v>550</v>
      </c>
    </row>
    <row r="53" customFormat="false" ht="13.8" hidden="false" customHeight="false" outlineLevel="0" collapsed="false">
      <c r="A53" s="0" t="n">
        <v>51</v>
      </c>
      <c r="B53" s="0" t="n">
        <v>750</v>
      </c>
      <c r="C53" s="0" t="n">
        <v>570</v>
      </c>
      <c r="D53" s="0" t="n">
        <v>550</v>
      </c>
    </row>
    <row r="54" customFormat="false" ht="13.8" hidden="false" customHeight="false" outlineLevel="0" collapsed="false">
      <c r="A54" s="0" t="n">
        <v>52</v>
      </c>
      <c r="B54" s="0" t="n">
        <v>750</v>
      </c>
      <c r="C54" s="0" t="n">
        <v>570</v>
      </c>
      <c r="D54" s="0" t="n">
        <v>550</v>
      </c>
    </row>
    <row r="55" customFormat="false" ht="13.8" hidden="false" customHeight="false" outlineLevel="0" collapsed="false">
      <c r="A55" s="0" t="n">
        <v>53</v>
      </c>
      <c r="B55" s="0" t="n">
        <v>750</v>
      </c>
      <c r="C55" s="0" t="n">
        <v>570</v>
      </c>
      <c r="D55" s="0" t="n">
        <v>550</v>
      </c>
    </row>
    <row r="56" customFormat="false" ht="13.8" hidden="false" customHeight="false" outlineLevel="0" collapsed="false">
      <c r="A56" s="0" t="n">
        <v>54</v>
      </c>
      <c r="B56" s="0" t="n">
        <v>750</v>
      </c>
      <c r="C56" s="0" t="n">
        <v>570</v>
      </c>
      <c r="D56" s="0" t="n">
        <v>550</v>
      </c>
    </row>
    <row r="57" customFormat="false" ht="13.8" hidden="false" customHeight="false" outlineLevel="0" collapsed="false">
      <c r="A57" s="0" t="n">
        <v>55</v>
      </c>
      <c r="B57" s="0" t="n">
        <v>750</v>
      </c>
      <c r="C57" s="0" t="n">
        <v>570</v>
      </c>
      <c r="D57" s="0" t="n">
        <v>550</v>
      </c>
    </row>
    <row r="58" customFormat="false" ht="13.8" hidden="false" customHeight="false" outlineLevel="0" collapsed="false">
      <c r="A58" s="0" t="n">
        <v>56</v>
      </c>
      <c r="B58" s="0" t="n">
        <v>750</v>
      </c>
      <c r="C58" s="0" t="n">
        <v>570</v>
      </c>
      <c r="D58" s="0" t="n">
        <v>550</v>
      </c>
    </row>
    <row r="59" customFormat="false" ht="13.8" hidden="false" customHeight="false" outlineLevel="0" collapsed="false">
      <c r="A59" s="0" t="n">
        <v>57</v>
      </c>
      <c r="B59" s="0" t="n">
        <v>750</v>
      </c>
      <c r="C59" s="0" t="n">
        <v>570</v>
      </c>
      <c r="D59" s="0" t="n">
        <v>550</v>
      </c>
    </row>
    <row r="60" customFormat="false" ht="13.8" hidden="false" customHeight="false" outlineLevel="0" collapsed="false">
      <c r="A60" s="0" t="n">
        <v>58</v>
      </c>
      <c r="B60" s="0" t="n">
        <v>750</v>
      </c>
      <c r="C60" s="0" t="n">
        <v>570</v>
      </c>
      <c r="D60" s="0" t="n">
        <v>550</v>
      </c>
    </row>
    <row r="61" customFormat="false" ht="13.8" hidden="false" customHeight="false" outlineLevel="0" collapsed="false">
      <c r="A61" s="0" t="n">
        <v>59</v>
      </c>
      <c r="B61" s="0" t="n">
        <v>750</v>
      </c>
      <c r="C61" s="0" t="n">
        <v>570</v>
      </c>
      <c r="D61" s="0" t="n">
        <v>550</v>
      </c>
    </row>
    <row r="62" customFormat="false" ht="13.8" hidden="false" customHeight="false" outlineLevel="0" collapsed="false">
      <c r="A62" s="0" t="n">
        <v>60</v>
      </c>
      <c r="B62" s="0" t="n">
        <v>750</v>
      </c>
      <c r="C62" s="0" t="n">
        <v>570</v>
      </c>
      <c r="D62" s="0" t="n">
        <v>550</v>
      </c>
    </row>
    <row r="63" customFormat="false" ht="13.8" hidden="false" customHeight="false" outlineLevel="0" collapsed="false">
      <c r="B63" s="0" t="n">
        <v>11000</v>
      </c>
      <c r="C63" s="0" t="n">
        <v>0</v>
      </c>
      <c r="D63" s="0" t="n">
        <v>0</v>
      </c>
    </row>
    <row r="64" customFormat="false" ht="13.8" hidden="false" customHeight="false" outlineLevel="0" collapsed="false">
      <c r="B64" s="0" t="n">
        <v>-9000</v>
      </c>
      <c r="C64" s="0" t="n">
        <v>0</v>
      </c>
      <c r="D64" s="0" t="n">
        <v>0</v>
      </c>
    </row>
    <row r="65" customFormat="false" ht="13.8" hidden="false" customHeight="false" outlineLevel="0" collapsed="false">
      <c r="B65" s="0" t="n">
        <f aca="false">SUM(B2:B64)</f>
        <v>50000</v>
      </c>
      <c r="C65" s="0" t="n">
        <f aca="false">SUM(C2:C64)</f>
        <v>49200</v>
      </c>
      <c r="D65" s="0" t="n">
        <f aca="false">SUM(D2:D64)</f>
        <v>49900</v>
      </c>
    </row>
    <row r="66" customFormat="false" ht="13.8" hidden="false" customHeight="false" outlineLevel="0" collapsed="false">
      <c r="C66" s="0" t="n">
        <f aca="false">C65-B65</f>
        <v>-800</v>
      </c>
      <c r="D66" s="0" t="n">
        <f aca="false">D65-B65</f>
        <v>-100</v>
      </c>
    </row>
    <row r="67" customFormat="false" ht="13.8" hidden="false" customHeight="false" outlineLevel="0" collapsed="false">
      <c r="A67" s="0" t="s">
        <v>253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10.36328125" defaultRowHeight="12.8" zeroHeight="false" outlineLevelRow="0" outlineLevelCol="0"/>
  <cols>
    <col collapsed="false" customWidth="true" hidden="false" outlineLevel="0" max="1" min="1" style="0" width="28.13"/>
  </cols>
  <sheetData>
    <row r="1" customFormat="false" ht="14.15" hidden="false" customHeight="false" outlineLevel="0" collapsed="false">
      <c r="B1" s="36" t="s">
        <v>254</v>
      </c>
      <c r="C1" s="36"/>
    </row>
    <row r="2" customFormat="false" ht="13.8" hidden="false" customHeight="false" outlineLevel="0" collapsed="false">
      <c r="B2" s="0" t="s">
        <v>255</v>
      </c>
      <c r="C2" s="0" t="s">
        <v>256</v>
      </c>
      <c r="D2" s="2" t="s">
        <v>257</v>
      </c>
    </row>
    <row r="3" customFormat="false" ht="13.8" hidden="false" customHeight="false" outlineLevel="0" collapsed="false">
      <c r="A3" s="0" t="s">
        <v>258</v>
      </c>
      <c r="B3" s="0" t="n">
        <v>36</v>
      </c>
      <c r="C3" s="0" t="n">
        <v>36</v>
      </c>
      <c r="D3" s="0" t="n">
        <v>36</v>
      </c>
    </row>
    <row r="8" customFormat="false" ht="16.5" hidden="false" customHeight="true" outlineLevel="0" collapsed="false">
      <c r="A8" s="37" t="s">
        <v>259</v>
      </c>
      <c r="B8" s="0" t="n">
        <v>0</v>
      </c>
      <c r="C8" s="0" t="n">
        <v>0</v>
      </c>
      <c r="D8" s="0" t="n">
        <f aca="false">103/12</f>
        <v>8.58333333333333</v>
      </c>
    </row>
    <row r="9" customFormat="false" ht="16.5" hidden="false" customHeight="true" outlineLevel="0" collapsed="false">
      <c r="A9" s="37" t="s">
        <v>260</v>
      </c>
      <c r="B9" s="0" t="n">
        <v>0</v>
      </c>
      <c r="C9" s="0" t="n">
        <v>0</v>
      </c>
      <c r="D9" s="0" t="n">
        <f aca="false">300/12</f>
        <v>25</v>
      </c>
    </row>
    <row r="10" customFormat="false" ht="16.5" hidden="false" customHeight="true" outlineLevel="0" collapsed="false">
      <c r="A10" s="37" t="s">
        <v>261</v>
      </c>
      <c r="B10" s="0" t="n">
        <v>0</v>
      </c>
      <c r="C10" s="0" t="n">
        <v>0</v>
      </c>
      <c r="D10" s="0" t="n">
        <f aca="false">1200/D3</f>
        <v>33.3333333333333</v>
      </c>
    </row>
    <row r="11" customFormat="false" ht="13.8" hidden="false" customHeight="false" outlineLevel="0" collapsed="false">
      <c r="A11" s="0" t="s">
        <v>262</v>
      </c>
      <c r="B11" s="0" t="n">
        <v>0</v>
      </c>
      <c r="C11" s="0" t="n">
        <v>0</v>
      </c>
      <c r="D11" s="0" t="n">
        <f aca="false">500/D3</f>
        <v>13.8888888888889</v>
      </c>
    </row>
    <row r="12" customFormat="false" ht="14.25" hidden="false" customHeight="false" outlineLevel="0" collapsed="false">
      <c r="A12" s="2" t="s">
        <v>263</v>
      </c>
      <c r="D12" s="0" t="n">
        <v>325</v>
      </c>
    </row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>
      <c r="A15" s="0" t="s">
        <v>264</v>
      </c>
      <c r="B15" s="0" t="n">
        <v>461</v>
      </c>
      <c r="C15" s="0" t="n">
        <v>450</v>
      </c>
      <c r="D15" s="0" t="n">
        <f aca="false">SUM(D8:D12)</f>
        <v>405.805555555556</v>
      </c>
    </row>
    <row r="19" customFormat="false" ht="13.8" hidden="false" customHeight="false" outlineLevel="0" collapsed="false">
      <c r="A19" s="0" t="s">
        <v>265</v>
      </c>
      <c r="B19" s="0" t="n">
        <v>4.2</v>
      </c>
      <c r="C19" s="0" t="n">
        <v>5.8</v>
      </c>
    </row>
    <row r="20" customFormat="false" ht="13.8" hidden="false" customHeight="false" outlineLevel="0" collapsed="false">
      <c r="A20" s="0" t="s">
        <v>266</v>
      </c>
      <c r="B20" s="0" t="n">
        <v>1</v>
      </c>
      <c r="C20" s="0" t="n">
        <v>1.11</v>
      </c>
    </row>
    <row r="21" customFormat="false" ht="13.8" hidden="false" customHeight="false" outlineLevel="0" collapsed="false">
      <c r="A21" s="0" t="s">
        <v>267</v>
      </c>
      <c r="B21" s="0" t="s">
        <v>268</v>
      </c>
      <c r="D21" s="0" t="s">
        <v>269</v>
      </c>
    </row>
    <row r="22" customFormat="false" ht="13.8" hidden="false" customHeight="false" outlineLevel="0" collapsed="false">
      <c r="A22" s="0" t="n">
        <v>10000</v>
      </c>
      <c r="B22" s="0" t="n">
        <f aca="false">$A22/100*$B$19*B$20</f>
        <v>420</v>
      </c>
      <c r="C22" s="0" t="n">
        <f aca="false">$A22/100*$C$19*C$20</f>
        <v>643.8</v>
      </c>
      <c r="D22" s="0" t="n">
        <f aca="false">C22-B22</f>
        <v>223.8</v>
      </c>
    </row>
    <row r="23" customFormat="false" ht="13.8" hidden="false" customHeight="false" outlineLevel="0" collapsed="false">
      <c r="A23" s="0" t="n">
        <v>50000</v>
      </c>
      <c r="B23" s="0" t="n">
        <f aca="false">$A23/100*$B$19*B$20</f>
        <v>2100</v>
      </c>
      <c r="C23" s="0" t="n">
        <f aca="false">$A23/100*$C$19*C$20</f>
        <v>3219</v>
      </c>
      <c r="D23" s="0" t="n">
        <f aca="false">C23-B23</f>
        <v>1119</v>
      </c>
    </row>
    <row r="24" customFormat="false" ht="13.8" hidden="false" customHeight="false" outlineLevel="0" collapsed="false">
      <c r="A24" s="0" t="n">
        <v>75000</v>
      </c>
      <c r="B24" s="0" t="n">
        <f aca="false">$A24/100*$B$19*B$20</f>
        <v>3150</v>
      </c>
      <c r="C24" s="0" t="n">
        <f aca="false">$A24/100*$C$19*C$20</f>
        <v>4828.5</v>
      </c>
      <c r="D24" s="0" t="n">
        <f aca="false">C24-B24</f>
        <v>1678.5</v>
      </c>
    </row>
  </sheetData>
  <mergeCells count="1">
    <mergeCell ref="B1:C1"/>
  </mergeCells>
  <hyperlinks>
    <hyperlink ref="B1" r:id="rId1" display="https://mobire.e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J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ColWidth="10.36328125" defaultRowHeight="13.8" zeroHeight="false" outlineLevelRow="0" outlineLevelCol="0"/>
  <sheetData>
    <row r="3" customFormat="false" ht="13.8" hidden="false" customHeight="false" outlineLevel="0" collapsed="false">
      <c r="G3" s="0" t="s">
        <v>245</v>
      </c>
    </row>
    <row r="4" customFormat="false" ht="13.8" hidden="false" customHeight="false" outlineLevel="0" collapsed="false">
      <c r="B4" s="0" t="s">
        <v>270</v>
      </c>
      <c r="F4" s="0" t="s">
        <v>271</v>
      </c>
      <c r="G4" s="0" t="s">
        <v>272</v>
      </c>
      <c r="H4" s="0" t="s">
        <v>273</v>
      </c>
      <c r="I4" s="0" t="s">
        <v>274</v>
      </c>
      <c r="J4" s="0" t="s">
        <v>275</v>
      </c>
    </row>
    <row r="5" customFormat="false" ht="13.8" hidden="false" customHeight="false" outlineLevel="0" collapsed="false">
      <c r="A5" s="0" t="s">
        <v>276</v>
      </c>
      <c r="B5" s="0" t="s">
        <v>277</v>
      </c>
      <c r="C5" s="0" t="s">
        <v>278</v>
      </c>
      <c r="D5" s="2" t="s">
        <v>279</v>
      </c>
      <c r="E5" s="0" t="n">
        <v>414</v>
      </c>
      <c r="F5" s="0" t="n">
        <v>90</v>
      </c>
      <c r="G5" s="0" t="n">
        <f aca="false">SUM(E5:F5)</f>
        <v>504</v>
      </c>
      <c r="H5" s="0" t="n">
        <v>0</v>
      </c>
      <c r="I5" s="0" t="n">
        <v>0</v>
      </c>
      <c r="J5" s="0" t="n">
        <v>0</v>
      </c>
    </row>
    <row r="6" customFormat="false" ht="13.8" hidden="false" customHeight="false" outlineLevel="0" collapsed="false">
      <c r="A6" s="0" t="s">
        <v>280</v>
      </c>
      <c r="B6" s="0" t="s">
        <v>281</v>
      </c>
      <c r="G6" s="0" t="n">
        <f aca="false">SUM(E6:F6)</f>
        <v>0</v>
      </c>
    </row>
    <row r="7" customFormat="false" ht="13.8" hidden="false" customHeight="false" outlineLevel="0" collapsed="false">
      <c r="A7" s="0" t="s">
        <v>282</v>
      </c>
      <c r="B7" s="0" t="s">
        <v>281</v>
      </c>
      <c r="G7" s="0" t="n">
        <f aca="false">SUM(E7:F7)</f>
        <v>0</v>
      </c>
    </row>
    <row r="8" customFormat="false" ht="13.8" hidden="false" customHeight="false" outlineLevel="0" collapsed="false">
      <c r="A8" s="0" t="s">
        <v>283</v>
      </c>
      <c r="B8" s="0" t="s">
        <v>277</v>
      </c>
      <c r="C8" s="0" t="s">
        <v>278</v>
      </c>
      <c r="D8" s="0" t="s">
        <v>284</v>
      </c>
      <c r="E8" s="0" t="n">
        <v>484.9</v>
      </c>
      <c r="G8" s="0" t="n">
        <f aca="false">SUM(E8:F8)</f>
        <v>484.9</v>
      </c>
      <c r="H8" s="0" t="n">
        <v>280</v>
      </c>
      <c r="I8" s="0" t="n">
        <v>500</v>
      </c>
      <c r="J8" s="0" t="n">
        <v>750</v>
      </c>
    </row>
    <row r="9" customFormat="false" ht="13.8" hidden="false" customHeight="false" outlineLevel="0" collapsed="false">
      <c r="A9" s="0" t="s">
        <v>285</v>
      </c>
      <c r="B9" s="0" t="s">
        <v>286</v>
      </c>
      <c r="C9" s="0" t="s">
        <v>278</v>
      </c>
      <c r="D9" s="0" t="s">
        <v>284</v>
      </c>
      <c r="E9" s="0" t="n">
        <v>540.33</v>
      </c>
      <c r="G9" s="0" t="n">
        <f aca="false">SUM(E9:F9)</f>
        <v>540.33</v>
      </c>
    </row>
    <row r="10" customFormat="false" ht="13.8" hidden="false" customHeight="false" outlineLevel="0" collapsed="false">
      <c r="A10" s="0" t="s">
        <v>287</v>
      </c>
      <c r="B10" s="0" t="s">
        <v>288</v>
      </c>
      <c r="C10" s="0" t="s">
        <v>278</v>
      </c>
      <c r="D10" s="0" t="s">
        <v>289</v>
      </c>
      <c r="E10" s="0" t="n">
        <v>499</v>
      </c>
      <c r="G10" s="0" t="n">
        <f aca="false">SUM(E10:F10)</f>
        <v>499</v>
      </c>
      <c r="I10" s="0" t="n">
        <v>500</v>
      </c>
      <c r="J10" s="0" t="n">
        <v>1000</v>
      </c>
    </row>
    <row r="11" customFormat="false" ht="13.8" hidden="false" customHeight="false" outlineLevel="0" collapsed="false">
      <c r="A11" s="0" t="s">
        <v>290</v>
      </c>
      <c r="B11" s="0" t="s">
        <v>277</v>
      </c>
      <c r="C11" s="0" t="s">
        <v>278</v>
      </c>
      <c r="D11" s="0" t="s">
        <v>291</v>
      </c>
      <c r="E11" s="0" t="n">
        <v>378</v>
      </c>
      <c r="G11" s="0" t="n">
        <f aca="false">SUM(E11:F11)</f>
        <v>378</v>
      </c>
      <c r="I11" s="0" t="n">
        <v>500</v>
      </c>
      <c r="J11" s="0" t="n">
        <v>500</v>
      </c>
    </row>
    <row r="12" customFormat="false" ht="13.8" hidden="false" customHeight="false" outlineLevel="0" collapsed="false">
      <c r="A12" s="0" t="s">
        <v>292</v>
      </c>
      <c r="B12" s="0" t="s">
        <v>293</v>
      </c>
      <c r="C12" s="0" t="s">
        <v>278</v>
      </c>
      <c r="D12" s="0" t="s">
        <v>284</v>
      </c>
      <c r="E12" s="0" t="n">
        <v>529</v>
      </c>
      <c r="G12" s="0" t="n">
        <f aca="false">SUM(E12:F12)</f>
        <v>529</v>
      </c>
      <c r="I12" s="0" t="n">
        <v>150</v>
      </c>
      <c r="J12" s="0" t="n">
        <v>800</v>
      </c>
    </row>
    <row r="13" customFormat="false" ht="13.8" hidden="false" customHeight="false" outlineLevel="0" collapsed="false">
      <c r="A13" s="0" t="s">
        <v>294</v>
      </c>
      <c r="B13" s="0" t="s">
        <v>277</v>
      </c>
      <c r="C13" s="0" t="s">
        <v>278</v>
      </c>
      <c r="D13" s="0" t="s">
        <v>295</v>
      </c>
      <c r="E13" s="0" t="n">
        <v>704</v>
      </c>
      <c r="G13" s="0" t="n">
        <f aca="false">SUM(E13:F13)</f>
        <v>704</v>
      </c>
    </row>
    <row r="14" customFormat="false" ht="13.8" hidden="false" customHeight="false" outlineLevel="0" collapsed="false">
      <c r="A14" s="0" t="s">
        <v>296</v>
      </c>
      <c r="B14" s="0" t="s">
        <v>277</v>
      </c>
      <c r="C14" s="0" t="s">
        <v>278</v>
      </c>
      <c r="D14" s="0" t="s">
        <v>284</v>
      </c>
      <c r="E14" s="0" t="n">
        <v>426.63</v>
      </c>
      <c r="G14" s="0" t="n">
        <f aca="false">SUM(E14:F14)</f>
        <v>426.63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3240</TotalTime>
  <Application>LibreOffice/7.1.4.2$Linux_X86_64 LibreOffice_project/10$Build-2</Application>
  <AppVersion>15.0000</AppVersion>
  <Company>Airbus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2020-01-29T09:50:32Z</dcterms:created>
  <dc:creator>STRELKOV, Kirill</dc:creator>
  <dc:description/>
  <dc:language>en-US</dc:language>
  <cp:lastModifiedBy/>
  <dcterms:modified xsi:type="dcterms:W3CDTF">2021-07-29T18:20:06Z</dcterms:modified>
  <cp:revision>317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