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" sheetId="1" state="visible" r:id="rId2"/>
    <sheet name="Sheet1" sheetId="2" state="visible" r:id="rId3"/>
    <sheet name="subaru" sheetId="3" state="visible" r:id="rId4"/>
    <sheet name="honda" sheetId="4" state="visible" r:id="rId5"/>
    <sheet name="history_subaru_new" sheetId="5" state="visible" r:id="rId6"/>
    <sheet name="est_peugeot2008" sheetId="6" state="visible" r:id="rId7"/>
    <sheet name="sixt_like2drive_meinauto" sheetId="7" state="visible" r:id="rId8"/>
  </sheets>
  <definedNames>
    <definedName function="false" hidden="true" localSheetId="0" name="_xlnm._FilterDatabase" vbProcedure="false">Spec!$A$1:$AO$75</definedName>
    <definedName function="false" hidden="false" localSheetId="0" name="_xlnm._FilterDatabase" vbProcedure="false">Spec!$A$1:$AQ$75</definedName>
    <definedName function="false" hidden="false" localSheetId="0" name="_xlnm._FilterDatabase_0_0" vbProcedure="false">Spec!$A$1:$AO$74</definedName>
    <definedName function="false" hidden="false" localSheetId="0" name="_xlnm._FilterDatabase_0_0_0" vbProcedure="false">Spec!$A$1:$AO$72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33" authorId="0">
      <text>
        <r>
          <rPr>
            <sz val="11"/>
            <color rgb="FF000000"/>
            <rFont val="Arial"/>
            <family val="2"/>
            <charset val="1"/>
          </rPr>
          <t xml:space="preserve">From old golf</t>
        </r>
      </text>
    </comment>
    <comment ref="N33" authorId="0">
      <text>
        <r>
          <rPr>
            <sz val="11"/>
            <color rgb="FF000000"/>
            <rFont val="Arial"/>
            <family val="2"/>
            <charset val="1"/>
          </rPr>
          <t xml:space="preserve">From old leon</t>
        </r>
      </text>
    </comment>
    <comment ref="O33" authorId="0">
      <text>
        <r>
          <rPr>
            <sz val="11"/>
            <color rgb="FF000000"/>
            <rFont val="Arial"/>
            <family val="2"/>
            <charset val="1"/>
          </rPr>
          <t xml:space="preserve">From old octavia</t>
        </r>
      </text>
    </comment>
    <comment ref="U33" authorId="0">
      <text>
        <r>
          <rPr>
            <sz val="11"/>
            <color rgb="FF000000"/>
            <rFont val="Arial"/>
            <family val="2"/>
            <charset val="1"/>
          </rPr>
          <t xml:space="preserve">Taken from 208</t>
        </r>
      </text>
    </comment>
    <comment ref="AH33" authorId="0">
      <text>
        <r>
          <rPr>
            <sz val="11"/>
            <color rgb="FF000000"/>
            <rFont val="Arial"/>
            <family val="2"/>
            <charset val="1"/>
          </rPr>
          <t xml:space="preserve">A klasse</t>
        </r>
      </text>
    </comment>
    <comment ref="AJ33" authorId="0">
      <text>
        <r>
          <rPr>
            <sz val="11"/>
            <color rgb="FF000000"/>
            <rFont val="Arial"/>
            <family val="2"/>
            <charset val="1"/>
          </rPr>
          <t xml:space="preserve">Old a3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2" authorId="0">
      <text>
        <r>
          <rPr>
            <sz val="11"/>
            <color rgb="FF000000"/>
            <rFont val="Arial"/>
            <family val="2"/>
            <charset val="1"/>
          </rPr>
          <t xml:space="preserve">Should be double as my milage is 30k per year</t>
        </r>
      </text>
    </comment>
    <comment ref="B23" authorId="0">
      <text>
        <r>
          <rPr>
            <sz val="11"/>
            <color rgb="FF000000"/>
            <rFont val="Arial"/>
            <family val="2"/>
            <charset val="1"/>
          </rPr>
          <t xml:space="preserve">My steuer + haft + voll</t>
        </r>
      </text>
    </comment>
    <comment ref="B24" authorId="0">
      <text>
        <r>
          <rPr>
            <sz val="11"/>
            <color rgb="FF000000"/>
            <rFont val="Arial"/>
            <family val="2"/>
            <charset val="1"/>
          </rPr>
          <t xml:space="preserve">Not need as will be calculated on top</t>
        </r>
      </text>
    </comment>
    <comment ref="B26" authorId="0">
      <text>
        <r>
          <rPr>
            <sz val="11"/>
            <color rgb="FF000000"/>
            <rFont val="Arial"/>
            <family val="2"/>
            <charset val="1"/>
          </rPr>
          <t xml:space="preserve">Should be double as my milage is 30k per year</t>
        </r>
      </text>
    </comment>
  </commentList>
</comments>
</file>

<file path=xl/sharedStrings.xml><?xml version="1.0" encoding="utf-8"?>
<sst xmlns="http://schemas.openxmlformats.org/spreadsheetml/2006/main" count="418" uniqueCount="295">
  <si>
    <t xml:space="preserve">feature</t>
  </si>
  <si>
    <t xml:space="preserve">prefix</t>
  </si>
  <si>
    <t xml:space="preserve">adac column</t>
  </si>
  <si>
    <t xml:space="preserve">adac values, ascending order</t>
  </si>
  <si>
    <t xml:space="preserve">reversed</t>
  </si>
  <si>
    <t xml:space="preserve">weight</t>
  </si>
  <si>
    <t xml:space="preserve">Peugeot 208</t>
  </si>
  <si>
    <t xml:space="preserve">opel corsa</t>
  </si>
  <si>
    <t xml:space="preserve">hyundai ioniq hybrid plugin</t>
  </si>
  <si>
    <t xml:space="preserve">kia xceed</t>
  </si>
  <si>
    <t xml:space="preserve">kia ceed</t>
  </si>
  <si>
    <t xml:space="preserve">ford focus</t>
  </si>
  <si>
    <t xml:space="preserve">vw golf</t>
  </si>
  <si>
    <t xml:space="preserve">seat leon</t>
  </si>
  <si>
    <t xml:space="preserve">skoda octavia</t>
  </si>
  <si>
    <t xml:space="preserve">toyota corolla</t>
  </si>
  <si>
    <t xml:space="preserve">opel grandland x</t>
  </si>
  <si>
    <t xml:space="preserve">subaru impreza</t>
  </si>
  <si>
    <t xml:space="preserve">renault captur</t>
  </si>
  <si>
    <t xml:space="preserve">renault clio</t>
  </si>
  <si>
    <t xml:space="preserve">Peugeot 2008</t>
  </si>
  <si>
    <t xml:space="preserve">ford puma</t>
  </si>
  <si>
    <t xml:space="preserve">ford fiesta</t>
  </si>
  <si>
    <t xml:space="preserve">Peugeot 3008</t>
  </si>
  <si>
    <t xml:space="preserve">skoda karoq</t>
  </si>
  <si>
    <t xml:space="preserve">skoda kodiaq</t>
  </si>
  <si>
    <t xml:space="preserve">kia sportage</t>
  </si>
  <si>
    <t xml:space="preserve">vw t roc</t>
  </si>
  <si>
    <t xml:space="preserve">vw tiguan</t>
  </si>
  <si>
    <t xml:space="preserve">hyundai tucson</t>
  </si>
  <si>
    <t xml:space="preserve">seat ateca</t>
  </si>
  <si>
    <t xml:space="preserve">vw t-cross</t>
  </si>
  <si>
    <t xml:space="preserve">Mercedes A</t>
  </si>
  <si>
    <t xml:space="preserve">Mercedes B</t>
  </si>
  <si>
    <t xml:space="preserve">audi a1</t>
  </si>
  <si>
    <t xml:space="preserve">audi a3</t>
  </si>
  <si>
    <t xml:space="preserve">Bmw 1</t>
  </si>
  <si>
    <t xml:space="preserve">honda civic</t>
  </si>
  <si>
    <t xml:space="preserve">Toyota rav4</t>
  </si>
  <si>
    <t xml:space="preserve">Peugeot 508</t>
  </si>
  <si>
    <t xml:space="preserve">Opel insignia</t>
  </si>
  <si>
    <t xml:space="preserve">ford kuga</t>
  </si>
  <si>
    <t xml:space="preserve">tesla </t>
  </si>
  <si>
    <t xml:space="preserve">cupra leon</t>
  </si>
  <si>
    <t xml:space="preserve">Cupra Formentor</t>
  </si>
  <si>
    <t xml:space="preserve">AEB pedestrian</t>
  </si>
  <si>
    <t xml:space="preserve">assistance</t>
  </si>
  <si>
    <t xml:space="preserve">Fußgängererkennung</t>
  </si>
  <si>
    <t xml:space="preserve">[nan, 'n.b.',  'Paket', 'Serie']</t>
  </si>
  <si>
    <t xml:space="preserve">navi </t>
  </si>
  <si>
    <t xml:space="preserve">Navigation</t>
  </si>
  <si>
    <t xml:space="preserve">[nan,'(\d+) Euro', 'Paket',  'Serie']   </t>
  </si>
  <si>
    <t xml:space="preserve">y</t>
  </si>
  <si>
    <t xml:space="preserve">active headrest</t>
  </si>
  <si>
    <t xml:space="preserve">Aktive Kopfstützen</t>
  </si>
  <si>
    <t xml:space="preserve">[nan, 'n.b.', '(\d+) Euro',  'Serie']</t>
  </si>
  <si>
    <t xml:space="preserve">light autoswitch</t>
  </si>
  <si>
    <t xml:space="preserve">Fernlichtassistent</t>
  </si>
  <si>
    <t xml:space="preserve">[ nan, 'n.b.', '(\d+) Euro', 'Paket', 'Serie']</t>
  </si>
  <si>
    <t xml:space="preserve">car2x</t>
  </si>
  <si>
    <t xml:space="preserve">Bremsassistent</t>
  </si>
  <si>
    <t xml:space="preserve">lane keep assist active</t>
  </si>
  <si>
    <t xml:space="preserve">Spurhalteassistent</t>
  </si>
  <si>
    <t xml:space="preserve">[nan,'n.b.', '(\d+) Euro',  'Paket', 'Serie']</t>
  </si>
  <si>
    <t xml:space="preserve">autoparking</t>
  </si>
  <si>
    <t xml:space="preserve">Einparkassistent</t>
  </si>
  <si>
    <t xml:space="preserve">LED lights</t>
  </si>
  <si>
    <t xml:space="preserve">LED-Scheinwerfer</t>
  </si>
  <si>
    <t xml:space="preserve">[nan,'n.b.', '(\d+) Euro', 'Paket', 'Serie'] </t>
  </si>
  <si>
    <t xml:space="preserve">adaptive lights</t>
  </si>
  <si>
    <t xml:space="preserve">Kurvenlicht</t>
  </si>
  <si>
    <t xml:space="preserve">[nan, 'n.b.','(\d+) Euro', 'Paket', 'Serie', ] </t>
  </si>
  <si>
    <t xml:space="preserve">traffic sign recognition</t>
  </si>
  <si>
    <t xml:space="preserve">Verkehrsschild-Erkennung</t>
  </si>
  <si>
    <t xml:space="preserve">[nan, 'n.b.', '(\d+) Euro', 'Paket', 'Serie']</t>
  </si>
  <si>
    <t xml:space="preserve">autoclose mirrors</t>
  </si>
  <si>
    <t xml:space="preserve">blind spot</t>
  </si>
  <si>
    <t xml:space="preserve">autodarkening innermirror</t>
  </si>
  <si>
    <t xml:space="preserve">heating front windshield</t>
  </si>
  <si>
    <t xml:space="preserve">heating mirrors</t>
  </si>
  <si>
    <t xml:space="preserve">remote start </t>
  </si>
  <si>
    <t xml:space="preserve">AEB</t>
  </si>
  <si>
    <t xml:space="preserve">Notbremsassistent</t>
  </si>
  <si>
    <t xml:space="preserve">[nan, 'a.W.', 'n.b.',  'Paket', 'Serie']</t>
  </si>
  <si>
    <t xml:space="preserve">rear traffic alert</t>
  </si>
  <si>
    <t xml:space="preserve">Querverkehrassistent</t>
  </si>
  <si>
    <t xml:space="preserve">[nan, 'n.b.', '(\d+) Euro', 'Paket', 'Serie', ] </t>
  </si>
  <si>
    <t xml:space="preserve">Traffic jam</t>
  </si>
  <si>
    <t xml:space="preserve">Stauassistent</t>
  </si>
  <si>
    <t xml:space="preserve">LED matrix</t>
  </si>
  <si>
    <t xml:space="preserve">keyless</t>
  </si>
  <si>
    <t xml:space="preserve">Camera, 360, front, back</t>
  </si>
  <si>
    <t xml:space="preserve">Einparkhilfe - Bezeichnung</t>
  </si>
  <si>
    <t xml:space="preserve">[nan, 'hinten', 'vorne und hinten', 'Rückfahrkamera', 'hinten mit Rückfahrkamera', 'vo.+hi. mit Rückfahrkamera', 'Front- und Heckkamera', 'vo.+hi. mit Front- und Heckkamera']</t>
  </si>
  <si>
    <t xml:space="preserve">adaptive cruise from 0 km</t>
  </si>
  <si>
    <t xml:space="preserve">safe, euroncap, iihs</t>
  </si>
  <si>
    <t xml:space="preserve">Co2 &lt; 95</t>
  </si>
  <si>
    <t xml:space="preserve">drive</t>
  </si>
  <si>
    <t xml:space="preserve">plugin hybrid</t>
  </si>
  <si>
    <t xml:space="preserve">Einbauposition / Motorbauart (Verbrennungsmotor)</t>
  </si>
  <si>
    <t xml:space="preserve">[ 'Reihe',  'Boxer', 'V-Motor', 'Voll-Hybrid (Otto/Elektro)', 'E-Motor', 'Hybridsynchronmaschine (HSM)', 'Stromerregte Synchronmaschine (SSM)', 'Permanentmagnet-Synchronmaschine (PSM)','Mild-Hybrid (Otto/Elektro)', 'Mild-Hybrid (Diesel/Elektro)', 'PlugIn-Hybrid (Otto/Elektro)']</t>
  </si>
  <si>
    <t xml:space="preserve">automat not CVT</t>
  </si>
  <si>
    <t xml:space="preserve">Getriebeart</t>
  </si>
  <si>
    <t xml:space="preserve">[nan, 'CVT-Getriebe', 'Automat. Schaltgetriebe (Doppelkupplung)', 'Automatikgetriebe']</t>
  </si>
  <si>
    <t xml:space="preserve">4x4</t>
  </si>
  <si>
    <t xml:space="preserve">Antriebsart</t>
  </si>
  <si>
    <t xml:space="preserve">[nan, 'Front', 'Heck', 'Allrad autom.zusch.', 'Allrad perm.']</t>
  </si>
  <si>
    <t xml:space="preserve">plugin hybrid 2</t>
  </si>
  <si>
    <t xml:space="preserve">Motorart</t>
  </si>
  <si>
    <t xml:space="preserve">['Gas', 'Otto', 'Hybrid', 'Diesel', 'Elektro', 'PlugIn-Hybrid']</t>
  </si>
  <si>
    <t xml:space="preserve">Top speed</t>
  </si>
  <si>
    <t xml:space="preserve">Höchstgeschwindigkeit</t>
  </si>
  <si>
    <t xml:space="preserve">km77 elktest</t>
  </si>
  <si>
    <t xml:space="preserve">testberichte</t>
  </si>
  <si>
    <t xml:space="preserve">Acceleration &lt;10</t>
  </si>
  <si>
    <t xml:space="preserve">Beschleunigung 0-100km/h</t>
  </si>
  <si>
    <t xml:space="preserve">range up to 1000 km per tank</t>
  </si>
  <si>
    <t xml:space="preserve">Range</t>
  </si>
  <si>
    <t xml:space="preserve">km77 slalom</t>
  </si>
  <si>
    <t xml:space="preserve">non fancy paint</t>
  </si>
  <si>
    <t xml:space="preserve">exterior</t>
  </si>
  <si>
    <t xml:space="preserve">side mirrors on door</t>
  </si>
  <si>
    <t xml:space="preserve">door till ground</t>
  </si>
  <si>
    <t xml:space="preserve">license on back bumper</t>
  </si>
  <si>
    <t xml:space="preserve">small length</t>
  </si>
  <si>
    <t xml:space="preserve">Länge</t>
  </si>
  <si>
    <t xml:space="preserve">armrest in back seats</t>
  </si>
  <si>
    <t xml:space="preserve">interior</t>
  </si>
  <si>
    <t xml:space="preserve">adaptive cruise on steering wheel</t>
  </si>
  <si>
    <t xml:space="preserve">boot size,Fit 156 snowboard </t>
  </si>
  <si>
    <t xml:space="preserve">Kofferraumvolumen dachhoch mit umgeklappter Rücksitzbank</t>
  </si>
  <si>
    <t xml:space="preserve">flat seats trunk</t>
  </si>
  <si>
    <t xml:space="preserve">noise</t>
  </si>
  <si>
    <t xml:space="preserve">Fahrgeräusch</t>
  </si>
  <si>
    <t xml:space="preserve">acc with buttons</t>
  </si>
  <si>
    <t xml:space="preserve">no piano black</t>
  </si>
  <si>
    <t xml:space="preserve">air filter</t>
  </si>
  <si>
    <t xml:space="preserve">easy entry(clearance or height of seats)</t>
  </si>
  <si>
    <t xml:space="preserve">Bodenfreiheit maximal</t>
  </si>
  <si>
    <t xml:space="preserve">digital speed</t>
  </si>
  <si>
    <t xml:space="preserve">good vision</t>
  </si>
  <si>
    <t xml:space="preserve">climate auto 2x</t>
  </si>
  <si>
    <t xml:space="preserve">HIFI audio</t>
  </si>
  <si>
    <t xml:space="preserve">armrest in front</t>
  </si>
  <si>
    <t xml:space="preserve">white seats</t>
  </si>
  <si>
    <t xml:space="preserve">service interval</t>
  </si>
  <si>
    <t xml:space="preserve">money</t>
  </si>
  <si>
    <t xml:space="preserve">mobile warranty</t>
  </si>
  <si>
    <t xml:space="preserve">Zusätzliche Garantien</t>
  </si>
  <si>
    <t xml:space="preserve">[nan, 'n.b.', '(\d+) Jahr', 'Mobilitätsgarantie: Lebenslang bis 200.000 km bei Einhaltung aller Inspektionen', 'Mobilitätsgarantie: Lebenslang bis 200.000 km bei Einhaltung aller Inspektionen;','Mobilitätsgarantie: lebenslang europaweit unter Einhaltung aller Inspektionen',  'Mobilitätsgarantie: Lebenslang europaweit bei Einhaltung aller Inspektionen', 'Mobilitätsgarantie: Lebenslang europaweit', 'Mobilitätsgarantie: lebenslang europaweit unter Einhaltung aller Inspektionen;', 'Mobilitätsgarantie: Lebenslang europaweit bei Einhaltung aller Inspektionen;', 'Mobilitätsgarantie: Lebenslang europaweit;']</t>
  </si>
  <si>
    <t xml:space="preserve">Garantie y</t>
  </si>
  <si>
    <t xml:space="preserve">Garantie (Fahrzeug)</t>
  </si>
  <si>
    <t xml:space="preserve">[nan, 'Keine', 'AEC Basic 24 Monate AEC Basic Garantie für Motor, Getriebe und Achsenantrieb', '24 Monate', '(\d+) Jahre'] </t>
  </si>
  <si>
    <t xml:space="preserve">Insurance 1</t>
  </si>
  <si>
    <t xml:space="preserve">Haftpflichtbeitrag 100%</t>
  </si>
  <si>
    <t xml:space="preserve">[nan, 'n.b.', '(\d+) Euro']</t>
  </si>
  <si>
    <t xml:space="preserve">Insurance 2</t>
  </si>
  <si>
    <t xml:space="preserve">Vollkaskobetrag 100% 500 Euro SB</t>
  </si>
  <si>
    <t xml:space="preserve">Costs service</t>
  </si>
  <si>
    <t xml:space="preserve">Werkstattkosten</t>
  </si>
  <si>
    <t xml:space="preserve">Costs running</t>
  </si>
  <si>
    <t xml:space="preserve">Betriebskosten</t>
  </si>
  <si>
    <t xml:space="preserve">Costs fixed</t>
  </si>
  <si>
    <t xml:space="preserve">Fixkosten</t>
  </si>
  <si>
    <t xml:space="preserve">Costs depreciation</t>
  </si>
  <si>
    <t xml:space="preserve">Wertverlust</t>
  </si>
  <si>
    <t xml:space="preserve">monthly costs</t>
  </si>
  <si>
    <t xml:space="preserve">my monthly costs</t>
  </si>
  <si>
    <t xml:space="preserve">price</t>
  </si>
  <si>
    <t xml:space="preserve">Total price</t>
  </si>
  <si>
    <t xml:space="preserve">ventilated</t>
  </si>
  <si>
    <t xml:space="preserve">seats</t>
  </si>
  <si>
    <t xml:space="preserve">heating seats</t>
  </si>
  <si>
    <t xml:space="preserve">massage</t>
  </si>
  <si>
    <t xml:space="preserve">lumbar support</t>
  </si>
  <si>
    <t xml:space="preserve">AGR</t>
  </si>
  <si>
    <t xml:space="preserve">electric</t>
  </si>
  <si>
    <t xml:space="preserve">ADAC additional equipment</t>
  </si>
  <si>
    <t xml:space="preserve">Klassenübliche Ausstattung nach ADAC-Vorgabe</t>
  </si>
  <si>
    <t xml:space="preserve">Soundprof</t>
  </si>
  <si>
    <t xml:space="preserve">ford</t>
  </si>
  <si>
    <t xml:space="preserve">seat</t>
  </si>
  <si>
    <t xml:space="preserve">vw</t>
  </si>
  <si>
    <t xml:space="preserve">toyota</t>
  </si>
  <si>
    <t xml:space="preserve">kia</t>
  </si>
  <si>
    <t xml:space="preserve">subaru</t>
  </si>
  <si>
    <t xml:space="preserve">skoda</t>
  </si>
  <si>
    <t xml:space="preserve">peugeot 208</t>
  </si>
  <si>
    <t xml:space="preserve">ioniq</t>
  </si>
  <si>
    <t xml:space="preserve">warranty</t>
  </si>
  <si>
    <t xml:space="preserve">https://www.adac.de/rund-ums-fahrzeug/autokatalog/marken-modelle/opel/corsa/f/301658/#kosten</t>
  </si>
  <si>
    <t xml:space="preserve">ADAC ausstatung</t>
  </si>
  <si>
    <t xml:space="preserve">5 year warranty/150000</t>
  </si>
  <si>
    <t xml:space="preserve">meinauto discount average</t>
  </si>
  <si>
    <t xml:space="preserve">total car price</t>
  </si>
  <si>
    <t xml:space="preserve">total car price with discount</t>
  </si>
  <si>
    <t xml:space="preserve">Adac fixkosten yearly</t>
  </si>
  <si>
    <t xml:space="preserve">steuer</t>
  </si>
  <si>
    <t xml:space="preserve">haftpflicht</t>
  </si>
  <si>
    <t xml:space="preserve">vollkasko</t>
  </si>
  <si>
    <t xml:space="preserve">total/year(0.6 of insurace – my premium)</t>
  </si>
  <si>
    <t xml:space="preserve">ADAC monthly data</t>
  </si>
  <si>
    <t xml:space="preserve">total monthly</t>
  </si>
  <si>
    <t xml:space="preserve">total monthly without deprication</t>
  </si>
  <si>
    <t xml:space="preserve">Total spent</t>
  </si>
  <si>
    <t xml:space="preserve">yearly</t>
  </si>
  <si>
    <t xml:space="preserve">total 5 years</t>
  </si>
  <si>
    <t xml:space="preserve">total 5 years with car price</t>
  </si>
  <si>
    <t xml:space="preserve">Total witout deprication spent</t>
  </si>
  <si>
    <t xml:space="preserve">Wertverlust coeff</t>
  </si>
  <si>
    <t xml:space="preserve">sold car price based on adac</t>
  </si>
  <si>
    <t xml:space="preserve">total per mothn with everything</t>
  </si>
  <si>
    <t xml:space="preserve">Date</t>
  </si>
  <si>
    <t xml:space="preserve">Gas</t>
  </si>
  <si>
    <t xml:space="preserve">Germany</t>
  </si>
  <si>
    <t xml:space="preserve">Insurance</t>
  </si>
  <si>
    <t xml:space="preserve">Repair and Maintenance</t>
  </si>
  <si>
    <t xml:space="preserve">Fees</t>
  </si>
  <si>
    <t xml:space="preserve">Parking</t>
  </si>
  <si>
    <t xml:space="preserve">Grand Total</t>
  </si>
  <si>
    <t xml:space="preserve">02.03.2018</t>
  </si>
  <si>
    <t xml:space="preserve">02.04.2018</t>
  </si>
  <si>
    <t xml:space="preserve">02.05.2018</t>
  </si>
  <si>
    <t xml:space="preserve">02.06.2018</t>
  </si>
  <si>
    <t xml:space="preserve">02.07.2018</t>
  </si>
  <si>
    <t xml:space="preserve">02.08.2018</t>
  </si>
  <si>
    <t xml:space="preserve">02.09.2018</t>
  </si>
  <si>
    <t xml:space="preserve">02.10.2018</t>
  </si>
  <si>
    <t xml:space="preserve">02.11.2018</t>
  </si>
  <si>
    <t xml:space="preserve">02.12.2018</t>
  </si>
  <si>
    <t xml:space="preserve">02.01.2019</t>
  </si>
  <si>
    <t xml:space="preserve">02.02.2019</t>
  </si>
  <si>
    <t xml:space="preserve">02.03.2019</t>
  </si>
  <si>
    <t xml:space="preserve">02.04.2019</t>
  </si>
  <si>
    <t xml:space="preserve">02.05.2019</t>
  </si>
  <si>
    <t xml:space="preserve">02.06.2019</t>
  </si>
  <si>
    <t xml:space="preserve">02.07.2019</t>
  </si>
  <si>
    <t xml:space="preserve">02.08.2019</t>
  </si>
  <si>
    <t xml:space="preserve">02.09.2019</t>
  </si>
  <si>
    <t xml:space="preserve">02.10.2019</t>
  </si>
  <si>
    <t xml:space="preserve">02.11.2019</t>
  </si>
  <si>
    <t xml:space="preserve">02.12.2019</t>
  </si>
  <si>
    <t xml:space="preserve">02.01.2020</t>
  </si>
  <si>
    <t xml:space="preserve">monthly</t>
  </si>
  <si>
    <t xml:space="preserve">Gas - 319,58 € (44.04 %)</t>
  </si>
  <si>
    <t xml:space="preserve">Germany - 210,53 € (29.01 %)</t>
  </si>
  <si>
    <t xml:space="preserve">Insurance - 86,51 € (11.92 %)</t>
  </si>
  <si>
    <t xml:space="preserve">Repair and Maintenance - 82,31 € (11.34 %)</t>
  </si>
  <si>
    <t xml:space="preserve">Fees - 14,90 € (2.05 %)</t>
  </si>
  <si>
    <t xml:space="preserve">Parking - 11,83 € (1.63 %)</t>
  </si>
  <si>
    <t xml:space="preserve">month</t>
  </si>
  <si>
    <t xml:space="preserve">цена за все и за бензин</t>
  </si>
  <si>
    <t xml:space="preserve">https://mobire.ee</t>
  </si>
  <si>
    <t xml:space="preserve"> Peugeot 2008 GT-Line BlueHDi 130 AT8 </t>
  </si>
  <si>
    <t xml:space="preserve"> Peugeot 2008 GT-Line PureTech 130 AT8 </t>
  </si>
  <si>
    <t xml:space="preserve"> Peugeot 2008 GT-Line PureTech 130 AT8, лизинг: 0 первый, 36 месяцев, 15000 последний, 325 в месяц</t>
  </si>
  <si>
    <t xml:space="preserve">period</t>
  </si>
  <si>
    <t xml:space="preserve">Дорожное страхование</t>
  </si>
  <si>
    <t xml:space="preserve">Страхование каско (собственная ответственность 200 евро)</t>
  </si>
  <si>
    <t xml:space="preserve">Плановое техобслуживание</t>
  </si>
  <si>
    <t xml:space="preserve">Один комплект зимней резины</t>
  </si>
  <si>
    <t xml:space="preserve">Расходы в месяц платеж</t>
  </si>
  <si>
    <t xml:space="preserve">всего в месяц</t>
  </si>
  <si>
    <t xml:space="preserve">Расход</t>
  </si>
  <si>
    <t xml:space="preserve">стоимость топлива</t>
  </si>
  <si>
    <t xml:space="preserve">км</t>
  </si>
  <si>
    <t xml:space="preserve">стоимость</t>
  </si>
  <si>
    <t xml:space="preserve">разница</t>
  </si>
  <si>
    <t xml:space="preserve">km/y</t>
  </si>
  <si>
    <t xml:space="preserve">Reduzierter Selbstbehalt auf 0 EUR </t>
  </si>
  <si>
    <t xml:space="preserve">total</t>
  </si>
  <si>
    <t xml:space="preserve">startgebuhr monthly</t>
  </si>
  <si>
    <t xml:space="preserve">tk</t>
  </si>
  <si>
    <t xml:space="preserve">vk</t>
  </si>
  <si>
    <t xml:space="preserve">sixt</t>
  </si>
  <si>
    <t xml:space="preserve">30k</t>
  </si>
  <si>
    <t xml:space="preserve">manuel</t>
  </si>
  <si>
    <t xml:space="preserve">VW Polo, Ford Fiesta, Opel Corsa</t>
  </si>
  <si>
    <t xml:space="preserve">cluno</t>
  </si>
  <si>
    <t xml:space="preserve">no 30k</t>
  </si>
  <si>
    <t xml:space="preserve">like2drive</t>
  </si>
  <si>
    <t xml:space="preserve">vivalacar</t>
  </si>
  <si>
    <t xml:space="preserve">VW Polo</t>
  </si>
  <si>
    <t xml:space="preserve">faaren</t>
  </si>
  <si>
    <t xml:space="preserve">39k</t>
  </si>
  <si>
    <t xml:space="preserve">carmiga</t>
  </si>
  <si>
    <t xml:space="preserve">36k</t>
  </si>
  <si>
    <t xml:space="preserve">VW Polo highline</t>
  </si>
  <si>
    <t xml:space="preserve">finnauto</t>
  </si>
  <si>
    <t xml:space="preserve">Opel Corsa Edition</t>
  </si>
  <si>
    <t xml:space="preserve">abo a car</t>
  </si>
  <si>
    <t xml:space="preserve">24k</t>
  </si>
  <si>
    <t xml:space="preserve">cae by volvo</t>
  </si>
  <si>
    <t xml:space="preserve">xc40</t>
  </si>
  <si>
    <t xml:space="preserve">meinauto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</si>
</sst>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trike val="true"/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9AE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adac.de/rund-ums-fahrzeug/autokatalog/marken-modelle/opel/corsa/f/301658/" TargetMode="External"/><Relationship Id="rId3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mobire.e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77"/>
  <sheetViews>
    <sheetView showFormulas="false" showGridLines="true" showRowColHeaders="true" showZeros="true" rightToLeft="false" tabSelected="true" showOutlineSymbols="true" defaultGridColor="true" view="normal" topLeftCell="A37" colorId="64" zoomScale="110" zoomScaleNormal="110" zoomScalePageLayoutView="100" workbookViewId="0">
      <pane xSplit="2160" ySplit="0" topLeftCell="A37" activePane="topRight" state="split"/>
      <selection pane="topLeft" activeCell="A37" activeCellId="0" sqref="A37"/>
      <selection pane="topRight" activeCell="C78" activeCellId="0" sqref="C78"/>
    </sheetView>
  </sheetViews>
  <sheetFormatPr defaultColWidth="10.453125" defaultRowHeight="13.8" zeroHeight="false" outlineLevelRow="0" outlineLevelCol="0"/>
  <cols>
    <col collapsed="false" customWidth="true" hidden="false" outlineLevel="0" max="1" min="1" style="0" width="25.07"/>
    <col collapsed="false" customWidth="true" hidden="false" outlineLevel="0" max="2" min="2" style="0" width="11.9"/>
    <col collapsed="false" customWidth="true" hidden="false" outlineLevel="0" max="3" min="3" style="0" width="13.93"/>
    <col collapsed="false" customWidth="true" hidden="false" outlineLevel="0" max="5" min="4" style="0" width="8.99"/>
    <col collapsed="false" customWidth="true" hidden="false" outlineLevel="0" max="6" min="6" style="0" width="7.34"/>
    <col collapsed="false" customWidth="true" hidden="false" outlineLevel="0" max="7" min="7" style="0" width="14.6"/>
    <col collapsed="false" customWidth="true" hidden="false" outlineLevel="0" max="8" min="8" style="0" width="12.83"/>
    <col collapsed="false" customWidth="true" hidden="false" outlineLevel="0" max="9" min="9" style="0" width="25.87"/>
    <col collapsed="false" customWidth="true" hidden="false" outlineLevel="0" max="10" min="10" style="0" width="12.2"/>
    <col collapsed="false" customWidth="true" hidden="false" outlineLevel="0" max="11" min="11" style="0" width="11.18"/>
    <col collapsed="false" customWidth="true" hidden="false" outlineLevel="0" max="12" min="12" style="0" width="12.46"/>
    <col collapsed="false" customWidth="true" hidden="false" outlineLevel="0" max="13" min="13" style="0" width="10.04"/>
    <col collapsed="false" customWidth="true" hidden="false" outlineLevel="0" max="14" min="14" style="0" width="11.69"/>
    <col collapsed="false" customWidth="true" hidden="false" outlineLevel="0" max="15" min="15" style="0" width="15.73"/>
    <col collapsed="false" customWidth="true" hidden="false" outlineLevel="0" max="16" min="16" style="0" width="15.24"/>
    <col collapsed="false" customWidth="true" hidden="false" outlineLevel="0" max="17" min="17" style="0" width="17.77"/>
    <col collapsed="false" customWidth="true" hidden="false" outlineLevel="0" max="18" min="18" style="0" width="17.01"/>
    <col collapsed="false" customWidth="true" hidden="false" outlineLevel="0" max="19" min="19" style="0" width="15.49"/>
    <col collapsed="false" customWidth="true" hidden="false" outlineLevel="0" max="20" min="20" style="0" width="13.08"/>
    <col collapsed="false" customWidth="true" hidden="false" outlineLevel="0" max="21" min="21" style="0" width="15.62"/>
    <col collapsed="false" customWidth="true" hidden="false" outlineLevel="0" max="22" min="22" style="0" width="12.46"/>
    <col collapsed="false" customWidth="true" hidden="false" outlineLevel="0" max="23" min="23" style="0" width="12.32"/>
    <col collapsed="false" customWidth="true" hidden="false" outlineLevel="0" max="24" min="24" style="0" width="15.62"/>
    <col collapsed="false" customWidth="true" hidden="false" outlineLevel="0" max="25" min="25" style="0" width="14.48"/>
    <col collapsed="false" customWidth="true" hidden="false" outlineLevel="0" max="26" min="26" style="0" width="15.24"/>
    <col collapsed="false" customWidth="true" hidden="false" outlineLevel="0" max="27" min="27" style="0" width="14.35"/>
    <col collapsed="false" customWidth="true" hidden="false" outlineLevel="0" max="28" min="28" style="0" width="10.8"/>
    <col collapsed="false" customWidth="true" hidden="false" outlineLevel="0" max="29" min="29" style="0" width="12.07"/>
    <col collapsed="false" customWidth="true" hidden="false" outlineLevel="0" max="30" min="30" style="0" width="16.76"/>
    <col collapsed="false" customWidth="true" hidden="false" outlineLevel="0" max="31" min="31" style="0" width="12.83"/>
    <col collapsed="false" customWidth="true" hidden="false" outlineLevel="0" max="32" min="32" style="0" width="12.94"/>
    <col collapsed="false" customWidth="true" hidden="false" outlineLevel="0" max="34" min="33" style="0" width="14.23"/>
    <col collapsed="false" customWidth="true" hidden="false" outlineLevel="0" max="36" min="35" style="0" width="10.17"/>
    <col collapsed="false" customWidth="true" hidden="false" outlineLevel="0" max="37" min="37" style="0" width="9.92"/>
    <col collapsed="false" customWidth="true" hidden="false" outlineLevel="0" max="38" min="38" style="0" width="13.6"/>
    <col collapsed="false" customWidth="true" hidden="false" outlineLevel="0" max="39" min="39" style="0" width="13.97"/>
    <col collapsed="false" customWidth="true" hidden="false" outlineLevel="0" max="40" min="40" style="0" width="14.6"/>
    <col collapsed="false" customWidth="true" hidden="false" outlineLevel="0" max="41" min="41" style="0" width="14.8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0" t="s">
        <v>43</v>
      </c>
      <c r="AS1" s="0" t="s">
        <v>44</v>
      </c>
    </row>
    <row r="2" customFormat="false" ht="13.8" hidden="false" customHeight="false" outlineLevel="0" collapsed="false">
      <c r="A2" s="0" t="s">
        <v>45</v>
      </c>
      <c r="B2" s="0" t="s">
        <v>46</v>
      </c>
      <c r="C2" s="0" t="s">
        <v>47</v>
      </c>
      <c r="D2" s="0" t="s">
        <v>48</v>
      </c>
      <c r="F2" s="0" t="n">
        <v>2</v>
      </c>
    </row>
    <row r="3" customFormat="false" ht="13.8" hidden="false" customHeight="false" outlineLevel="0" collapsed="false">
      <c r="A3" s="0" t="s">
        <v>49</v>
      </c>
      <c r="B3" s="0" t="s">
        <v>46</v>
      </c>
      <c r="C3" s="0" t="s">
        <v>50</v>
      </c>
      <c r="D3" s="0" t="s">
        <v>51</v>
      </c>
      <c r="E3" s="0" t="s">
        <v>52</v>
      </c>
      <c r="F3" s="0" t="n">
        <v>3</v>
      </c>
    </row>
    <row r="4" customFormat="false" ht="13.8" hidden="false" customHeight="false" outlineLevel="0" collapsed="false">
      <c r="A4" s="0" t="s">
        <v>53</v>
      </c>
      <c r="B4" s="0" t="s">
        <v>46</v>
      </c>
      <c r="C4" s="0" t="s">
        <v>54</v>
      </c>
      <c r="D4" s="0" t="s">
        <v>55</v>
      </c>
      <c r="E4" s="0" t="s">
        <v>52</v>
      </c>
      <c r="F4" s="0" t="n">
        <v>4</v>
      </c>
    </row>
    <row r="5" customFormat="false" ht="13.8" hidden="false" customHeight="false" outlineLevel="0" collapsed="false">
      <c r="A5" s="0" t="s">
        <v>56</v>
      </c>
      <c r="B5" s="0" t="s">
        <v>46</v>
      </c>
      <c r="C5" s="0" t="s">
        <v>57</v>
      </c>
      <c r="D5" s="0" t="s">
        <v>58</v>
      </c>
      <c r="E5" s="0" t="s">
        <v>52</v>
      </c>
      <c r="F5" s="0" t="n">
        <v>4</v>
      </c>
    </row>
    <row r="6" customFormat="false" ht="13.8" hidden="false" customHeight="false" outlineLevel="0" collapsed="false">
      <c r="A6" s="0" t="s">
        <v>59</v>
      </c>
      <c r="B6" s="0" t="s">
        <v>46</v>
      </c>
      <c r="F6" s="0" t="n">
        <v>5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1</v>
      </c>
      <c r="N6" s="0" t="n">
        <v>1</v>
      </c>
      <c r="O6" s="0" t="n">
        <v>1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0</v>
      </c>
      <c r="AJ6" s="0" t="n">
        <v>1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1</v>
      </c>
      <c r="AS6" s="0" t="n">
        <v>1</v>
      </c>
    </row>
    <row r="7" customFormat="false" ht="13.8" hidden="false" customHeight="false" outlineLevel="0" collapsed="false">
      <c r="A7" s="0" t="s">
        <v>60</v>
      </c>
      <c r="B7" s="0" t="s">
        <v>46</v>
      </c>
      <c r="C7" s="0" t="s">
        <v>60</v>
      </c>
      <c r="D7" s="1" t="s">
        <v>58</v>
      </c>
      <c r="E7" s="0" t="s">
        <v>52</v>
      </c>
      <c r="F7" s="0" t="n">
        <v>5</v>
      </c>
    </row>
    <row r="8" customFormat="false" ht="13.8" hidden="false" customHeight="false" outlineLevel="0" collapsed="false">
      <c r="A8" s="0" t="s">
        <v>61</v>
      </c>
      <c r="B8" s="0" t="s">
        <v>46</v>
      </c>
      <c r="C8" s="0" t="s">
        <v>62</v>
      </c>
      <c r="D8" s="0" t="s">
        <v>63</v>
      </c>
      <c r="E8" s="0" t="s">
        <v>52</v>
      </c>
      <c r="F8" s="0" t="n">
        <v>5</v>
      </c>
    </row>
    <row r="9" customFormat="false" ht="13.8" hidden="false" customHeight="false" outlineLevel="0" collapsed="false">
      <c r="A9" s="0" t="s">
        <v>64</v>
      </c>
      <c r="B9" s="0" t="s">
        <v>46</v>
      </c>
      <c r="C9" s="0" t="s">
        <v>65</v>
      </c>
      <c r="D9" s="0" t="s">
        <v>63</v>
      </c>
      <c r="F9" s="0" t="n">
        <v>5</v>
      </c>
    </row>
    <row r="10" customFormat="false" ht="13.8" hidden="false" customHeight="false" outlineLevel="0" collapsed="false">
      <c r="A10" s="0" t="s">
        <v>66</v>
      </c>
      <c r="B10" s="0" t="s">
        <v>46</v>
      </c>
      <c r="C10" s="0" t="s">
        <v>67</v>
      </c>
      <c r="D10" s="0" t="s">
        <v>68</v>
      </c>
      <c r="E10" s="0" t="s">
        <v>52</v>
      </c>
      <c r="F10" s="0" t="n">
        <v>5</v>
      </c>
    </row>
    <row r="11" customFormat="false" ht="13.8" hidden="false" customHeight="false" outlineLevel="0" collapsed="false">
      <c r="A11" s="0" t="s">
        <v>69</v>
      </c>
      <c r="B11" s="0" t="s">
        <v>46</v>
      </c>
      <c r="C11" s="0" t="s">
        <v>70</v>
      </c>
      <c r="D11" s="0" t="s">
        <v>71</v>
      </c>
      <c r="E11" s="0" t="s">
        <v>52</v>
      </c>
      <c r="F11" s="0" t="n">
        <v>6</v>
      </c>
    </row>
    <row r="12" customFormat="false" ht="13.8" hidden="false" customHeight="false" outlineLevel="0" collapsed="false">
      <c r="A12" s="0" t="s">
        <v>72</v>
      </c>
      <c r="B12" s="0" t="s">
        <v>46</v>
      </c>
      <c r="C12" s="0" t="s">
        <v>73</v>
      </c>
      <c r="D12" s="0" t="s">
        <v>74</v>
      </c>
      <c r="E12" s="0" t="s">
        <v>52</v>
      </c>
      <c r="F12" s="0" t="n">
        <v>6</v>
      </c>
    </row>
    <row r="13" customFormat="false" ht="13.8" hidden="false" customHeight="false" outlineLevel="0" collapsed="false">
      <c r="A13" s="0" t="s">
        <v>75</v>
      </c>
      <c r="B13" s="0" t="s">
        <v>46</v>
      </c>
      <c r="F13" s="0" t="n">
        <v>6</v>
      </c>
    </row>
    <row r="14" customFormat="false" ht="13.8" hidden="false" customHeight="false" outlineLevel="0" collapsed="false">
      <c r="A14" s="0" t="s">
        <v>76</v>
      </c>
      <c r="B14" s="0" t="s">
        <v>46</v>
      </c>
      <c r="F14" s="0" t="n">
        <v>7</v>
      </c>
    </row>
    <row r="15" customFormat="false" ht="13.8" hidden="false" customHeight="false" outlineLevel="0" collapsed="false">
      <c r="A15" s="0" t="s">
        <v>77</v>
      </c>
      <c r="B15" s="0" t="s">
        <v>46</v>
      </c>
      <c r="F15" s="0" t="n">
        <v>7</v>
      </c>
    </row>
    <row r="16" customFormat="false" ht="13.8" hidden="false" customHeight="false" outlineLevel="0" collapsed="false">
      <c r="A16" s="0" t="s">
        <v>78</v>
      </c>
      <c r="B16" s="0" t="s">
        <v>46</v>
      </c>
      <c r="F16" s="0" t="n">
        <v>7</v>
      </c>
    </row>
    <row r="17" customFormat="false" ht="13.8" hidden="false" customHeight="false" outlineLevel="0" collapsed="false">
      <c r="A17" s="0" t="s">
        <v>79</v>
      </c>
      <c r="B17" s="0" t="s">
        <v>46</v>
      </c>
      <c r="F17" s="0" t="n">
        <v>7</v>
      </c>
    </row>
    <row r="18" customFormat="false" ht="13.8" hidden="false" customHeight="false" outlineLevel="0" collapsed="false">
      <c r="A18" s="0" t="s">
        <v>80</v>
      </c>
      <c r="B18" s="0" t="s">
        <v>46</v>
      </c>
      <c r="F18" s="0" t="n">
        <v>7</v>
      </c>
    </row>
    <row r="19" customFormat="false" ht="13.8" hidden="false" customHeight="false" outlineLevel="0" collapsed="false">
      <c r="A19" s="0" t="s">
        <v>81</v>
      </c>
      <c r="B19" s="0" t="s">
        <v>46</v>
      </c>
      <c r="C19" s="0" t="s">
        <v>82</v>
      </c>
      <c r="D19" s="0" t="s">
        <v>83</v>
      </c>
      <c r="F19" s="0" t="n">
        <v>7</v>
      </c>
    </row>
    <row r="20" customFormat="false" ht="13.8" hidden="false" customHeight="false" outlineLevel="0" collapsed="false">
      <c r="A20" s="0" t="s">
        <v>84</v>
      </c>
      <c r="B20" s="0" t="s">
        <v>46</v>
      </c>
      <c r="C20" s="0" t="s">
        <v>85</v>
      </c>
      <c r="D20" s="0" t="s">
        <v>86</v>
      </c>
      <c r="E20" s="0" t="s">
        <v>52</v>
      </c>
      <c r="F20" s="0" t="n">
        <v>7</v>
      </c>
    </row>
    <row r="21" customFormat="false" ht="13.8" hidden="false" customHeight="false" outlineLevel="0" collapsed="false">
      <c r="A21" s="0" t="s">
        <v>87</v>
      </c>
      <c r="B21" s="0" t="s">
        <v>46</v>
      </c>
      <c r="C21" s="0" t="s">
        <v>88</v>
      </c>
      <c r="D21" s="1" t="s">
        <v>63</v>
      </c>
      <c r="E21" s="0" t="s">
        <v>52</v>
      </c>
      <c r="F21" s="0" t="n">
        <v>8</v>
      </c>
    </row>
    <row r="22" customFormat="false" ht="13.8" hidden="false" customHeight="false" outlineLevel="0" collapsed="false">
      <c r="A22" s="0" t="s">
        <v>89</v>
      </c>
      <c r="B22" s="0" t="s">
        <v>46</v>
      </c>
      <c r="F22" s="0" t="n">
        <v>8</v>
      </c>
      <c r="G22" s="0" t="n">
        <v>0</v>
      </c>
      <c r="H22" s="0" t="n">
        <v>1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1</v>
      </c>
      <c r="N22" s="0" t="n">
        <v>1</v>
      </c>
      <c r="O22" s="0" t="n">
        <v>1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1</v>
      </c>
      <c r="AJ22" s="0" t="n">
        <v>1</v>
      </c>
      <c r="AK22" s="0" t="n">
        <v>1</v>
      </c>
      <c r="AL22" s="0" t="n">
        <v>0</v>
      </c>
      <c r="AM22" s="0" t="n">
        <v>0</v>
      </c>
      <c r="AN22" s="0" t="n">
        <v>0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0</v>
      </c>
    </row>
    <row r="23" customFormat="false" ht="13.8" hidden="false" customHeight="false" outlineLevel="0" collapsed="false">
      <c r="A23" s="0" t="s">
        <v>90</v>
      </c>
      <c r="B23" s="0" t="s">
        <v>46</v>
      </c>
      <c r="F23" s="0" t="n">
        <v>8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1</v>
      </c>
      <c r="AE23" s="0" t="n">
        <v>1</v>
      </c>
      <c r="AF23" s="0" t="n">
        <v>1</v>
      </c>
      <c r="AG23" s="0" t="n">
        <v>1</v>
      </c>
      <c r="AH23" s="0" t="n">
        <v>1</v>
      </c>
      <c r="AI23" s="0" t="n">
        <v>1</v>
      </c>
      <c r="AJ23" s="0" t="n">
        <v>1</v>
      </c>
      <c r="AK23" s="0" t="n">
        <v>1</v>
      </c>
      <c r="AL23" s="0" t="n">
        <v>1</v>
      </c>
      <c r="AM23" s="0" t="n">
        <v>1</v>
      </c>
      <c r="AN23" s="0" t="n">
        <v>1</v>
      </c>
      <c r="AO23" s="0" t="n">
        <v>1</v>
      </c>
      <c r="AP23" s="0" t="n">
        <v>1</v>
      </c>
      <c r="AQ23" s="0" t="n">
        <v>1</v>
      </c>
      <c r="AR23" s="0" t="n">
        <v>1</v>
      </c>
      <c r="AS23" s="0" t="n">
        <v>1</v>
      </c>
    </row>
    <row r="24" customFormat="false" ht="13.8" hidden="false" customHeight="false" outlineLevel="0" collapsed="false">
      <c r="A24" s="0" t="s">
        <v>91</v>
      </c>
      <c r="B24" s="0" t="s">
        <v>46</v>
      </c>
      <c r="C24" s="0" t="s">
        <v>92</v>
      </c>
      <c r="D24" s="0" t="s">
        <v>93</v>
      </c>
      <c r="F24" s="0" t="n">
        <v>10</v>
      </c>
    </row>
    <row r="25" customFormat="false" ht="13.8" hidden="false" customHeight="false" outlineLevel="0" collapsed="false">
      <c r="A25" s="0" t="s">
        <v>94</v>
      </c>
      <c r="B25" s="0" t="s">
        <v>46</v>
      </c>
      <c r="F25" s="0" t="n">
        <v>10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0" t="n">
        <v>1</v>
      </c>
      <c r="AF25" s="0" t="n">
        <v>1</v>
      </c>
      <c r="AG25" s="0" t="n">
        <v>1</v>
      </c>
      <c r="AH25" s="0" t="n">
        <v>1</v>
      </c>
      <c r="AI25" s="0" t="n">
        <v>1</v>
      </c>
      <c r="AJ25" s="0" t="n">
        <v>1</v>
      </c>
      <c r="AK25" s="0" t="n">
        <v>1</v>
      </c>
      <c r="AL25" s="0" t="n">
        <v>1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1</v>
      </c>
      <c r="AR25" s="0" t="n">
        <v>1</v>
      </c>
      <c r="AS25" s="0" t="n">
        <v>1</v>
      </c>
    </row>
    <row r="26" customFormat="false" ht="13.8" hidden="false" customHeight="false" outlineLevel="0" collapsed="false">
      <c r="A26" s="0" t="s">
        <v>95</v>
      </c>
      <c r="B26" s="0" t="s">
        <v>46</v>
      </c>
      <c r="F26" s="0" t="n">
        <v>10</v>
      </c>
      <c r="G26" s="0" t="n">
        <v>113.3</v>
      </c>
      <c r="H26" s="0" t="n">
        <v>115.5</v>
      </c>
      <c r="I26" s="0" t="n">
        <v>114</v>
      </c>
      <c r="J26" s="0" t="n">
        <v>18</v>
      </c>
      <c r="K26" s="0" t="n">
        <v>118</v>
      </c>
      <c r="L26" s="0" t="n">
        <v>120</v>
      </c>
      <c r="M26" s="0" t="n">
        <v>127.3</v>
      </c>
      <c r="N26" s="0" t="n">
        <v>125</v>
      </c>
      <c r="O26" s="0" t="n">
        <v>124.3</v>
      </c>
      <c r="P26" s="0" t="n">
        <v>129.2</v>
      </c>
      <c r="Q26" s="0" t="n">
        <v>108.9</v>
      </c>
      <c r="R26" s="0" t="n">
        <v>122.7</v>
      </c>
      <c r="S26" s="0" t="n">
        <v>123.5</v>
      </c>
      <c r="T26" s="0" t="n">
        <v>124.9</v>
      </c>
      <c r="U26" s="0" t="n">
        <v>121.6</v>
      </c>
      <c r="V26" s="0" t="n">
        <v>124.4</v>
      </c>
      <c r="W26" s="0" t="n">
        <v>108.7</v>
      </c>
      <c r="X26" s="0" t="n">
        <v>110.1</v>
      </c>
      <c r="Y26" s="0" t="n">
        <v>112.4</v>
      </c>
      <c r="Z26" s="0" t="n">
        <v>110</v>
      </c>
      <c r="AA26" s="0" t="n">
        <v>108.5</v>
      </c>
      <c r="AB26" s="0" t="n">
        <v>121.6</v>
      </c>
      <c r="AC26" s="0" t="n">
        <v>113.3</v>
      </c>
      <c r="AD26" s="0" t="n">
        <v>109.9</v>
      </c>
      <c r="AE26" s="0" t="n">
        <v>114.4</v>
      </c>
      <c r="AF26" s="0" t="n">
        <v>128.6</v>
      </c>
      <c r="AG26" s="0" t="n">
        <v>135.5</v>
      </c>
      <c r="AH26" s="0" t="n">
        <v>128.6</v>
      </c>
      <c r="AI26" s="0" t="n">
        <v>123.7</v>
      </c>
      <c r="AJ26" s="0" t="n">
        <v>125</v>
      </c>
      <c r="AK26" s="0" t="n">
        <v>120.8</v>
      </c>
      <c r="AL26" s="0" t="n">
        <v>110.4</v>
      </c>
      <c r="AM26" s="0" t="n">
        <v>129.5</v>
      </c>
      <c r="AN26" s="0" t="n">
        <v>123.7</v>
      </c>
      <c r="AO26" s="0" t="n">
        <v>118.7</v>
      </c>
      <c r="AP26" s="0" t="n">
        <v>126.9</v>
      </c>
      <c r="AQ26" s="0" t="n">
        <v>127</v>
      </c>
      <c r="AR26" s="0" t="n">
        <v>129.7</v>
      </c>
      <c r="AS26" s="0" t="n">
        <v>128.9</v>
      </c>
    </row>
    <row r="27" customFormat="false" ht="13.8" hidden="false" customHeight="false" outlineLevel="0" collapsed="false">
      <c r="A27" s="0" t="s">
        <v>96</v>
      </c>
      <c r="B27" s="0" t="s">
        <v>97</v>
      </c>
      <c r="F27" s="0" t="n">
        <v>3</v>
      </c>
    </row>
    <row r="28" customFormat="false" ht="13.8" hidden="false" customHeight="false" outlineLevel="0" collapsed="false">
      <c r="A28" s="0" t="s">
        <v>98</v>
      </c>
      <c r="B28" s="0" t="s">
        <v>97</v>
      </c>
      <c r="C28" s="0" t="s">
        <v>99</v>
      </c>
      <c r="D28" s="0" t="s">
        <v>100</v>
      </c>
      <c r="F28" s="0" t="n">
        <v>5</v>
      </c>
    </row>
    <row r="29" customFormat="false" ht="13.8" hidden="false" customHeight="false" outlineLevel="0" collapsed="false">
      <c r="A29" s="0" t="s">
        <v>101</v>
      </c>
      <c r="B29" s="0" t="s">
        <v>97</v>
      </c>
      <c r="C29" s="0" t="s">
        <v>102</v>
      </c>
      <c r="D29" s="0" t="s">
        <v>103</v>
      </c>
      <c r="F29" s="0" t="n">
        <v>5</v>
      </c>
    </row>
    <row r="30" customFormat="false" ht="13.8" hidden="false" customHeight="false" outlineLevel="0" collapsed="false">
      <c r="A30" s="0" t="s">
        <v>104</v>
      </c>
      <c r="B30" s="0" t="s">
        <v>97</v>
      </c>
      <c r="C30" s="0" t="s">
        <v>105</v>
      </c>
      <c r="D30" s="0" t="s">
        <v>106</v>
      </c>
      <c r="F30" s="0" t="n">
        <v>5</v>
      </c>
    </row>
    <row r="31" customFormat="false" ht="13.8" hidden="false" customHeight="false" outlineLevel="0" collapsed="false">
      <c r="A31" s="0" t="s">
        <v>107</v>
      </c>
      <c r="B31" s="0" t="s">
        <v>97</v>
      </c>
      <c r="C31" s="0" t="s">
        <v>108</v>
      </c>
      <c r="D31" s="0" t="s">
        <v>109</v>
      </c>
      <c r="F31" s="0" t="n">
        <v>7</v>
      </c>
    </row>
    <row r="32" customFormat="false" ht="13.8" hidden="false" customHeight="false" outlineLevel="0" collapsed="false">
      <c r="A32" s="0" t="s">
        <v>110</v>
      </c>
      <c r="B32" s="0" t="s">
        <v>97</v>
      </c>
      <c r="C32" s="0" t="s">
        <v>111</v>
      </c>
      <c r="F32" s="0" t="n">
        <v>7</v>
      </c>
    </row>
    <row r="33" customFormat="false" ht="13.8" hidden="false" customHeight="false" outlineLevel="0" collapsed="false">
      <c r="A33" s="0" t="s">
        <v>112</v>
      </c>
      <c r="B33" s="0" t="s">
        <v>97</v>
      </c>
      <c r="F33" s="0" t="n">
        <v>8</v>
      </c>
      <c r="G33" s="0" t="n">
        <v>77</v>
      </c>
      <c r="H33" s="0" t="n">
        <v>75</v>
      </c>
      <c r="I33" s="0" t="n">
        <v>74</v>
      </c>
      <c r="J33" s="0" t="n">
        <v>79</v>
      </c>
      <c r="K33" s="0" t="n">
        <v>77</v>
      </c>
      <c r="L33" s="0" t="n">
        <v>83</v>
      </c>
      <c r="M33" s="0" t="n">
        <v>76</v>
      </c>
      <c r="N33" s="0" t="n">
        <v>77</v>
      </c>
      <c r="O33" s="0" t="n">
        <v>77</v>
      </c>
      <c r="P33" s="0" t="n">
        <v>75</v>
      </c>
      <c r="Q33" s="0" t="n">
        <v>81</v>
      </c>
      <c r="R33" s="0" t="n">
        <v>76</v>
      </c>
      <c r="S33" s="0" t="n">
        <v>75</v>
      </c>
      <c r="T33" s="0" t="n">
        <v>75</v>
      </c>
      <c r="U33" s="0" t="n">
        <v>77</v>
      </c>
      <c r="V33" s="0" t="n">
        <v>78</v>
      </c>
      <c r="W33" s="0" t="n">
        <v>78</v>
      </c>
      <c r="X33" s="0" t="n">
        <v>80</v>
      </c>
      <c r="Y33" s="0" t="n">
        <v>79</v>
      </c>
      <c r="Z33" s="0" t="n">
        <v>77</v>
      </c>
      <c r="AA33" s="0" t="n">
        <v>77</v>
      </c>
      <c r="AB33" s="0" t="n">
        <v>74</v>
      </c>
      <c r="AC33" s="0" t="n">
        <v>78</v>
      </c>
      <c r="AD33" s="0" t="n">
        <v>77</v>
      </c>
      <c r="AE33" s="0" t="n">
        <v>71</v>
      </c>
      <c r="AF33" s="0" t="n">
        <v>79</v>
      </c>
      <c r="AG33" s="0" t="n">
        <v>75</v>
      </c>
      <c r="AH33" s="0" t="n">
        <v>75</v>
      </c>
      <c r="AI33" s="0" t="n">
        <v>79</v>
      </c>
      <c r="AJ33" s="0" t="n">
        <v>76</v>
      </c>
      <c r="AK33" s="0" t="n">
        <v>78</v>
      </c>
      <c r="AL33" s="0" t="n">
        <v>79</v>
      </c>
      <c r="AM33" s="0" t="n">
        <v>71</v>
      </c>
      <c r="AN33" s="0" t="n">
        <v>80</v>
      </c>
      <c r="AO33" s="0" t="n">
        <v>77</v>
      </c>
      <c r="AP33" s="0" t="n">
        <v>68</v>
      </c>
      <c r="AQ33" s="0" t="n">
        <v>82</v>
      </c>
      <c r="AR33" s="0" t="n">
        <v>79</v>
      </c>
      <c r="AS33" s="0" t="n">
        <v>77</v>
      </c>
    </row>
    <row r="34" customFormat="false" ht="13.8" hidden="false" customHeight="false" outlineLevel="0" collapsed="false">
      <c r="A34" s="0" t="s">
        <v>113</v>
      </c>
      <c r="B34" s="0" t="s">
        <v>97</v>
      </c>
      <c r="F34" s="0" t="n">
        <v>8</v>
      </c>
      <c r="G34" s="0" t="n">
        <v>0.6225</v>
      </c>
      <c r="H34" s="0" t="n">
        <v>0.611994301994302</v>
      </c>
      <c r="I34" s="0" t="n">
        <v>0.724</v>
      </c>
      <c r="J34" s="0" t="n">
        <v>0.6825</v>
      </c>
      <c r="K34" s="0" t="n">
        <v>0.66375</v>
      </c>
      <c r="L34" s="0" t="n">
        <v>0.667288888888889</v>
      </c>
      <c r="M34" s="0" t="n">
        <v>0.680249287749288</v>
      </c>
      <c r="N34" s="0" t="n">
        <v>0.646666666666667</v>
      </c>
      <c r="O34" s="0" t="n">
        <v>0.689073504273504</v>
      </c>
      <c r="P34" s="0" t="n">
        <v>0.657333333333333</v>
      </c>
      <c r="Q34" s="0" t="n">
        <v>0.666324786324786</v>
      </c>
      <c r="R34" s="0" t="n">
        <v>0.61875</v>
      </c>
      <c r="S34" s="0" t="n">
        <v>0.614017094017094</v>
      </c>
      <c r="T34" s="0" t="n">
        <v>0.633474893162393</v>
      </c>
      <c r="U34" s="0" t="n">
        <v>0.611971153846154</v>
      </c>
      <c r="V34" s="0" t="n">
        <v>0.607430555555556</v>
      </c>
      <c r="W34" s="0" t="n">
        <v>0.664646757164404</v>
      </c>
      <c r="X34" s="0" t="n">
        <v>0.7</v>
      </c>
      <c r="Y34" s="0" t="n">
        <v>0.676717948717949</v>
      </c>
      <c r="Z34" s="0" t="n">
        <v>0.736</v>
      </c>
      <c r="AA34" s="0" t="n">
        <v>0.70666666666</v>
      </c>
      <c r="AB34" s="0" t="n">
        <v>0.630769230769231</v>
      </c>
      <c r="AC34" s="0" t="n">
        <v>0.67</v>
      </c>
      <c r="AD34" s="0" t="n">
        <v>0.606597222222222</v>
      </c>
      <c r="AE34" s="0" t="n">
        <v>0.74</v>
      </c>
      <c r="AF34" s="0" t="n">
        <v>0.70533333333</v>
      </c>
      <c r="AG34" s="0" t="n">
        <v>0.66</v>
      </c>
      <c r="AH34" s="0" t="n">
        <v>0.68</v>
      </c>
      <c r="AI34" s="0" t="n">
        <v>0.653846153846154</v>
      </c>
      <c r="AJ34" s="0" t="n">
        <v>0.667846153846154</v>
      </c>
      <c r="AK34" s="0" t="n">
        <v>0.67</v>
      </c>
      <c r="AL34" s="0" t="n">
        <v>0.64875</v>
      </c>
      <c r="AM34" s="0" t="n">
        <v>0.66266666666</v>
      </c>
      <c r="AN34" s="0" t="n">
        <v>0.68266666666</v>
      </c>
      <c r="AO34" s="0" t="n">
        <v>0.709411764705882</v>
      </c>
      <c r="AP34" s="0" t="n">
        <v>0.624871794871795</v>
      </c>
      <c r="AQ34" s="0" t="n">
        <v>0.6</v>
      </c>
      <c r="AR34" s="0" t="n">
        <v>0.6</v>
      </c>
      <c r="AS34" s="0" t="n">
        <v>0.6</v>
      </c>
    </row>
    <row r="35" customFormat="false" ht="13.8" hidden="false" customHeight="false" outlineLevel="0" collapsed="false">
      <c r="A35" s="0" t="s">
        <v>114</v>
      </c>
      <c r="B35" s="0" t="s">
        <v>97</v>
      </c>
      <c r="C35" s="0" t="s">
        <v>115</v>
      </c>
      <c r="E35" s="0" t="s">
        <v>52</v>
      </c>
      <c r="F35" s="0" t="n">
        <v>10</v>
      </c>
    </row>
    <row r="36" customFormat="false" ht="13.8" hidden="false" customHeight="false" outlineLevel="0" collapsed="false">
      <c r="A36" s="0" t="s">
        <v>116</v>
      </c>
      <c r="B36" s="0" t="s">
        <v>97</v>
      </c>
      <c r="C36" s="0" t="s">
        <v>117</v>
      </c>
      <c r="F36" s="0" t="n">
        <v>15</v>
      </c>
    </row>
    <row r="37" customFormat="false" ht="13.8" hidden="false" customHeight="false" outlineLevel="0" collapsed="false">
      <c r="A37" s="0" t="s">
        <v>118</v>
      </c>
      <c r="B37" s="0" t="s">
        <v>97</v>
      </c>
    </row>
    <row r="38" customFormat="false" ht="13.8" hidden="false" customHeight="false" outlineLevel="0" collapsed="false">
      <c r="A38" s="0" t="s">
        <v>119</v>
      </c>
      <c r="B38" s="0" t="s">
        <v>120</v>
      </c>
      <c r="F38" s="0" t="n">
        <v>2</v>
      </c>
    </row>
    <row r="39" customFormat="false" ht="13.8" hidden="false" customHeight="false" outlineLevel="0" collapsed="false">
      <c r="A39" s="0" t="s">
        <v>121</v>
      </c>
      <c r="B39" s="0" t="s">
        <v>120</v>
      </c>
      <c r="F39" s="0" t="n">
        <v>4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1</v>
      </c>
      <c r="N39" s="0" t="n">
        <v>1</v>
      </c>
      <c r="O39" s="0" t="n">
        <v>0</v>
      </c>
      <c r="P39" s="0" t="n">
        <v>1</v>
      </c>
      <c r="Q39" s="0" t="n">
        <v>0</v>
      </c>
      <c r="R39" s="0" t="n">
        <v>1</v>
      </c>
      <c r="S39" s="0" t="n">
        <v>1</v>
      </c>
      <c r="T39" s="0" t="n">
        <v>1</v>
      </c>
      <c r="U39" s="0" t="n">
        <v>0</v>
      </c>
      <c r="V39" s="0" t="n">
        <v>1</v>
      </c>
      <c r="W39" s="0" t="n">
        <v>1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1</v>
      </c>
      <c r="AD39" s="0" t="n">
        <v>0</v>
      </c>
      <c r="AE39" s="0" t="n">
        <v>1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1</v>
      </c>
      <c r="AK39" s="0" t="n">
        <v>0</v>
      </c>
      <c r="AL39" s="0" t="n">
        <v>0</v>
      </c>
      <c r="AM39" s="0" t="n">
        <v>1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1</v>
      </c>
      <c r="AS39" s="0" t="n">
        <v>1</v>
      </c>
    </row>
    <row r="40" customFormat="false" ht="13.8" hidden="false" customHeight="false" outlineLevel="0" collapsed="false">
      <c r="A40" s="0" t="s">
        <v>122</v>
      </c>
      <c r="B40" s="0" t="s">
        <v>120</v>
      </c>
      <c r="F40" s="0" t="n">
        <v>4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</v>
      </c>
      <c r="R40" s="0" t="n">
        <v>0</v>
      </c>
      <c r="S40" s="0" t="n">
        <v>1</v>
      </c>
      <c r="T40" s="0" t="n">
        <v>0</v>
      </c>
      <c r="U40" s="0" t="n">
        <v>1</v>
      </c>
      <c r="V40" s="0" t="n">
        <v>1</v>
      </c>
      <c r="W40" s="0" t="n">
        <v>0</v>
      </c>
      <c r="X40" s="0" t="n">
        <v>1</v>
      </c>
      <c r="Y40" s="0" t="n">
        <v>1</v>
      </c>
      <c r="Z40" s="0" t="n">
        <v>1</v>
      </c>
      <c r="AA40" s="0" t="n">
        <v>0</v>
      </c>
      <c r="AB40" s="0" t="n">
        <v>0</v>
      </c>
      <c r="AC40" s="0" t="n">
        <v>1</v>
      </c>
      <c r="AD40" s="0" t="n">
        <v>0</v>
      </c>
      <c r="AE40" s="0" t="n">
        <v>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</row>
    <row r="41" customFormat="false" ht="13.8" hidden="false" customHeight="false" outlineLevel="0" collapsed="false">
      <c r="A41" s="0" t="s">
        <v>123</v>
      </c>
      <c r="B41" s="0" t="s">
        <v>120</v>
      </c>
      <c r="F41" s="0" t="n">
        <v>5</v>
      </c>
      <c r="G41" s="0" t="n">
        <v>1</v>
      </c>
      <c r="H41" s="0" t="n">
        <v>1</v>
      </c>
      <c r="I41" s="0" t="n">
        <v>1</v>
      </c>
      <c r="J41" s="0" t="n">
        <v>0</v>
      </c>
      <c r="K41" s="0" t="n">
        <v>0</v>
      </c>
      <c r="L41" s="0" t="n">
        <v>0</v>
      </c>
      <c r="M41" s="0" t="n">
        <v>1</v>
      </c>
      <c r="N41" s="0" t="n">
        <v>1</v>
      </c>
      <c r="O41" s="0" t="n">
        <v>0</v>
      </c>
      <c r="P41" s="0" t="n">
        <v>1</v>
      </c>
      <c r="Q41" s="0" t="n">
        <v>1</v>
      </c>
      <c r="R41" s="0" t="n">
        <v>0</v>
      </c>
      <c r="S41" s="0" t="n">
        <v>1</v>
      </c>
      <c r="T41" s="0" t="n">
        <v>1</v>
      </c>
      <c r="U41" s="0" t="n">
        <v>0</v>
      </c>
      <c r="V41" s="0" t="n">
        <v>1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1</v>
      </c>
      <c r="AS41" s="0" t="n">
        <v>1</v>
      </c>
    </row>
    <row r="42" customFormat="false" ht="13.8" hidden="false" customHeight="false" outlineLevel="0" collapsed="false">
      <c r="A42" s="0" t="s">
        <v>124</v>
      </c>
      <c r="B42" s="0" t="s">
        <v>120</v>
      </c>
      <c r="C42" s="0" t="s">
        <v>125</v>
      </c>
      <c r="E42" s="0" t="s">
        <v>52</v>
      </c>
      <c r="F42" s="0" t="n">
        <v>6</v>
      </c>
    </row>
    <row r="43" customFormat="false" ht="13.8" hidden="false" customHeight="false" outlineLevel="0" collapsed="false">
      <c r="A43" s="0" t="s">
        <v>126</v>
      </c>
      <c r="B43" s="0" t="s">
        <v>127</v>
      </c>
      <c r="F43" s="0" t="n">
        <v>2</v>
      </c>
    </row>
    <row r="44" customFormat="false" ht="13.8" hidden="false" customHeight="false" outlineLevel="0" collapsed="false">
      <c r="A44" s="0" t="s">
        <v>128</v>
      </c>
      <c r="B44" s="0" t="s">
        <v>127</v>
      </c>
      <c r="F44" s="0" t="n">
        <v>3</v>
      </c>
    </row>
    <row r="45" customFormat="false" ht="13.8" hidden="false" customHeight="false" outlineLevel="0" collapsed="false">
      <c r="A45" s="0" t="s">
        <v>129</v>
      </c>
      <c r="B45" s="0" t="s">
        <v>127</v>
      </c>
      <c r="C45" s="0" t="s">
        <v>130</v>
      </c>
      <c r="F45" s="0" t="n">
        <v>3</v>
      </c>
    </row>
    <row r="46" customFormat="false" ht="13.8" hidden="false" customHeight="false" outlineLevel="0" collapsed="false">
      <c r="A46" s="0" t="s">
        <v>131</v>
      </c>
      <c r="B46" s="0" t="s">
        <v>127</v>
      </c>
      <c r="F46" s="0" t="n">
        <v>4</v>
      </c>
    </row>
    <row r="47" customFormat="false" ht="13.8" hidden="false" customHeight="false" outlineLevel="0" collapsed="false">
      <c r="A47" s="0" t="s">
        <v>132</v>
      </c>
      <c r="B47" s="0" t="s">
        <v>127</v>
      </c>
      <c r="C47" s="0" t="s">
        <v>133</v>
      </c>
      <c r="E47" s="0" t="s">
        <v>52</v>
      </c>
      <c r="F47" s="0" t="n">
        <v>4</v>
      </c>
    </row>
    <row r="48" customFormat="false" ht="13.8" hidden="false" customHeight="false" outlineLevel="0" collapsed="false">
      <c r="A48" s="0" t="s">
        <v>134</v>
      </c>
      <c r="B48" s="0" t="s">
        <v>127</v>
      </c>
      <c r="F48" s="0" t="n">
        <v>4</v>
      </c>
      <c r="G48" s="0" t="n">
        <v>0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0</v>
      </c>
      <c r="P48" s="0" t="n">
        <v>1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0</v>
      </c>
      <c r="V48" s="0" t="n">
        <v>1</v>
      </c>
      <c r="W48" s="0" t="n">
        <v>1</v>
      </c>
      <c r="X48" s="0" t="n">
        <v>0</v>
      </c>
      <c r="Y48" s="0" t="n">
        <v>0</v>
      </c>
      <c r="Z48" s="0" t="n">
        <v>0</v>
      </c>
      <c r="AA48" s="0" t="n">
        <v>1</v>
      </c>
      <c r="AB48" s="0" t="n">
        <v>1</v>
      </c>
      <c r="AC48" s="0" t="n">
        <v>1</v>
      </c>
      <c r="AD48" s="0" t="n">
        <v>1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1</v>
      </c>
      <c r="AJ48" s="0" t="n">
        <v>1</v>
      </c>
      <c r="AK48" s="0" t="n">
        <v>1</v>
      </c>
      <c r="AL48" s="0" t="n">
        <v>1</v>
      </c>
      <c r="AM48" s="0" t="n">
        <v>1</v>
      </c>
      <c r="AN48" s="0" t="n">
        <v>0</v>
      </c>
      <c r="AO48" s="0" t="n">
        <v>1</v>
      </c>
      <c r="AP48" s="0" t="n">
        <v>1</v>
      </c>
      <c r="AQ48" s="0" t="n">
        <v>1</v>
      </c>
      <c r="AR48" s="0" t="n">
        <v>1</v>
      </c>
      <c r="AS48" s="0" t="n">
        <v>1</v>
      </c>
    </row>
    <row r="49" customFormat="false" ht="13.8" hidden="false" customHeight="false" outlineLevel="0" collapsed="false">
      <c r="A49" s="0" t="s">
        <v>135</v>
      </c>
      <c r="B49" s="0" t="s">
        <v>127</v>
      </c>
      <c r="F49" s="0" t="n">
        <v>5</v>
      </c>
      <c r="G49" s="0" t="n">
        <v>0</v>
      </c>
      <c r="H49" s="0" t="n">
        <v>1</v>
      </c>
      <c r="I49" s="0" t="n">
        <v>2</v>
      </c>
      <c r="J49" s="0" t="n">
        <v>3</v>
      </c>
      <c r="K49" s="0" t="n">
        <v>3</v>
      </c>
      <c r="L49" s="0" t="n">
        <v>3</v>
      </c>
      <c r="M49" s="0" t="n">
        <v>2</v>
      </c>
      <c r="N49" s="0" t="n">
        <v>2</v>
      </c>
      <c r="O49" s="0" t="n">
        <v>2</v>
      </c>
      <c r="P49" s="0" t="n">
        <v>1</v>
      </c>
      <c r="Q49" s="0" t="n">
        <v>1</v>
      </c>
      <c r="R49" s="0" t="n">
        <v>1</v>
      </c>
      <c r="S49" s="0" t="n">
        <v>3</v>
      </c>
      <c r="T49" s="0" t="n">
        <v>3</v>
      </c>
      <c r="U49" s="0" t="n">
        <v>0</v>
      </c>
      <c r="V49" s="0" t="n">
        <v>3</v>
      </c>
      <c r="W49" s="0" t="n">
        <v>3</v>
      </c>
      <c r="X49" s="0" t="n">
        <v>1</v>
      </c>
      <c r="Y49" s="0" t="n">
        <v>3</v>
      </c>
      <c r="Z49" s="0" t="n">
        <v>3</v>
      </c>
      <c r="AA49" s="0" t="n">
        <v>3</v>
      </c>
      <c r="AB49" s="0" t="n">
        <v>3</v>
      </c>
      <c r="AC49" s="0" t="n">
        <v>3</v>
      </c>
      <c r="AD49" s="0" t="n">
        <v>3</v>
      </c>
      <c r="AE49" s="0" t="n">
        <v>3</v>
      </c>
      <c r="AF49" s="0" t="n">
        <v>3</v>
      </c>
      <c r="AG49" s="0" t="n">
        <v>1</v>
      </c>
      <c r="AH49" s="0" t="n">
        <v>1</v>
      </c>
      <c r="AI49" s="0" t="n">
        <v>3</v>
      </c>
      <c r="AJ49" s="0" t="n">
        <v>3</v>
      </c>
      <c r="AK49" s="0" t="n">
        <v>2</v>
      </c>
      <c r="AL49" s="0" t="n">
        <v>3</v>
      </c>
      <c r="AM49" s="0" t="n">
        <v>3</v>
      </c>
      <c r="AN49" s="0" t="n">
        <v>1</v>
      </c>
      <c r="AO49" s="0" t="n">
        <v>1</v>
      </c>
      <c r="AP49" s="0" t="n">
        <v>1</v>
      </c>
      <c r="AQ49" s="0" t="n">
        <v>1</v>
      </c>
      <c r="AR49" s="0" t="n">
        <v>1</v>
      </c>
      <c r="AS49" s="0" t="n">
        <v>1</v>
      </c>
    </row>
    <row r="50" customFormat="false" ht="13.8" hidden="false" customHeight="false" outlineLevel="0" collapsed="false">
      <c r="A50" s="0" t="s">
        <v>136</v>
      </c>
      <c r="B50" s="0" t="s">
        <v>127</v>
      </c>
      <c r="F50" s="0" t="n">
        <v>5</v>
      </c>
    </row>
    <row r="51" customFormat="false" ht="13.8" hidden="false" customHeight="false" outlineLevel="0" collapsed="false">
      <c r="A51" s="0" t="s">
        <v>137</v>
      </c>
      <c r="B51" s="0" t="s">
        <v>127</v>
      </c>
      <c r="C51" s="0" t="s">
        <v>138</v>
      </c>
      <c r="F51" s="0" t="n">
        <v>6</v>
      </c>
    </row>
    <row r="52" customFormat="false" ht="13.8" hidden="false" customHeight="false" outlineLevel="0" collapsed="false">
      <c r="A52" s="0" t="s">
        <v>139</v>
      </c>
      <c r="B52" s="0" t="s">
        <v>127</v>
      </c>
      <c r="F52" s="0" t="n">
        <v>6</v>
      </c>
      <c r="G52" s="0" t="n">
        <v>1</v>
      </c>
      <c r="H52" s="0" t="n">
        <v>1</v>
      </c>
      <c r="I52" s="0" t="n">
        <v>1</v>
      </c>
      <c r="J52" s="0" t="n">
        <v>0</v>
      </c>
      <c r="K52" s="0" t="n">
        <v>0</v>
      </c>
      <c r="L52" s="0" t="n">
        <v>0</v>
      </c>
      <c r="M52" s="0" t="n">
        <v>1</v>
      </c>
      <c r="N52" s="0" t="n">
        <v>1</v>
      </c>
      <c r="O52" s="0" t="n">
        <v>1</v>
      </c>
      <c r="P52" s="0" t="n">
        <v>0</v>
      </c>
      <c r="Q52" s="0" t="n">
        <v>0</v>
      </c>
      <c r="R52" s="0" t="n">
        <v>0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0</v>
      </c>
      <c r="X52" s="0" t="n">
        <v>1</v>
      </c>
      <c r="Y52" s="0" t="n">
        <v>1</v>
      </c>
      <c r="Z52" s="0" t="n">
        <v>1</v>
      </c>
      <c r="AA52" s="0" t="n">
        <v>0</v>
      </c>
      <c r="AB52" s="0" t="n">
        <v>1</v>
      </c>
      <c r="AC52" s="0" t="n">
        <v>1</v>
      </c>
      <c r="AD52" s="0" t="n">
        <v>0</v>
      </c>
      <c r="AE52" s="0" t="n">
        <v>1</v>
      </c>
      <c r="AF52" s="0" t="n">
        <v>1</v>
      </c>
      <c r="AG52" s="0" t="n">
        <v>1</v>
      </c>
      <c r="AH52" s="0" t="n">
        <v>1</v>
      </c>
      <c r="AI52" s="0" t="n">
        <v>1</v>
      </c>
      <c r="AJ52" s="0" t="n">
        <v>1</v>
      </c>
      <c r="AK52" s="0" t="n">
        <v>1</v>
      </c>
      <c r="AL52" s="0" t="n">
        <v>1</v>
      </c>
      <c r="AM52" s="0" t="n">
        <v>1</v>
      </c>
      <c r="AN52" s="0" t="n">
        <v>1</v>
      </c>
      <c r="AO52" s="0" t="n">
        <v>0</v>
      </c>
      <c r="AP52" s="0" t="n">
        <v>1</v>
      </c>
      <c r="AQ52" s="0" t="n">
        <v>1</v>
      </c>
      <c r="AR52" s="0" t="n">
        <v>1</v>
      </c>
      <c r="AS52" s="0" t="n">
        <v>1</v>
      </c>
    </row>
    <row r="53" customFormat="false" ht="13.8" hidden="false" customHeight="false" outlineLevel="0" collapsed="false">
      <c r="A53" s="0" t="s">
        <v>140</v>
      </c>
      <c r="B53" s="0" t="s">
        <v>127</v>
      </c>
      <c r="F53" s="0" t="n">
        <v>7</v>
      </c>
    </row>
    <row r="54" customFormat="false" ht="13.8" hidden="false" customHeight="false" outlineLevel="0" collapsed="false">
      <c r="A54" s="0" t="s">
        <v>141</v>
      </c>
      <c r="B54" s="0" t="s">
        <v>127</v>
      </c>
      <c r="F54" s="0" t="n">
        <v>7</v>
      </c>
    </row>
    <row r="55" customFormat="false" ht="13.8" hidden="false" customHeight="false" outlineLevel="0" collapsed="false">
      <c r="A55" s="0" t="s">
        <v>142</v>
      </c>
      <c r="B55" s="0" t="s">
        <v>127</v>
      </c>
      <c r="F55" s="0" t="n">
        <v>8</v>
      </c>
      <c r="G55" s="0" t="n">
        <v>2</v>
      </c>
      <c r="H55" s="0" t="n">
        <v>0</v>
      </c>
      <c r="I55" s="0" t="n">
        <v>1</v>
      </c>
      <c r="J55" s="0" t="n">
        <v>1</v>
      </c>
      <c r="K55" s="0" t="n">
        <v>1</v>
      </c>
      <c r="L55" s="0" t="n">
        <v>2</v>
      </c>
      <c r="M55" s="0" t="n">
        <v>2</v>
      </c>
      <c r="N55" s="0" t="n">
        <v>0</v>
      </c>
      <c r="O55" s="0" t="n">
        <v>0</v>
      </c>
      <c r="P55" s="0" t="n">
        <v>1</v>
      </c>
      <c r="Q55" s="0" t="n">
        <v>2</v>
      </c>
      <c r="R55" s="0" t="n">
        <v>0</v>
      </c>
      <c r="S55" s="0" t="n">
        <v>1</v>
      </c>
      <c r="T55" s="0" t="n">
        <v>1</v>
      </c>
      <c r="U55" s="0" t="n">
        <v>2</v>
      </c>
      <c r="V55" s="0" t="n">
        <v>2</v>
      </c>
      <c r="W55" s="0" t="n">
        <v>0</v>
      </c>
      <c r="X55" s="0" t="n">
        <v>2</v>
      </c>
      <c r="Y55" s="0" t="n">
        <v>0</v>
      </c>
      <c r="Z55" s="0" t="n">
        <v>1</v>
      </c>
      <c r="AA55" s="0" t="n">
        <v>1</v>
      </c>
      <c r="AB55" s="0" t="n">
        <v>0</v>
      </c>
      <c r="AC55" s="0" t="n">
        <v>2</v>
      </c>
      <c r="AD55" s="0" t="n">
        <v>1</v>
      </c>
      <c r="AE55" s="0" t="n">
        <v>0</v>
      </c>
      <c r="AF55" s="0" t="n">
        <v>1</v>
      </c>
      <c r="AG55" s="0" t="n">
        <v>3</v>
      </c>
      <c r="AH55" s="0" t="n">
        <v>3</v>
      </c>
      <c r="AI55" s="0" t="n">
        <v>2</v>
      </c>
      <c r="AJ55" s="0" t="n">
        <v>2</v>
      </c>
      <c r="AK55" s="0" t="n">
        <v>2</v>
      </c>
      <c r="AL55" s="0" t="n">
        <v>0</v>
      </c>
      <c r="AM55" s="0" t="n">
        <v>1</v>
      </c>
      <c r="AN55" s="0" t="n">
        <v>2</v>
      </c>
      <c r="AO55" s="0" t="n">
        <v>2</v>
      </c>
      <c r="AP55" s="0" t="n">
        <v>1</v>
      </c>
      <c r="AQ55" s="0" t="n">
        <v>0</v>
      </c>
      <c r="AR55" s="0" t="n">
        <v>0</v>
      </c>
      <c r="AS55" s="0" t="n">
        <v>0</v>
      </c>
    </row>
    <row r="56" customFormat="false" ht="13.8" hidden="false" customHeight="false" outlineLevel="0" collapsed="false">
      <c r="A56" s="0" t="s">
        <v>143</v>
      </c>
      <c r="B56" s="0" t="s">
        <v>127</v>
      </c>
      <c r="F56" s="0" t="n">
        <v>8</v>
      </c>
    </row>
    <row r="57" customFormat="false" ht="13.8" hidden="false" customHeight="false" outlineLevel="0" collapsed="false">
      <c r="A57" s="0" t="s">
        <v>144</v>
      </c>
      <c r="B57" s="0" t="s">
        <v>127</v>
      </c>
      <c r="F57" s="0" t="n">
        <v>9</v>
      </c>
      <c r="G57" s="0" t="n">
        <v>0</v>
      </c>
      <c r="H57" s="0" t="n">
        <v>0</v>
      </c>
      <c r="I57" s="0" t="n">
        <v>1</v>
      </c>
      <c r="J57" s="0" t="n">
        <v>0</v>
      </c>
      <c r="K57" s="0" t="n">
        <v>0</v>
      </c>
      <c r="L57" s="0" t="n">
        <v>0</v>
      </c>
      <c r="M57" s="0" t="n">
        <v>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1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1</v>
      </c>
      <c r="AL57" s="0" t="n">
        <v>0</v>
      </c>
      <c r="AM57" s="0" t="n">
        <v>0</v>
      </c>
      <c r="AN57" s="0" t="n">
        <v>1</v>
      </c>
      <c r="AO57" s="0" t="n">
        <v>1</v>
      </c>
      <c r="AP57" s="0" t="n">
        <v>0</v>
      </c>
      <c r="AQ57" s="0" t="n">
        <v>1</v>
      </c>
      <c r="AR57" s="0" t="n">
        <v>0</v>
      </c>
      <c r="AS57" s="0" t="n">
        <v>0</v>
      </c>
    </row>
    <row r="58" customFormat="false" ht="13.8" hidden="false" customHeight="false" outlineLevel="0" collapsed="false">
      <c r="A58" s="0" t="s">
        <v>127</v>
      </c>
      <c r="B58" s="0" t="s">
        <v>127</v>
      </c>
      <c r="F58" s="0" t="n">
        <v>10</v>
      </c>
      <c r="G58" s="0" t="n">
        <v>3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0</v>
      </c>
      <c r="M58" s="0" t="n">
        <v>2</v>
      </c>
      <c r="N58" s="0" t="n">
        <v>2</v>
      </c>
      <c r="O58" s="0" t="n">
        <v>2</v>
      </c>
      <c r="P58" s="0" t="n">
        <v>1</v>
      </c>
      <c r="Q58" s="0" t="n">
        <v>1</v>
      </c>
      <c r="R58" s="0" t="n">
        <v>2</v>
      </c>
      <c r="S58" s="0" t="n">
        <v>2</v>
      </c>
      <c r="T58" s="0" t="n">
        <v>2</v>
      </c>
      <c r="U58" s="0" t="n">
        <v>3</v>
      </c>
      <c r="V58" s="0" t="n">
        <v>0</v>
      </c>
      <c r="W58" s="0" t="n">
        <v>0</v>
      </c>
      <c r="X58" s="0" t="n">
        <v>3</v>
      </c>
      <c r="Y58" s="0" t="n">
        <v>1</v>
      </c>
      <c r="Z58" s="0" t="n">
        <v>1</v>
      </c>
      <c r="AA58" s="0" t="n">
        <v>1</v>
      </c>
      <c r="AB58" s="0" t="n">
        <v>1</v>
      </c>
      <c r="AC58" s="0" t="n">
        <v>1</v>
      </c>
      <c r="AD58" s="0" t="n">
        <v>1</v>
      </c>
      <c r="AE58" s="0" t="n">
        <v>1</v>
      </c>
      <c r="AF58" s="0" t="n">
        <v>1</v>
      </c>
      <c r="AG58" s="0" t="n">
        <v>3</v>
      </c>
      <c r="AH58" s="0" t="n">
        <v>3</v>
      </c>
      <c r="AI58" s="0" t="n">
        <v>2</v>
      </c>
      <c r="AJ58" s="0" t="n">
        <v>3</v>
      </c>
      <c r="AK58" s="0" t="n">
        <v>2</v>
      </c>
      <c r="AL58" s="0" t="n">
        <v>1</v>
      </c>
      <c r="AM58" s="0" t="n">
        <v>1</v>
      </c>
      <c r="AN58" s="0" t="n">
        <v>3</v>
      </c>
      <c r="AO58" s="0" t="n">
        <v>2</v>
      </c>
      <c r="AP58" s="0" t="n">
        <v>1</v>
      </c>
      <c r="AQ58" s="0" t="n">
        <v>2</v>
      </c>
      <c r="AR58" s="0" t="n">
        <v>2</v>
      </c>
      <c r="AS58" s="0" t="n">
        <v>2</v>
      </c>
    </row>
    <row r="59" customFormat="false" ht="13.8" hidden="false" customHeight="false" outlineLevel="0" collapsed="false">
      <c r="A59" s="0" t="s">
        <v>145</v>
      </c>
      <c r="B59" s="0" t="s">
        <v>146</v>
      </c>
      <c r="F59" s="0" t="n">
        <v>5</v>
      </c>
    </row>
    <row r="60" customFormat="false" ht="13.8" hidden="false" customHeight="false" outlineLevel="0" collapsed="false">
      <c r="A60" s="0" t="s">
        <v>147</v>
      </c>
      <c r="B60" s="0" t="s">
        <v>146</v>
      </c>
      <c r="C60" s="2" t="s">
        <v>148</v>
      </c>
      <c r="D60" s="0" t="s">
        <v>149</v>
      </c>
      <c r="F60" s="0" t="n">
        <v>6</v>
      </c>
    </row>
    <row r="61" customFormat="false" ht="13.8" hidden="false" customHeight="false" outlineLevel="0" collapsed="false">
      <c r="A61" s="0" t="s">
        <v>150</v>
      </c>
      <c r="B61" s="0" t="s">
        <v>146</v>
      </c>
      <c r="C61" s="0" t="s">
        <v>151</v>
      </c>
      <c r="D61" s="1" t="s">
        <v>152</v>
      </c>
      <c r="F61" s="0" t="n">
        <v>7</v>
      </c>
    </row>
    <row r="62" customFormat="false" ht="13.8" hidden="false" customHeight="false" outlineLevel="0" collapsed="false">
      <c r="A62" s="0" t="s">
        <v>153</v>
      </c>
      <c r="B62" s="0" t="s">
        <v>146</v>
      </c>
      <c r="C62" s="0" t="s">
        <v>154</v>
      </c>
      <c r="D62" s="0" t="s">
        <v>155</v>
      </c>
      <c r="E62" s="0" t="s">
        <v>52</v>
      </c>
      <c r="F62" s="0" t="n">
        <v>10</v>
      </c>
    </row>
    <row r="63" customFormat="false" ht="13.8" hidden="false" customHeight="false" outlineLevel="0" collapsed="false">
      <c r="A63" s="0" t="s">
        <v>156</v>
      </c>
      <c r="B63" s="0" t="s">
        <v>146</v>
      </c>
      <c r="C63" s="0" t="s">
        <v>157</v>
      </c>
      <c r="D63" s="0" t="s">
        <v>155</v>
      </c>
      <c r="E63" s="0" t="s">
        <v>52</v>
      </c>
      <c r="F63" s="0" t="n">
        <v>13</v>
      </c>
    </row>
    <row r="64" customFormat="false" ht="13.8" hidden="false" customHeight="false" outlineLevel="0" collapsed="false">
      <c r="A64" s="0" t="s">
        <v>158</v>
      </c>
      <c r="B64" s="0" t="s">
        <v>146</v>
      </c>
      <c r="C64" s="0" t="s">
        <v>159</v>
      </c>
      <c r="F64" s="0" t="n">
        <v>10</v>
      </c>
    </row>
    <row r="65" customFormat="false" ht="13.8" hidden="false" customHeight="false" outlineLevel="0" collapsed="false">
      <c r="A65" s="0" t="s">
        <v>160</v>
      </c>
      <c r="B65" s="0" t="s">
        <v>146</v>
      </c>
      <c r="C65" s="0" t="s">
        <v>161</v>
      </c>
      <c r="F65" s="0" t="n">
        <v>10</v>
      </c>
    </row>
    <row r="66" customFormat="false" ht="13.8" hidden="false" customHeight="false" outlineLevel="0" collapsed="false">
      <c r="A66" s="0" t="s">
        <v>162</v>
      </c>
      <c r="B66" s="0" t="s">
        <v>146</v>
      </c>
      <c r="C66" s="0" t="s">
        <v>163</v>
      </c>
      <c r="F66" s="0" t="n">
        <v>7</v>
      </c>
    </row>
    <row r="67" customFormat="false" ht="13.8" hidden="false" customHeight="false" outlineLevel="0" collapsed="false">
      <c r="A67" s="0" t="s">
        <v>164</v>
      </c>
      <c r="B67" s="0" t="s">
        <v>146</v>
      </c>
      <c r="C67" s="0" t="s">
        <v>165</v>
      </c>
      <c r="E67" s="0" t="s">
        <v>52</v>
      </c>
      <c r="F67" s="0" t="n">
        <v>10</v>
      </c>
    </row>
    <row r="68" customFormat="false" ht="13.8" hidden="false" customHeight="false" outlineLevel="0" collapsed="false">
      <c r="A68" s="0" t="s">
        <v>166</v>
      </c>
      <c r="B68" s="0" t="s">
        <v>146</v>
      </c>
      <c r="C68" s="0" t="s">
        <v>167</v>
      </c>
      <c r="E68" s="0" t="s">
        <v>52</v>
      </c>
      <c r="F68" s="0" t="n">
        <v>30</v>
      </c>
    </row>
    <row r="69" customFormat="false" ht="13.8" hidden="false" customHeight="false" outlineLevel="0" collapsed="false">
      <c r="A69" s="0" t="s">
        <v>168</v>
      </c>
      <c r="B69" s="0" t="s">
        <v>146</v>
      </c>
      <c r="C69" s="0" t="s">
        <v>169</v>
      </c>
      <c r="E69" s="0" t="s">
        <v>52</v>
      </c>
      <c r="F69" s="0" t="n">
        <v>50</v>
      </c>
    </row>
    <row r="70" customFormat="false" ht="13.8" hidden="false" customHeight="false" outlineLevel="0" collapsed="false">
      <c r="A70" s="0" t="s">
        <v>170</v>
      </c>
      <c r="B70" s="0" t="s">
        <v>171</v>
      </c>
      <c r="F70" s="0" t="n">
        <v>3</v>
      </c>
    </row>
    <row r="71" customFormat="false" ht="13.8" hidden="false" customHeight="false" outlineLevel="0" collapsed="false">
      <c r="A71" s="0" t="s">
        <v>172</v>
      </c>
      <c r="B71" s="0" t="s">
        <v>171</v>
      </c>
      <c r="F71" s="0" t="n">
        <v>5</v>
      </c>
    </row>
    <row r="72" customFormat="false" ht="13.8" hidden="false" customHeight="false" outlineLevel="0" collapsed="false">
      <c r="A72" s="0" t="s">
        <v>173</v>
      </c>
      <c r="B72" s="0" t="s">
        <v>171</v>
      </c>
      <c r="F72" s="0" t="n">
        <v>5</v>
      </c>
    </row>
    <row r="73" customFormat="false" ht="13.8" hidden="false" customHeight="false" outlineLevel="0" collapsed="false">
      <c r="A73" s="0" t="s">
        <v>174</v>
      </c>
      <c r="B73" s="0" t="s">
        <v>171</v>
      </c>
      <c r="F73" s="0" t="n">
        <v>6</v>
      </c>
    </row>
    <row r="74" customFormat="false" ht="13.8" hidden="false" customHeight="false" outlineLevel="0" collapsed="false">
      <c r="A74" s="0" t="s">
        <v>175</v>
      </c>
      <c r="B74" s="0" t="s">
        <v>171</v>
      </c>
      <c r="F74" s="0" t="n">
        <v>8</v>
      </c>
      <c r="G74" s="0" t="n">
        <v>1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1</v>
      </c>
      <c r="M74" s="0" t="n">
        <v>1</v>
      </c>
      <c r="N74" s="0" t="n">
        <v>0</v>
      </c>
      <c r="O74" s="0" t="n">
        <v>1</v>
      </c>
      <c r="P74" s="0" t="n">
        <v>0</v>
      </c>
      <c r="Q74" s="0" t="n">
        <v>2</v>
      </c>
      <c r="R74" s="0" t="n">
        <v>0</v>
      </c>
      <c r="S74" s="0" t="n">
        <v>0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1</v>
      </c>
      <c r="Y74" s="0" t="n">
        <v>0</v>
      </c>
      <c r="Z74" s="0" t="n">
        <v>0</v>
      </c>
      <c r="AA74" s="0" t="n">
        <v>0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1</v>
      </c>
      <c r="AO74" s="0" t="n">
        <v>1</v>
      </c>
      <c r="AP74" s="0" t="n">
        <v>1</v>
      </c>
      <c r="AQ74" s="0" t="n">
        <v>0</v>
      </c>
      <c r="AR74" s="0" t="n">
        <v>0</v>
      </c>
      <c r="AS74" s="0" t="n">
        <v>0</v>
      </c>
    </row>
    <row r="75" customFormat="false" ht="13.8" hidden="false" customHeight="false" outlineLevel="0" collapsed="false">
      <c r="A75" s="0" t="s">
        <v>176</v>
      </c>
      <c r="B75" s="0" t="s">
        <v>171</v>
      </c>
      <c r="F75" s="0" t="n">
        <v>10</v>
      </c>
    </row>
    <row r="76" customFormat="false" ht="13.8" hidden="false" customHeight="false" outlineLevel="0" collapsed="false">
      <c r="A76" s="0" t="s">
        <v>177</v>
      </c>
      <c r="B76" s="0" t="s">
        <v>146</v>
      </c>
      <c r="C76" s="0" t="s">
        <v>178</v>
      </c>
      <c r="E76" s="0" t="s">
        <v>52</v>
      </c>
      <c r="F76" s="0" t="n">
        <v>10</v>
      </c>
    </row>
    <row r="77" customFormat="false" ht="13.8" hidden="false" customHeight="false" outlineLevel="0" collapsed="false">
      <c r="A77" s="0" t="s">
        <v>179</v>
      </c>
      <c r="B77" s="0" t="s">
        <v>127</v>
      </c>
      <c r="C77" s="0" t="s">
        <v>133</v>
      </c>
      <c r="F77" s="0" t="n">
        <v>5</v>
      </c>
    </row>
  </sheetData>
  <autoFilter ref="A1:AO7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F30" activeCellId="0" sqref="F30"/>
    </sheetView>
  </sheetViews>
  <sheetFormatPr defaultColWidth="8.59375" defaultRowHeight="13.8" zeroHeight="false" outlineLevelRow="0" outlineLevelCol="0"/>
  <cols>
    <col collapsed="false" customWidth="true" hidden="false" outlineLevel="0" max="2" min="2" style="0" width="20.38"/>
    <col collapsed="false" customWidth="true" hidden="false" outlineLevel="0" max="3" min="3" style="0" width="14.87"/>
    <col collapsed="false" customWidth="true" hidden="false" outlineLevel="0" max="10" min="10" style="0" width="12"/>
    <col collapsed="false" customWidth="true" hidden="false" outlineLevel="0" max="11" min="11" style="0" width="13.42"/>
  </cols>
  <sheetData>
    <row r="1" customFormat="false" ht="13.8" hidden="false" customHeight="false" outlineLevel="0" collapsed="false">
      <c r="B1" s="3"/>
      <c r="C1" s="4" t="s">
        <v>180</v>
      </c>
      <c r="D1" s="4" t="s">
        <v>181</v>
      </c>
      <c r="E1" s="4" t="s">
        <v>182</v>
      </c>
      <c r="F1" s="4" t="s">
        <v>183</v>
      </c>
      <c r="G1" s="4" t="s">
        <v>184</v>
      </c>
      <c r="H1" s="4" t="s">
        <v>185</v>
      </c>
      <c r="I1" s="4" t="s">
        <v>186</v>
      </c>
      <c r="J1" s="4" t="s">
        <v>187</v>
      </c>
      <c r="K1" s="4" t="s">
        <v>7</v>
      </c>
      <c r="L1" s="5" t="s">
        <v>188</v>
      </c>
    </row>
    <row r="2" customFormat="false" ht="13.8" hidden="false" customHeight="false" outlineLevel="0" collapsed="false">
      <c r="B2" s="6" t="s">
        <v>189</v>
      </c>
      <c r="C2" s="7" t="n">
        <v>2</v>
      </c>
      <c r="D2" s="7" t="n">
        <v>2</v>
      </c>
      <c r="E2" s="7" t="n">
        <v>2</v>
      </c>
      <c r="F2" s="7" t="n">
        <v>3</v>
      </c>
      <c r="G2" s="7" t="n">
        <v>7</v>
      </c>
      <c r="H2" s="7" t="n">
        <v>5</v>
      </c>
      <c r="I2" s="7" t="n">
        <v>2</v>
      </c>
      <c r="J2" s="7" t="n">
        <v>2</v>
      </c>
      <c r="K2" s="7" t="n">
        <v>2</v>
      </c>
      <c r="L2" s="8" t="n">
        <v>5</v>
      </c>
    </row>
    <row r="3" customFormat="false" ht="14.25" hidden="false" customHeight="false" outlineLevel="0" collapsed="false">
      <c r="B3" s="6"/>
      <c r="C3" s="7"/>
      <c r="D3" s="7"/>
      <c r="E3" s="7"/>
      <c r="F3" s="7"/>
      <c r="G3" s="7"/>
      <c r="H3" s="7"/>
      <c r="I3" s="7"/>
      <c r="J3" s="7"/>
      <c r="K3" s="7" t="s">
        <v>190</v>
      </c>
      <c r="L3" s="8"/>
    </row>
    <row r="4" customFormat="false" ht="13.8" hidden="false" customHeight="false" outlineLevel="0" collapsed="false">
      <c r="B4" s="6" t="s">
        <v>168</v>
      </c>
      <c r="C4" s="9" t="n">
        <v>31240</v>
      </c>
      <c r="D4" s="9" t="n">
        <v>29680</v>
      </c>
      <c r="E4" s="9" t="n">
        <v>29590</v>
      </c>
      <c r="F4" s="9" t="n">
        <v>30070</v>
      </c>
      <c r="G4" s="9" t="n">
        <v>28830</v>
      </c>
      <c r="H4" s="9" t="n">
        <v>28480</v>
      </c>
      <c r="I4" s="9" t="n">
        <v>31580</v>
      </c>
      <c r="J4" s="9" t="n">
        <v>24240</v>
      </c>
      <c r="K4" s="9" t="n">
        <v>24595</v>
      </c>
      <c r="L4" s="10" t="n">
        <v>30890</v>
      </c>
    </row>
    <row r="5" customFormat="false" ht="13.8" hidden="false" customHeight="false" outlineLevel="0" collapsed="false">
      <c r="B5" s="6" t="s">
        <v>191</v>
      </c>
      <c r="C5" s="9" t="n">
        <v>1940</v>
      </c>
      <c r="D5" s="9" t="n">
        <v>2450</v>
      </c>
      <c r="E5" s="9" t="n">
        <v>1060</v>
      </c>
      <c r="F5" s="9" t="n">
        <v>2080</v>
      </c>
      <c r="G5" s="9" t="n">
        <v>1840</v>
      </c>
      <c r="H5" s="9" t="n">
        <v>0</v>
      </c>
      <c r="I5" s="9" t="n">
        <v>5310</v>
      </c>
      <c r="J5" s="9" t="n">
        <v>740</v>
      </c>
      <c r="K5" s="9" t="n">
        <v>1155</v>
      </c>
      <c r="L5" s="10" t="n">
        <v>590</v>
      </c>
    </row>
    <row r="6" customFormat="false" ht="13.8" hidden="false" customHeight="false" outlineLevel="0" collapsed="false">
      <c r="B6" s="6" t="s">
        <v>192</v>
      </c>
      <c r="C6" s="9" t="n">
        <v>1000</v>
      </c>
      <c r="D6" s="9" t="n">
        <v>1400</v>
      </c>
      <c r="E6" s="9" t="n">
        <v>1110</v>
      </c>
      <c r="F6" s="9" t="n">
        <v>439</v>
      </c>
      <c r="G6" s="9" t="n">
        <v>0</v>
      </c>
      <c r="H6" s="9" t="n">
        <v>0</v>
      </c>
      <c r="I6" s="9" t="n">
        <v>1049</v>
      </c>
      <c r="J6" s="9" t="n">
        <v>1000</v>
      </c>
      <c r="K6" s="9" t="n">
        <v>600</v>
      </c>
      <c r="L6" s="10" t="n">
        <v>0</v>
      </c>
    </row>
    <row r="7" customFormat="false" ht="13.8" hidden="false" customHeight="false" outlineLevel="0" collapsed="false">
      <c r="B7" s="6" t="s">
        <v>193</v>
      </c>
      <c r="C7" s="9" t="n">
        <v>0.18</v>
      </c>
      <c r="D7" s="9" t="n">
        <v>0.14</v>
      </c>
      <c r="E7" s="9" t="n">
        <v>0.13</v>
      </c>
      <c r="F7" s="9" t="n">
        <v>0.15</v>
      </c>
      <c r="G7" s="9" t="n">
        <v>0.18</v>
      </c>
      <c r="H7" s="9" t="n">
        <v>0.12</v>
      </c>
      <c r="I7" s="9" t="n">
        <v>0.21</v>
      </c>
      <c r="J7" s="9" t="n">
        <v>0.16</v>
      </c>
      <c r="K7" s="9" t="n">
        <v>0.17</v>
      </c>
      <c r="L7" s="10" t="n">
        <v>0.18</v>
      </c>
    </row>
    <row r="8" s="11" customFormat="true" ht="14.15" hidden="false" customHeight="false" outlineLevel="0" collapsed="false">
      <c r="B8" s="12" t="s">
        <v>194</v>
      </c>
      <c r="C8" s="13" t="n">
        <f aca="false">SUM(C4:C6)</f>
        <v>34180</v>
      </c>
      <c r="D8" s="13" t="n">
        <f aca="false">SUM(D4:D6)</f>
        <v>33530</v>
      </c>
      <c r="E8" s="13" t="n">
        <f aca="false">SUM(E4:E6)</f>
        <v>31760</v>
      </c>
      <c r="F8" s="13" t="n">
        <f aca="false">SUM(F4:F6)</f>
        <v>32589</v>
      </c>
      <c r="G8" s="13" t="n">
        <f aca="false">SUM(G4:G6)</f>
        <v>30670</v>
      </c>
      <c r="H8" s="13" t="n">
        <f aca="false">SUM(H4:H6)</f>
        <v>28480</v>
      </c>
      <c r="I8" s="13" t="n">
        <f aca="false">SUM(I4:I6)</f>
        <v>37939</v>
      </c>
      <c r="J8" s="13" t="n">
        <f aca="false">SUM(J4:J6)</f>
        <v>25980</v>
      </c>
      <c r="K8" s="13" t="n">
        <f aca="false">SUM(K4:K6)</f>
        <v>26350</v>
      </c>
      <c r="L8" s="14" t="n">
        <f aca="false">SUM(L4:L6)</f>
        <v>31480</v>
      </c>
    </row>
    <row r="9" s="11" customFormat="true" ht="14.15" hidden="false" customHeight="false" outlineLevel="0" collapsed="false">
      <c r="B9" s="12" t="s">
        <v>195</v>
      </c>
      <c r="C9" s="13" t="n">
        <f aca="false">C8*(1-C7)</f>
        <v>28027.6</v>
      </c>
      <c r="D9" s="13" t="n">
        <f aca="false">D8*(1-D7)</f>
        <v>28835.8</v>
      </c>
      <c r="E9" s="13" t="n">
        <f aca="false">E8*(1-E7)</f>
        <v>27631.2</v>
      </c>
      <c r="F9" s="13" t="n">
        <f aca="false">F8*(1-F7)</f>
        <v>27700.65</v>
      </c>
      <c r="G9" s="13" t="n">
        <f aca="false">G8*(1-G7)</f>
        <v>25149.4</v>
      </c>
      <c r="H9" s="13" t="n">
        <f aca="false">H8*(1-H7)</f>
        <v>25062.4</v>
      </c>
      <c r="I9" s="13" t="n">
        <f aca="false">I8*(1-I7)</f>
        <v>29971.81</v>
      </c>
      <c r="J9" s="13" t="n">
        <f aca="false">J8*(1-J7)</f>
        <v>21823.2</v>
      </c>
      <c r="K9" s="13" t="n">
        <f aca="false">K8*(1-K7)</f>
        <v>21870.5</v>
      </c>
      <c r="L9" s="13" t="n">
        <f aca="false">L8*(1-L7)</f>
        <v>25813.6</v>
      </c>
    </row>
    <row r="10" customFormat="false" ht="13.8" hidden="false" customHeight="false" outlineLevel="0" collapsed="false"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customFormat="false" ht="13.8" hidden="false" customHeight="false" outlineLevel="0" collapsed="false">
      <c r="C11" s="16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customFormat="false" ht="14.25" hidden="false" customHeight="true" outlineLevel="0" collapsed="false">
      <c r="A12" s="17" t="s">
        <v>196</v>
      </c>
      <c r="B12" s="6" t="s">
        <v>197</v>
      </c>
      <c r="C12" s="9" t="n">
        <v>152</v>
      </c>
      <c r="D12" s="9" t="n">
        <v>126</v>
      </c>
      <c r="E12" s="9" t="n">
        <v>88</v>
      </c>
      <c r="F12" s="9" t="n">
        <v>48</v>
      </c>
      <c r="G12" s="9" t="n">
        <v>112</v>
      </c>
      <c r="H12" s="9" t="n">
        <v>154</v>
      </c>
      <c r="I12" s="9" t="n">
        <v>110</v>
      </c>
      <c r="J12" s="9" t="n">
        <v>40</v>
      </c>
      <c r="K12" s="9" t="n">
        <v>90</v>
      </c>
      <c r="L12" s="10" t="n">
        <v>80</v>
      </c>
    </row>
    <row r="13" customFormat="false" ht="13.8" hidden="false" customHeight="false" outlineLevel="0" collapsed="false">
      <c r="A13" s="17"/>
      <c r="B13" s="6"/>
      <c r="C13" s="9"/>
      <c r="D13" s="9"/>
      <c r="E13" s="9"/>
      <c r="F13" s="9"/>
      <c r="G13" s="9"/>
      <c r="H13" s="9"/>
      <c r="I13" s="9"/>
      <c r="J13" s="9"/>
      <c r="K13" s="9"/>
      <c r="L13" s="10"/>
    </row>
    <row r="14" customFormat="false" ht="14.15" hidden="false" customHeight="false" outlineLevel="0" collapsed="false">
      <c r="A14" s="17"/>
      <c r="B14" s="6" t="s">
        <v>198</v>
      </c>
      <c r="C14" s="9" t="n">
        <v>820</v>
      </c>
      <c r="D14" s="9" t="n">
        <v>730</v>
      </c>
      <c r="E14" s="9" t="n">
        <v>705</v>
      </c>
      <c r="F14" s="9" t="n">
        <v>970</v>
      </c>
      <c r="G14" s="9" t="n">
        <v>776</v>
      </c>
      <c r="H14" s="9" t="n">
        <v>941</v>
      </c>
      <c r="I14" s="9" t="n">
        <v>866</v>
      </c>
      <c r="J14" s="9" t="n">
        <v>776</v>
      </c>
      <c r="K14" s="9" t="n">
        <v>730</v>
      </c>
      <c r="L14" s="10" t="n">
        <v>866</v>
      </c>
    </row>
    <row r="15" customFormat="false" ht="14.15" hidden="false" customHeight="false" outlineLevel="0" collapsed="false">
      <c r="A15" s="17"/>
      <c r="B15" s="6" t="s">
        <v>199</v>
      </c>
      <c r="C15" s="9" t="n">
        <v>868</v>
      </c>
      <c r="D15" s="9" t="n">
        <v>868</v>
      </c>
      <c r="E15" s="9" t="n">
        <v>1047</v>
      </c>
      <c r="F15" s="9" t="n">
        <v>1339</v>
      </c>
      <c r="G15" s="9" t="n">
        <v>1260</v>
      </c>
      <c r="H15" s="9" t="n">
        <v>1392</v>
      </c>
      <c r="I15" s="9" t="n">
        <v>868</v>
      </c>
      <c r="J15" s="9" t="n">
        <v>1260</v>
      </c>
      <c r="K15" s="9" t="n">
        <v>1047</v>
      </c>
      <c r="L15" s="10" t="n">
        <v>969</v>
      </c>
    </row>
    <row r="16" customFormat="false" ht="13.8" hidden="false" customHeight="false" outlineLevel="0" collapsed="false">
      <c r="A16" s="17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customFormat="false" ht="14.15" hidden="false" customHeight="false" outlineLevel="0" collapsed="false">
      <c r="A17" s="17"/>
      <c r="B17" s="0" t="s">
        <v>200</v>
      </c>
      <c r="C17" s="15" t="n">
        <f aca="false">C12+SUM(C14:C15)*0.6</f>
        <v>1164.8</v>
      </c>
      <c r="D17" s="15" t="n">
        <f aca="false">D12+SUM(D14:D15)*0.6</f>
        <v>1084.8</v>
      </c>
      <c r="E17" s="15" t="n">
        <f aca="false">E12+SUM(E14:E15)*0.6</f>
        <v>1139.2</v>
      </c>
      <c r="F17" s="15" t="n">
        <f aca="false">F12+SUM(F14:F15)*0.6</f>
        <v>1433.4</v>
      </c>
      <c r="G17" s="15" t="n">
        <f aca="false">G12+SUM(G14:G15)*0.6</f>
        <v>1333.6</v>
      </c>
      <c r="H17" s="15" t="n">
        <f aca="false">H12+SUM(H14:H15)*0.6</f>
        <v>1553.8</v>
      </c>
      <c r="I17" s="15" t="n">
        <f aca="false">I12+SUM(I14:I15)*0.6</f>
        <v>1150.4</v>
      </c>
      <c r="J17" s="15" t="n">
        <f aca="false">J12+SUM(J14:J15)*0.6</f>
        <v>1261.6</v>
      </c>
      <c r="K17" s="15" t="n">
        <f aca="false">K12+SUM(K14:K15)*0.6</f>
        <v>1156.2</v>
      </c>
      <c r="L17" s="15" t="n">
        <f aca="false">L12+SUM(L14:L15)*0.6</f>
        <v>1181</v>
      </c>
    </row>
    <row r="18" customFormat="false" ht="13.8" hidden="false" customHeight="false" outlineLevel="0" collapsed="false"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customFormat="false" ht="13.8" hidden="false" customHeight="false" outlineLevel="0" collapsed="false"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customFormat="false" ht="13.8" hidden="false" customHeight="true" outlineLevel="0" collapsed="false">
      <c r="A20" s="18" t="s">
        <v>201</v>
      </c>
      <c r="B20" s="19" t="s">
        <v>165</v>
      </c>
      <c r="C20" s="20" t="n">
        <v>341</v>
      </c>
      <c r="D20" s="20" t="n">
        <v>328</v>
      </c>
      <c r="E20" s="20" t="n">
        <v>295</v>
      </c>
      <c r="F20" s="20" t="n">
        <v>308</v>
      </c>
      <c r="G20" s="20" t="n">
        <v>322</v>
      </c>
      <c r="H20" s="20" t="n">
        <v>300</v>
      </c>
      <c r="I20" s="20" t="n">
        <v>355</v>
      </c>
      <c r="J20" s="20" t="n">
        <v>247</v>
      </c>
      <c r="K20" s="20" t="n">
        <v>258</v>
      </c>
      <c r="L20" s="21" t="n">
        <v>321</v>
      </c>
    </row>
    <row r="21" customFormat="false" ht="13.8" hidden="false" customHeight="false" outlineLevel="0" collapsed="false">
      <c r="A21" s="18"/>
      <c r="B21" s="22" t="s">
        <v>161</v>
      </c>
      <c r="C21" s="23" t="n">
        <v>147</v>
      </c>
      <c r="D21" s="23" t="n">
        <v>138</v>
      </c>
      <c r="E21" s="23" t="n">
        <v>123</v>
      </c>
      <c r="F21" s="23" t="n">
        <v>82</v>
      </c>
      <c r="G21" s="23" t="n">
        <v>122</v>
      </c>
      <c r="H21" s="23" t="n">
        <v>142</v>
      </c>
      <c r="I21" s="23" t="n">
        <v>132</v>
      </c>
      <c r="J21" s="23" t="n">
        <v>102</v>
      </c>
      <c r="K21" s="23" t="n">
        <v>124</v>
      </c>
      <c r="L21" s="24" t="n">
        <v>98</v>
      </c>
    </row>
    <row r="22" customFormat="false" ht="13.8" hidden="false" customHeight="false" outlineLevel="0" collapsed="false">
      <c r="A22" s="18"/>
      <c r="B22" s="22" t="s">
        <v>161</v>
      </c>
      <c r="C22" s="23" t="n">
        <f aca="false">C21</f>
        <v>147</v>
      </c>
      <c r="D22" s="23" t="n">
        <f aca="false">D21</f>
        <v>138</v>
      </c>
      <c r="E22" s="23" t="n">
        <f aca="false">E21</f>
        <v>123</v>
      </c>
      <c r="F22" s="23" t="n">
        <f aca="false">F21</f>
        <v>82</v>
      </c>
      <c r="G22" s="23" t="n">
        <f aca="false">G21</f>
        <v>122</v>
      </c>
      <c r="H22" s="23" t="n">
        <f aca="false">H21</f>
        <v>142</v>
      </c>
      <c r="I22" s="23" t="n">
        <f aca="false">I21</f>
        <v>132</v>
      </c>
      <c r="J22" s="23" t="n">
        <f aca="false">J21</f>
        <v>102</v>
      </c>
      <c r="K22" s="23" t="n">
        <f aca="false">K21</f>
        <v>124</v>
      </c>
      <c r="L22" s="24" t="n">
        <f aca="false">L21</f>
        <v>98</v>
      </c>
    </row>
    <row r="23" customFormat="false" ht="13.8" hidden="false" customHeight="false" outlineLevel="0" collapsed="false">
      <c r="A23" s="18"/>
      <c r="B23" s="22" t="s">
        <v>163</v>
      </c>
      <c r="C23" s="25" t="n">
        <f aca="false">C17/12</f>
        <v>97.0666666666667</v>
      </c>
      <c r="D23" s="25" t="n">
        <f aca="false">D17/12</f>
        <v>90.4</v>
      </c>
      <c r="E23" s="25" t="n">
        <f aca="false">E17/12</f>
        <v>94.9333333333333</v>
      </c>
      <c r="F23" s="25" t="n">
        <f aca="false">F17/12</f>
        <v>119.45</v>
      </c>
      <c r="G23" s="25" t="n">
        <f aca="false">G17/12</f>
        <v>111.133333333333</v>
      </c>
      <c r="H23" s="25" t="n">
        <f aca="false">H17/12</f>
        <v>129.483333333333</v>
      </c>
      <c r="I23" s="25" t="n">
        <f aca="false">I17/12</f>
        <v>95.8666666666667</v>
      </c>
      <c r="J23" s="25" t="n">
        <f aca="false">J17/12</f>
        <v>105.133333333333</v>
      </c>
      <c r="K23" s="25" t="n">
        <f aca="false">K17/12</f>
        <v>96.35</v>
      </c>
      <c r="L23" s="25" t="n">
        <f aca="false">L17/12</f>
        <v>98.4166666666667</v>
      </c>
    </row>
    <row r="24" customFormat="false" ht="13.8" hidden="false" customHeight="false" outlineLevel="0" collapsed="false">
      <c r="A24" s="18"/>
      <c r="B24" s="26" t="s">
        <v>163</v>
      </c>
      <c r="C24" s="27" t="n">
        <v>100</v>
      </c>
      <c r="D24" s="27" t="n">
        <v>94</v>
      </c>
      <c r="E24" s="27" t="n">
        <v>97</v>
      </c>
      <c r="F24" s="27" t="n">
        <v>117</v>
      </c>
      <c r="G24" s="27" t="n">
        <v>111</v>
      </c>
      <c r="H24" s="27" t="n">
        <v>127</v>
      </c>
      <c r="I24" s="27" t="n">
        <v>98</v>
      </c>
      <c r="J24" s="27" t="n">
        <v>105</v>
      </c>
      <c r="K24" s="27" t="n">
        <v>98</v>
      </c>
      <c r="L24" s="28" t="n">
        <v>100</v>
      </c>
    </row>
    <row r="25" customFormat="false" ht="13.8" hidden="false" customHeight="false" outlineLevel="0" collapsed="false">
      <c r="A25" s="18"/>
      <c r="B25" s="22" t="s">
        <v>159</v>
      </c>
      <c r="C25" s="23" t="n">
        <v>81</v>
      </c>
      <c r="D25" s="23" t="n">
        <v>63</v>
      </c>
      <c r="E25" s="23" t="n">
        <v>57</v>
      </c>
      <c r="F25" s="23" t="n">
        <v>53</v>
      </c>
      <c r="G25" s="23" t="n">
        <v>59</v>
      </c>
      <c r="H25" s="23" t="n">
        <v>97</v>
      </c>
      <c r="I25" s="23" t="n">
        <v>64</v>
      </c>
      <c r="J25" s="23" t="n">
        <v>73</v>
      </c>
      <c r="K25" s="23" t="n">
        <v>66</v>
      </c>
      <c r="L25" s="24" t="n">
        <v>62</v>
      </c>
    </row>
    <row r="26" customFormat="false" ht="13.8" hidden="false" customHeight="false" outlineLevel="0" collapsed="false">
      <c r="A26" s="18"/>
      <c r="B26" s="22" t="s">
        <v>159</v>
      </c>
      <c r="C26" s="23" t="n">
        <f aca="false">C25</f>
        <v>81</v>
      </c>
      <c r="D26" s="23" t="n">
        <f aca="false">D25</f>
        <v>63</v>
      </c>
      <c r="E26" s="23" t="n">
        <f aca="false">E25</f>
        <v>57</v>
      </c>
      <c r="F26" s="23" t="n">
        <f aca="false">F25</f>
        <v>53</v>
      </c>
      <c r="G26" s="23" t="n">
        <f aca="false">G25</f>
        <v>59</v>
      </c>
      <c r="H26" s="23" t="n">
        <f aca="false">H25</f>
        <v>97</v>
      </c>
      <c r="I26" s="23" t="n">
        <f aca="false">I25</f>
        <v>64</v>
      </c>
      <c r="J26" s="23" t="n">
        <f aca="false">J25</f>
        <v>73</v>
      </c>
      <c r="K26" s="23" t="n">
        <f aca="false">K25</f>
        <v>66</v>
      </c>
      <c r="L26" s="23" t="n">
        <f aca="false">L25</f>
        <v>62</v>
      </c>
    </row>
    <row r="27" customFormat="false" ht="13.8" hidden="false" customHeight="false" outlineLevel="0" collapsed="false">
      <c r="A27" s="7"/>
      <c r="B27" s="6"/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customFormat="false" ht="14.25" hidden="false" customHeight="false" outlineLevel="0" collapsed="false">
      <c r="A28" s="7"/>
      <c r="B28" s="6" t="s">
        <v>202</v>
      </c>
      <c r="C28" s="9" t="n">
        <f aca="false">SUM(C20:C26)-C24</f>
        <v>894.066666666667</v>
      </c>
      <c r="D28" s="9" t="n">
        <f aca="false">SUM(D20:D26)-D24</f>
        <v>820.4</v>
      </c>
      <c r="E28" s="9" t="n">
        <f aca="false">SUM(E20:E26)-E24</f>
        <v>749.933333333333</v>
      </c>
      <c r="F28" s="9" t="n">
        <f aca="false">SUM(F20:F26)-F24</f>
        <v>697.45</v>
      </c>
      <c r="G28" s="9" t="n">
        <f aca="false">SUM(G20:G26)-G24</f>
        <v>795.133333333333</v>
      </c>
      <c r="H28" s="9" t="n">
        <f aca="false">SUM(H20:H26)-H24</f>
        <v>907.483333333333</v>
      </c>
      <c r="I28" s="9" t="n">
        <f aca="false">SUM(I20:I26)-I24</f>
        <v>842.866666666667</v>
      </c>
      <c r="J28" s="9" t="n">
        <f aca="false">SUM(J20:J26)-J24</f>
        <v>702.133333333333</v>
      </c>
      <c r="K28" s="9" t="n">
        <f aca="false">SUM(K20:K26)-K24</f>
        <v>734.35</v>
      </c>
      <c r="L28" s="9" t="n">
        <f aca="false">SUM(L20:L26)-L24</f>
        <v>739.416666666667</v>
      </c>
    </row>
    <row r="29" customFormat="false" ht="13.8" hidden="false" customHeight="false" outlineLevel="0" collapsed="false">
      <c r="A29" s="7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customFormat="false" ht="13.8" hidden="false" customHeight="false" outlineLevel="0" collapsed="false">
      <c r="A30" s="7"/>
      <c r="B30" s="6" t="s">
        <v>203</v>
      </c>
      <c r="C30" s="15" t="n">
        <f aca="false">C28-C20</f>
        <v>553.066666666667</v>
      </c>
      <c r="D30" s="15" t="n">
        <f aca="false">D28-D20</f>
        <v>492.4</v>
      </c>
      <c r="E30" s="15" t="n">
        <f aca="false">E28-E20</f>
        <v>454.933333333333</v>
      </c>
      <c r="F30" s="15" t="n">
        <f aca="false">F28-F20</f>
        <v>389.45</v>
      </c>
      <c r="G30" s="15" t="n">
        <f aca="false">G28-G20</f>
        <v>473.133333333333</v>
      </c>
      <c r="H30" s="15" t="n">
        <f aca="false">H28-H20</f>
        <v>607.483333333333</v>
      </c>
      <c r="I30" s="15" t="n">
        <f aca="false">I28-I20</f>
        <v>487.866666666667</v>
      </c>
      <c r="J30" s="15" t="n">
        <f aca="false">J28-J20</f>
        <v>455.133333333333</v>
      </c>
      <c r="K30" s="15" t="n">
        <f aca="false">K28-K20</f>
        <v>476.35</v>
      </c>
      <c r="L30" s="15" t="n">
        <f aca="false">L28-L20</f>
        <v>418.416666666667</v>
      </c>
    </row>
    <row r="31" customFormat="false" ht="13.8" hidden="false" customHeight="false" outlineLevel="0" collapsed="false">
      <c r="A31" s="7"/>
      <c r="B31" s="6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customFormat="false" ht="14.25" hidden="false" customHeight="true" outlineLevel="0" collapsed="false">
      <c r="A32" s="29" t="s">
        <v>204</v>
      </c>
      <c r="B32" s="6" t="s">
        <v>205</v>
      </c>
      <c r="C32" s="9" t="n">
        <f aca="false">C28*12</f>
        <v>10728.8</v>
      </c>
      <c r="D32" s="9" t="n">
        <f aca="false">D28*12</f>
        <v>9844.8</v>
      </c>
      <c r="E32" s="9" t="n">
        <f aca="false">E28*12</f>
        <v>8999.2</v>
      </c>
      <c r="F32" s="9" t="n">
        <f aca="false">F28*12</f>
        <v>8369.4</v>
      </c>
      <c r="G32" s="9" t="n">
        <f aca="false">G28*12</f>
        <v>9541.6</v>
      </c>
      <c r="H32" s="9" t="n">
        <f aca="false">H28*12</f>
        <v>10889.8</v>
      </c>
      <c r="I32" s="9" t="n">
        <f aca="false">I28*12</f>
        <v>10114.4</v>
      </c>
      <c r="J32" s="9" t="n">
        <f aca="false">J28*12</f>
        <v>8425.6</v>
      </c>
      <c r="K32" s="9" t="n">
        <f aca="false">K28*12</f>
        <v>8812.2</v>
      </c>
      <c r="L32" s="9" t="n">
        <f aca="false">L28*12</f>
        <v>8873</v>
      </c>
    </row>
    <row r="33" customFormat="false" ht="14.15" hidden="false" customHeight="false" outlineLevel="0" collapsed="false">
      <c r="A33" s="29"/>
      <c r="B33" s="30" t="s">
        <v>206</v>
      </c>
      <c r="C33" s="31" t="n">
        <f aca="false">C32*5</f>
        <v>53644</v>
      </c>
      <c r="D33" s="31" t="n">
        <f aca="false">D32*5</f>
        <v>49224</v>
      </c>
      <c r="E33" s="31" t="n">
        <f aca="false">E32*5</f>
        <v>44996</v>
      </c>
      <c r="F33" s="31" t="n">
        <f aca="false">F32*5</f>
        <v>41847</v>
      </c>
      <c r="G33" s="31" t="n">
        <f aca="false">G32*5</f>
        <v>47708</v>
      </c>
      <c r="H33" s="31" t="n">
        <f aca="false">H32*5</f>
        <v>54449</v>
      </c>
      <c r="I33" s="31" t="n">
        <f aca="false">I32*5</f>
        <v>50572</v>
      </c>
      <c r="J33" s="31" t="n">
        <f aca="false">J32*5</f>
        <v>42128</v>
      </c>
      <c r="K33" s="31" t="n">
        <f aca="false">K32*5</f>
        <v>44061</v>
      </c>
      <c r="L33" s="31" t="n">
        <f aca="false">L32*5</f>
        <v>44365</v>
      </c>
    </row>
    <row r="34" s="11" customFormat="true" ht="14.15" hidden="false" customHeight="false" outlineLevel="0" collapsed="false">
      <c r="A34" s="29"/>
      <c r="B34" s="12" t="s">
        <v>207</v>
      </c>
      <c r="C34" s="13" t="n">
        <f aca="false">C33+C9</f>
        <v>81671.6</v>
      </c>
      <c r="D34" s="13" t="n">
        <f aca="false">D33+D9</f>
        <v>78059.8</v>
      </c>
      <c r="E34" s="13" t="n">
        <f aca="false">E33+E9</f>
        <v>72627.2</v>
      </c>
      <c r="F34" s="13" t="n">
        <f aca="false">F33+F9</f>
        <v>69547.65</v>
      </c>
      <c r="G34" s="13" t="n">
        <f aca="false">G33+G9</f>
        <v>72857.4</v>
      </c>
      <c r="H34" s="13" t="n">
        <f aca="false">H33+H9</f>
        <v>79511.4</v>
      </c>
      <c r="I34" s="13" t="n">
        <f aca="false">I33+I9</f>
        <v>80543.81</v>
      </c>
      <c r="J34" s="13" t="n">
        <f aca="false">J33+J9</f>
        <v>63951.2</v>
      </c>
      <c r="K34" s="13" t="n">
        <f aca="false">K33+K9</f>
        <v>65931.5</v>
      </c>
      <c r="L34" s="13" t="n">
        <f aca="false">L33+L9</f>
        <v>70178.6</v>
      </c>
    </row>
    <row r="36" customFormat="false" ht="14.15" hidden="false" customHeight="true" outlineLevel="0" collapsed="false">
      <c r="A36" s="29" t="s">
        <v>208</v>
      </c>
      <c r="B36" s="6" t="s">
        <v>205</v>
      </c>
      <c r="C36" s="9" t="n">
        <f aca="false">C30*12</f>
        <v>6636.8</v>
      </c>
      <c r="D36" s="9" t="n">
        <f aca="false">D30*12</f>
        <v>5908.8</v>
      </c>
      <c r="E36" s="9" t="n">
        <f aca="false">E30*12</f>
        <v>5459.2</v>
      </c>
      <c r="F36" s="9" t="n">
        <f aca="false">F30*12</f>
        <v>4673.4</v>
      </c>
      <c r="G36" s="9" t="n">
        <f aca="false">G30*12</f>
        <v>5677.6</v>
      </c>
      <c r="H36" s="9" t="n">
        <f aca="false">H30*12</f>
        <v>7289.8</v>
      </c>
      <c r="I36" s="9" t="n">
        <f aca="false">I30*12</f>
        <v>5854.4</v>
      </c>
      <c r="J36" s="9" t="n">
        <f aca="false">J30*12</f>
        <v>5461.6</v>
      </c>
      <c r="K36" s="9" t="n">
        <f aca="false">K30*12</f>
        <v>5716.2</v>
      </c>
      <c r="L36" s="9" t="n">
        <f aca="false">L30*12</f>
        <v>5021</v>
      </c>
    </row>
    <row r="37" customFormat="false" ht="14.15" hidden="false" customHeight="false" outlineLevel="0" collapsed="false">
      <c r="A37" s="29"/>
      <c r="B37" s="30" t="s">
        <v>206</v>
      </c>
      <c r="C37" s="31" t="n">
        <f aca="false">C36*5</f>
        <v>33184</v>
      </c>
      <c r="D37" s="31" t="n">
        <f aca="false">D36*5</f>
        <v>29544</v>
      </c>
      <c r="E37" s="31" t="n">
        <f aca="false">E36*5</f>
        <v>27296</v>
      </c>
      <c r="F37" s="31" t="n">
        <f aca="false">F36*5</f>
        <v>23367</v>
      </c>
      <c r="G37" s="31" t="n">
        <f aca="false">G36*5</f>
        <v>28388</v>
      </c>
      <c r="H37" s="31" t="n">
        <f aca="false">H36*5</f>
        <v>36449</v>
      </c>
      <c r="I37" s="31" t="n">
        <f aca="false">I36*5</f>
        <v>29272</v>
      </c>
      <c r="J37" s="31" t="n">
        <f aca="false">J36*5</f>
        <v>27308</v>
      </c>
      <c r="K37" s="31" t="n">
        <f aca="false">K36*5</f>
        <v>28581</v>
      </c>
      <c r="L37" s="31" t="n">
        <f aca="false">L36*5</f>
        <v>25105</v>
      </c>
    </row>
    <row r="38" customFormat="false" ht="14.15" hidden="false" customHeight="false" outlineLevel="0" collapsed="false">
      <c r="A38" s="29"/>
      <c r="B38" s="12" t="s">
        <v>207</v>
      </c>
      <c r="C38" s="13" t="n">
        <f aca="false">C37+C9</f>
        <v>61211.6</v>
      </c>
      <c r="D38" s="13" t="n">
        <f aca="false">D37+D9</f>
        <v>58379.8</v>
      </c>
      <c r="E38" s="13" t="n">
        <f aca="false">E37+E9</f>
        <v>54927.2</v>
      </c>
      <c r="F38" s="13" t="n">
        <f aca="false">F37+F9</f>
        <v>51067.65</v>
      </c>
      <c r="G38" s="13" t="n">
        <f aca="false">G37+G9</f>
        <v>53537.4</v>
      </c>
      <c r="H38" s="13" t="n">
        <f aca="false">H37+H9</f>
        <v>61511.4</v>
      </c>
      <c r="I38" s="13" t="n">
        <f aca="false">I37+I9</f>
        <v>59243.81</v>
      </c>
      <c r="J38" s="13" t="n">
        <f aca="false">J37+J9</f>
        <v>49131.2</v>
      </c>
      <c r="K38" s="13" t="n">
        <f aca="false">K37+K9</f>
        <v>50451.5</v>
      </c>
      <c r="L38" s="13" t="n">
        <f aca="false">L37+L9</f>
        <v>50918.6</v>
      </c>
    </row>
    <row r="39" customFormat="false" ht="13.8" hidden="false" customHeight="false" outlineLevel="0" collapsed="false">
      <c r="A39" s="29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customFormat="false" ht="13.8" hidden="false" customHeight="false" outlineLevel="0" collapsed="false">
      <c r="B40" s="0" t="s">
        <v>209</v>
      </c>
      <c r="C40" s="0" t="n">
        <v>0.39</v>
      </c>
      <c r="D40" s="0" t="n">
        <v>0.42</v>
      </c>
      <c r="E40" s="0" t="n">
        <v>0.48</v>
      </c>
      <c r="F40" s="0" t="n">
        <v>0.46</v>
      </c>
      <c r="G40" s="0" t="n">
        <v>0.44</v>
      </c>
      <c r="H40" s="0" t="n">
        <v>0.43</v>
      </c>
      <c r="I40" s="0" t="n">
        <v>0.4</v>
      </c>
      <c r="J40" s="0" t="n">
        <v>0.4</v>
      </c>
      <c r="K40" s="0" t="n">
        <v>0.41</v>
      </c>
      <c r="L40" s="0" t="n">
        <v>0.5</v>
      </c>
    </row>
    <row r="41" customFormat="false" ht="13.8" hidden="false" customHeight="false" outlineLevel="0" collapsed="false">
      <c r="B41" s="0" t="s">
        <v>210</v>
      </c>
      <c r="C41" s="15" t="n">
        <f aca="false">C9*C40</f>
        <v>10930.764</v>
      </c>
      <c r="D41" s="15" t="n">
        <f aca="false">D9*D40</f>
        <v>12111.036</v>
      </c>
      <c r="E41" s="15" t="n">
        <f aca="false">E9*E40</f>
        <v>13262.976</v>
      </c>
      <c r="F41" s="15" t="n">
        <f aca="false">F9*F40</f>
        <v>12742.299</v>
      </c>
      <c r="G41" s="15" t="n">
        <f aca="false">G9*G40</f>
        <v>11065.736</v>
      </c>
      <c r="H41" s="15" t="n">
        <f aca="false">H9*H40</f>
        <v>10776.832</v>
      </c>
      <c r="I41" s="15" t="n">
        <f aca="false">I9*I40</f>
        <v>11988.724</v>
      </c>
      <c r="J41" s="15" t="n">
        <f aca="false">J9*J40</f>
        <v>8729.28</v>
      </c>
      <c r="K41" s="15" t="n">
        <f aca="false">K9*K40</f>
        <v>8966.905</v>
      </c>
      <c r="L41" s="15" t="n">
        <f aca="false">L9*L40</f>
        <v>12906.8</v>
      </c>
    </row>
    <row r="42" customFormat="false" ht="13.8" hidden="false" customHeight="false" outlineLevel="0" collapsed="false"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customFormat="false" ht="13.8" hidden="false" customHeight="false" outlineLevel="0" collapsed="false">
      <c r="B43" s="0" t="s">
        <v>211</v>
      </c>
      <c r="C43" s="15" t="n">
        <f aca="false">(C38-C41)/60</f>
        <v>838.013933333333</v>
      </c>
      <c r="D43" s="15" t="n">
        <f aca="false">(D38-D41)/60</f>
        <v>771.146066666667</v>
      </c>
      <c r="E43" s="15" t="n">
        <f aca="false">(E38-E41)/60</f>
        <v>694.403733333333</v>
      </c>
      <c r="F43" s="15" t="n">
        <f aca="false">(F38-F41)/60</f>
        <v>638.75585</v>
      </c>
      <c r="G43" s="15" t="n">
        <f aca="false">(G38-G41)/60</f>
        <v>707.861066666667</v>
      </c>
      <c r="H43" s="15" t="n">
        <f aca="false">(H38-H41)/60</f>
        <v>845.576133333333</v>
      </c>
      <c r="I43" s="15" t="n">
        <f aca="false">(I38-I41)/60</f>
        <v>787.584766666667</v>
      </c>
      <c r="J43" s="15" t="n">
        <f aca="false">(J38-J41)/60</f>
        <v>673.365333333333</v>
      </c>
      <c r="K43" s="15" t="n">
        <f aca="false">(K38-K41)/60</f>
        <v>691.409916666667</v>
      </c>
      <c r="L43" s="15" t="n">
        <f aca="false">(L38-L41)/60</f>
        <v>633.53</v>
      </c>
    </row>
  </sheetData>
  <mergeCells count="4">
    <mergeCell ref="A12:A17"/>
    <mergeCell ref="A20:A26"/>
    <mergeCell ref="A32:A34"/>
    <mergeCell ref="A36:A38"/>
  </mergeCells>
  <conditionalFormatting sqref="C34:L3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2:L3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:L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1:L31">
    <cfRule type="colorScale" priority="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15:L1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:L1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2:L12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:L17">
    <cfRule type="colorScale" priority="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33:L33">
    <cfRule type="colorScale" priority="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28:L28">
    <cfRule type="colorScale" priority="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L29">
    <cfRule type="colorScale" priority="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29:K29">
    <cfRule type="colorScale" priority="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30:L30">
    <cfRule type="colorScale" priority="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39:L39 C38:C39 D38:L38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6:L3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7:L37">
    <cfRule type="colorScale" priority="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43:L43">
    <cfRule type="colorScale" priority="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hyperlinks>
    <hyperlink ref="K3" r:id="rId2" location="kosten" display="https://www.adac.de/rund-ums-fahrzeug/autokatalog/marken-modelle/opel/corsa/f/301658/#koste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1" activeCellId="0" sqref="B31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12.03"/>
  </cols>
  <sheetData>
    <row r="1" customFormat="false" ht="52.2" hidden="false" customHeight="false" outlineLevel="0" collapsed="false">
      <c r="A1" s="32" t="s">
        <v>212</v>
      </c>
      <c r="B1" s="32" t="s">
        <v>213</v>
      </c>
      <c r="C1" s="32" t="s">
        <v>214</v>
      </c>
      <c r="D1" s="32" t="s">
        <v>215</v>
      </c>
      <c r="E1" s="32" t="s">
        <v>216</v>
      </c>
      <c r="F1" s="32" t="s">
        <v>217</v>
      </c>
      <c r="G1" s="32" t="s">
        <v>218</v>
      </c>
      <c r="H1" s="32" t="s">
        <v>219</v>
      </c>
    </row>
    <row r="2" customFormat="false" ht="14.15" hidden="false" customHeight="false" outlineLevel="0" collapsed="false">
      <c r="A2" s="33" t="s">
        <v>220</v>
      </c>
      <c r="B2" s="33" t="n">
        <v>405.65</v>
      </c>
      <c r="C2" s="33" t="n">
        <v>-69</v>
      </c>
      <c r="D2" s="33" t="n">
        <v>1135</v>
      </c>
      <c r="E2" s="33" t="n">
        <v>581.63</v>
      </c>
      <c r="F2" s="33" t="n">
        <v>0</v>
      </c>
      <c r="G2" s="33" t="n">
        <v>2.5</v>
      </c>
      <c r="H2" s="33" t="n">
        <f aca="false">SUM(B2:G2)</f>
        <v>2055.78</v>
      </c>
    </row>
    <row r="3" customFormat="false" ht="14.25" hidden="false" customHeight="false" outlineLevel="0" collapsed="false">
      <c r="A3" s="33" t="s">
        <v>221</v>
      </c>
      <c r="B3" s="33" t="n">
        <v>570.34</v>
      </c>
      <c r="C3" s="33" t="n">
        <v>388.92</v>
      </c>
      <c r="D3" s="33" t="n">
        <v>0</v>
      </c>
      <c r="E3" s="33" t="n">
        <v>0</v>
      </c>
      <c r="F3" s="33" t="n">
        <v>65</v>
      </c>
      <c r="G3" s="33" t="n">
        <v>0</v>
      </c>
      <c r="H3" s="33" t="n">
        <v>1024.26</v>
      </c>
    </row>
    <row r="4" customFormat="false" ht="14.25" hidden="false" customHeight="false" outlineLevel="0" collapsed="false">
      <c r="A4" s="33" t="s">
        <v>222</v>
      </c>
      <c r="B4" s="33" t="n">
        <v>684.6</v>
      </c>
      <c r="C4" s="33" t="n">
        <v>399.84</v>
      </c>
      <c r="D4" s="33" t="n">
        <v>0</v>
      </c>
      <c r="E4" s="33" t="n">
        <v>0</v>
      </c>
      <c r="F4" s="33" t="n">
        <v>0</v>
      </c>
      <c r="G4" s="33" t="n">
        <v>24.97</v>
      </c>
      <c r="H4" s="33" t="n">
        <v>1109.41</v>
      </c>
    </row>
    <row r="5" customFormat="false" ht="14.25" hidden="false" customHeight="false" outlineLevel="0" collapsed="false">
      <c r="A5" s="33" t="s">
        <v>223</v>
      </c>
      <c r="B5" s="33" t="n">
        <v>335.21</v>
      </c>
      <c r="C5" s="33" t="n">
        <v>0</v>
      </c>
      <c r="D5" s="33" t="n">
        <v>0</v>
      </c>
      <c r="E5" s="33" t="n">
        <v>0</v>
      </c>
      <c r="F5" s="33" t="n">
        <v>98.5</v>
      </c>
      <c r="G5" s="33" t="n">
        <v>11.66</v>
      </c>
      <c r="H5" s="33" t="n">
        <v>445.37</v>
      </c>
    </row>
    <row r="6" customFormat="false" ht="14.25" hidden="false" customHeight="false" outlineLevel="0" collapsed="false">
      <c r="A6" s="33" t="s">
        <v>224</v>
      </c>
      <c r="B6" s="33" t="n">
        <v>576.47</v>
      </c>
      <c r="C6" s="33" t="n">
        <v>399.84</v>
      </c>
      <c r="D6" s="33" t="n">
        <v>0</v>
      </c>
      <c r="E6" s="33" t="n">
        <v>290.69</v>
      </c>
      <c r="F6" s="33" t="n">
        <v>10</v>
      </c>
      <c r="G6" s="33" t="n">
        <v>8.94</v>
      </c>
      <c r="H6" s="33" t="n">
        <v>1285.94</v>
      </c>
    </row>
    <row r="7" customFormat="false" ht="14.25" hidden="false" customHeight="false" outlineLevel="0" collapsed="false">
      <c r="A7" s="33" t="s">
        <v>225</v>
      </c>
      <c r="B7" s="33" t="n">
        <v>190.91</v>
      </c>
      <c r="C7" s="33" t="n">
        <v>0</v>
      </c>
      <c r="D7" s="33" t="n">
        <v>0</v>
      </c>
      <c r="E7" s="33" t="n">
        <v>148.75</v>
      </c>
      <c r="F7" s="33" t="n">
        <v>0</v>
      </c>
      <c r="G7" s="33" t="n">
        <v>7.2</v>
      </c>
      <c r="H7" s="33" t="n">
        <v>346.86</v>
      </c>
    </row>
    <row r="8" customFormat="false" ht="14.15" hidden="false" customHeight="false" outlineLevel="0" collapsed="false">
      <c r="A8" s="33" t="s">
        <v>226</v>
      </c>
      <c r="B8" s="33" t="n">
        <v>691.18</v>
      </c>
      <c r="C8" s="33" t="n">
        <v>399.84</v>
      </c>
      <c r="D8" s="33" t="n">
        <v>0</v>
      </c>
      <c r="E8" s="33" t="n">
        <v>0</v>
      </c>
      <c r="F8" s="33" t="n">
        <v>0</v>
      </c>
      <c r="G8" s="33" t="n">
        <v>1.2</v>
      </c>
      <c r="H8" s="33" t="n">
        <v>1092.22</v>
      </c>
    </row>
    <row r="9" customFormat="false" ht="14.15" hidden="false" customHeight="false" outlineLevel="0" collapsed="false">
      <c r="A9" s="33" t="s">
        <v>227</v>
      </c>
      <c r="B9" s="33" t="n">
        <v>602.66</v>
      </c>
      <c r="C9" s="33" t="n">
        <v>229.57</v>
      </c>
      <c r="D9" s="33" t="n">
        <v>647.75</v>
      </c>
      <c r="E9" s="33" t="n">
        <v>0</v>
      </c>
      <c r="F9" s="33" t="n">
        <v>48</v>
      </c>
      <c r="G9" s="33" t="n">
        <v>6</v>
      </c>
      <c r="H9" s="33" t="n">
        <v>1533.98</v>
      </c>
    </row>
    <row r="10" customFormat="false" ht="14.15" hidden="false" customHeight="false" outlineLevel="0" collapsed="false">
      <c r="A10" s="33" t="s">
        <v>228</v>
      </c>
      <c r="B10" s="33" t="n">
        <v>320.22</v>
      </c>
      <c r="C10" s="33" t="n">
        <v>0</v>
      </c>
      <c r="D10" s="33" t="n">
        <v>0</v>
      </c>
      <c r="E10" s="33" t="n">
        <v>530.61</v>
      </c>
      <c r="F10" s="33" t="n">
        <v>61.2</v>
      </c>
      <c r="G10" s="33" t="n">
        <v>37</v>
      </c>
      <c r="H10" s="33" t="n">
        <v>949.03</v>
      </c>
    </row>
    <row r="11" customFormat="false" ht="14.15" hidden="false" customHeight="false" outlineLevel="0" collapsed="false">
      <c r="A11" s="33" t="s">
        <v>229</v>
      </c>
      <c r="B11" s="33" t="n">
        <v>171.35</v>
      </c>
      <c r="C11" s="33" t="n">
        <v>199.92</v>
      </c>
      <c r="D11" s="33" t="n">
        <v>0</v>
      </c>
      <c r="E11" s="33" t="n">
        <v>0</v>
      </c>
      <c r="F11" s="33" t="n">
        <v>0</v>
      </c>
      <c r="G11" s="33" t="n">
        <v>2</v>
      </c>
      <c r="H11" s="33" t="n">
        <v>373.27</v>
      </c>
    </row>
    <row r="12" customFormat="false" ht="14.15" hidden="false" customHeight="false" outlineLevel="0" collapsed="false">
      <c r="A12" s="33" t="s">
        <v>230</v>
      </c>
      <c r="B12" s="33" t="n">
        <v>43.37</v>
      </c>
      <c r="C12" s="33" t="n">
        <v>399.84</v>
      </c>
      <c r="D12" s="33" t="n">
        <v>1045.6</v>
      </c>
      <c r="E12" s="33" t="n">
        <v>0</v>
      </c>
      <c r="F12" s="33" t="n">
        <v>0</v>
      </c>
      <c r="G12" s="33" t="n">
        <v>17.89</v>
      </c>
      <c r="H12" s="33" t="n">
        <v>1506.7</v>
      </c>
    </row>
    <row r="13" customFormat="false" ht="14.15" hidden="false" customHeight="false" outlineLevel="0" collapsed="false">
      <c r="A13" s="33" t="s">
        <v>231</v>
      </c>
      <c r="B13" s="33" t="n">
        <v>103.67</v>
      </c>
      <c r="C13" s="33" t="n">
        <v>353.92</v>
      </c>
      <c r="D13" s="33" t="n">
        <v>0</v>
      </c>
      <c r="E13" s="33" t="n">
        <v>0</v>
      </c>
      <c r="F13" s="33" t="n">
        <v>0</v>
      </c>
      <c r="G13" s="33" t="n">
        <v>3.22</v>
      </c>
      <c r="H13" s="33" t="n">
        <v>460.81</v>
      </c>
    </row>
    <row r="14" customFormat="false" ht="14.15" hidden="false" customHeight="false" outlineLevel="0" collapsed="false">
      <c r="A14" s="33" t="s">
        <v>232</v>
      </c>
      <c r="B14" s="33" t="n">
        <v>160.94</v>
      </c>
      <c r="C14" s="33" t="n">
        <v>0</v>
      </c>
      <c r="D14" s="33" t="n">
        <v>47.2</v>
      </c>
      <c r="E14" s="33" t="n">
        <v>0</v>
      </c>
      <c r="F14" s="33" t="n">
        <v>0</v>
      </c>
      <c r="G14" s="33" t="n">
        <v>3.4</v>
      </c>
      <c r="H14" s="33" t="n">
        <v>211.54</v>
      </c>
    </row>
    <row r="15" customFormat="false" ht="14.15" hidden="false" customHeight="false" outlineLevel="0" collapsed="false">
      <c r="A15" s="33" t="s">
        <v>233</v>
      </c>
      <c r="B15" s="33" t="n">
        <v>125.06</v>
      </c>
      <c r="C15" s="33" t="n">
        <v>199.92</v>
      </c>
      <c r="D15" s="33" t="n">
        <v>0</v>
      </c>
      <c r="E15" s="33" t="n">
        <v>0</v>
      </c>
      <c r="F15" s="33" t="n">
        <v>0</v>
      </c>
      <c r="G15" s="33" t="n">
        <v>23.63</v>
      </c>
      <c r="H15" s="33" t="n">
        <v>348.61</v>
      </c>
    </row>
    <row r="16" customFormat="false" ht="14.15" hidden="false" customHeight="false" outlineLevel="0" collapsed="false">
      <c r="A16" s="33" t="s">
        <v>234</v>
      </c>
      <c r="B16" s="33" t="n">
        <v>254.38</v>
      </c>
      <c r="C16" s="33" t="n">
        <v>199.92</v>
      </c>
      <c r="D16" s="33" t="n">
        <v>48.4</v>
      </c>
      <c r="E16" s="33" t="n">
        <v>0</v>
      </c>
      <c r="F16" s="33" t="n">
        <v>0</v>
      </c>
      <c r="G16" s="33" t="n">
        <v>31.45</v>
      </c>
      <c r="H16" s="33" t="n">
        <v>534.15</v>
      </c>
    </row>
    <row r="17" customFormat="false" ht="14.15" hidden="false" customHeight="false" outlineLevel="0" collapsed="false">
      <c r="A17" s="33" t="s">
        <v>235</v>
      </c>
      <c r="B17" s="33" t="n">
        <v>341.67</v>
      </c>
      <c r="C17" s="33" t="n">
        <v>417.34</v>
      </c>
      <c r="D17" s="33" t="n">
        <v>0</v>
      </c>
      <c r="E17" s="33" t="n">
        <v>0</v>
      </c>
      <c r="F17" s="33" t="n">
        <v>0</v>
      </c>
      <c r="G17" s="33" t="n">
        <v>12.38</v>
      </c>
      <c r="H17" s="33" t="n">
        <v>771.39</v>
      </c>
    </row>
    <row r="18" customFormat="false" ht="14.15" hidden="false" customHeight="false" outlineLevel="0" collapsed="false">
      <c r="A18" s="33" t="s">
        <v>236</v>
      </c>
      <c r="B18" s="33" t="n">
        <v>60.94</v>
      </c>
      <c r="C18" s="33" t="n">
        <v>123.25</v>
      </c>
      <c r="D18" s="33" t="n">
        <v>-97.71</v>
      </c>
      <c r="E18" s="33" t="n">
        <v>0</v>
      </c>
      <c r="F18" s="33" t="n">
        <v>20</v>
      </c>
      <c r="G18" s="33" t="n">
        <v>8.99</v>
      </c>
      <c r="H18" s="33" t="n">
        <v>115.47</v>
      </c>
    </row>
    <row r="19" customFormat="false" ht="14.15" hidden="false" customHeight="false" outlineLevel="0" collapsed="false">
      <c r="A19" s="33" t="s">
        <v>237</v>
      </c>
      <c r="B19" s="33" t="n">
        <v>174.61</v>
      </c>
      <c r="C19" s="33" t="n">
        <v>199.92</v>
      </c>
      <c r="D19" s="33" t="n">
        <v>-37.7</v>
      </c>
      <c r="E19" s="33" t="n">
        <v>0</v>
      </c>
      <c r="F19" s="33" t="n">
        <v>0</v>
      </c>
      <c r="G19" s="33" t="n">
        <v>18.05</v>
      </c>
      <c r="H19" s="33" t="n">
        <v>354.88</v>
      </c>
    </row>
    <row r="20" customFormat="false" ht="14.15" hidden="false" customHeight="false" outlineLevel="0" collapsed="false">
      <c r="A20" s="33" t="s">
        <v>238</v>
      </c>
      <c r="B20" s="33" t="n">
        <v>346.57</v>
      </c>
      <c r="C20" s="33" t="n">
        <v>399.84</v>
      </c>
      <c r="D20" s="33" t="n">
        <v>0</v>
      </c>
      <c r="E20" s="33" t="n">
        <v>341.58</v>
      </c>
      <c r="F20" s="33" t="n">
        <v>0</v>
      </c>
      <c r="G20" s="33" t="n">
        <v>17</v>
      </c>
      <c r="H20" s="33" t="n">
        <v>1104.99</v>
      </c>
    </row>
    <row r="21" customFormat="false" ht="14.15" hidden="false" customHeight="false" outlineLevel="0" collapsed="false">
      <c r="A21" s="33" t="s">
        <v>239</v>
      </c>
      <c r="B21" s="33" t="n">
        <v>345.27</v>
      </c>
      <c r="C21" s="33" t="n">
        <v>199.92</v>
      </c>
      <c r="D21" s="33" t="n">
        <v>0</v>
      </c>
      <c r="E21" s="33" t="n">
        <v>0</v>
      </c>
      <c r="F21" s="33" t="n">
        <v>0</v>
      </c>
      <c r="G21" s="33" t="n">
        <v>0</v>
      </c>
      <c r="H21" s="33" t="n">
        <v>545.19</v>
      </c>
    </row>
    <row r="22" customFormat="false" ht="14.15" hidden="false" customHeight="false" outlineLevel="0" collapsed="false">
      <c r="A22" s="33" t="s">
        <v>240</v>
      </c>
      <c r="B22" s="33" t="n">
        <v>238.6</v>
      </c>
      <c r="C22" s="33" t="n">
        <v>0</v>
      </c>
      <c r="D22" s="33" t="n">
        <v>0</v>
      </c>
      <c r="E22" s="33" t="n">
        <v>0</v>
      </c>
      <c r="F22" s="33" t="n">
        <v>40</v>
      </c>
      <c r="G22" s="33" t="n">
        <v>12.07</v>
      </c>
      <c r="H22" s="33" t="n">
        <v>290.67</v>
      </c>
    </row>
    <row r="23" customFormat="false" ht="14.15" hidden="false" customHeight="false" outlineLevel="0" collapsed="false">
      <c r="A23" s="33" t="s">
        <v>241</v>
      </c>
      <c r="B23" s="33" t="n">
        <v>504.66</v>
      </c>
      <c r="C23" s="33" t="n">
        <v>199.92</v>
      </c>
      <c r="D23" s="33" t="n">
        <v>0</v>
      </c>
      <c r="E23" s="33" t="n">
        <v>0</v>
      </c>
      <c r="F23" s="33" t="n">
        <v>0</v>
      </c>
      <c r="G23" s="33" t="n">
        <v>5.64</v>
      </c>
      <c r="H23" s="33" t="n">
        <v>710.22</v>
      </c>
    </row>
    <row r="24" customFormat="false" ht="14.15" hidden="false" customHeight="false" outlineLevel="0" collapsed="false">
      <c r="A24" s="33" t="s">
        <v>242</v>
      </c>
      <c r="B24" s="33" t="n">
        <v>102.7</v>
      </c>
      <c r="C24" s="33" t="n">
        <v>199.92</v>
      </c>
      <c r="D24" s="33" t="n">
        <v>0</v>
      </c>
      <c r="E24" s="33" t="n">
        <v>0</v>
      </c>
      <c r="F24" s="33" t="n">
        <v>0</v>
      </c>
      <c r="G24" s="33" t="n">
        <v>16.9</v>
      </c>
      <c r="H24" s="33" t="n">
        <v>319.52</v>
      </c>
    </row>
    <row r="25" customFormat="false" ht="13.8" hidden="false" customHeight="false" outlineLevel="0" collapsed="false">
      <c r="H25" s="0" t="n">
        <f aca="false">SUM(H2:H24)</f>
        <v>17490.26</v>
      </c>
    </row>
    <row r="26" customFormat="false" ht="13.8" hidden="false" customHeight="false" outlineLevel="0" collapsed="false">
      <c r="G26" s="0" t="s">
        <v>243</v>
      </c>
      <c r="H26" s="0" t="n">
        <f aca="false">H25/23</f>
        <v>760.446086956522</v>
      </c>
    </row>
    <row r="33" customFormat="false" ht="13.8" hidden="false" customHeight="false" outlineLevel="0" collapsed="false">
      <c r="A33" s="0" t="s">
        <v>244</v>
      </c>
      <c r="B33" s="0" t="n">
        <v>320</v>
      </c>
      <c r="C33" s="0" t="n">
        <v>44</v>
      </c>
    </row>
    <row r="34" customFormat="false" ht="13.8" hidden="false" customHeight="false" outlineLevel="0" collapsed="false">
      <c r="A34" s="0" t="s">
        <v>245</v>
      </c>
      <c r="B34" s="0" t="n">
        <v>210</v>
      </c>
      <c r="C34" s="0" t="n">
        <v>29</v>
      </c>
    </row>
    <row r="35" customFormat="false" ht="13.8" hidden="false" customHeight="false" outlineLevel="0" collapsed="false">
      <c r="A35" s="0" t="s">
        <v>246</v>
      </c>
      <c r="B35" s="0" t="n">
        <v>87</v>
      </c>
      <c r="C35" s="0" t="n">
        <v>12</v>
      </c>
    </row>
    <row r="36" customFormat="false" ht="13.8" hidden="false" customHeight="false" outlineLevel="0" collapsed="false">
      <c r="A36" s="0" t="s">
        <v>247</v>
      </c>
      <c r="B36" s="0" t="n">
        <v>83</v>
      </c>
      <c r="C36" s="0" t="n">
        <v>11</v>
      </c>
    </row>
    <row r="37" customFormat="false" ht="13.8" hidden="false" customHeight="false" outlineLevel="0" collapsed="false">
      <c r="A37" s="0" t="s">
        <v>248</v>
      </c>
      <c r="B37" s="0" t="n">
        <v>15</v>
      </c>
      <c r="C37" s="0" t="n">
        <v>2</v>
      </c>
    </row>
    <row r="38" customFormat="false" ht="13.8" hidden="false" customHeight="false" outlineLevel="0" collapsed="false">
      <c r="A38" s="0" t="s">
        <v>249</v>
      </c>
      <c r="B38" s="0" t="n">
        <v>12</v>
      </c>
      <c r="C38" s="0" t="n">
        <v>2</v>
      </c>
    </row>
    <row r="39" customFormat="false" ht="13.8" hidden="false" customHeight="false" outlineLevel="0" collapsed="false">
      <c r="B39" s="0" t="n">
        <f aca="false">SUM(B33:B38)</f>
        <v>727</v>
      </c>
      <c r="C39" s="0" t="n">
        <f aca="false">SUM(C33:C38)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8" colorId="64" zoomScale="110" zoomScaleNormal="110" zoomScalePageLayoutView="100" workbookViewId="0">
      <selection pane="topLeft" activeCell="A27" activeCellId="0" sqref="A27"/>
    </sheetView>
  </sheetViews>
  <sheetFormatPr defaultColWidth="10.453125" defaultRowHeight="13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9" activeCellId="0" sqref="A19"/>
    </sheetView>
  </sheetViews>
  <sheetFormatPr defaultColWidth="10.453125" defaultRowHeight="13.8" zeroHeight="false" outlineLevelRow="0" outlineLevelCol="0"/>
  <sheetData>
    <row r="1" customFormat="false" ht="13.8" hidden="false" customHeight="false" outlineLevel="0" collapsed="false">
      <c r="A1" s="0" t="s">
        <v>250</v>
      </c>
    </row>
    <row r="2" customFormat="false" ht="13.8" hidden="false" customHeight="false" outlineLevel="0" collapsed="false">
      <c r="A2" s="0" t="n">
        <v>0</v>
      </c>
      <c r="B2" s="0" t="n">
        <v>3000</v>
      </c>
      <c r="C2" s="0" t="n">
        <f aca="false">B2</f>
        <v>3000</v>
      </c>
      <c r="D2" s="0" t="n">
        <f aca="false">B2</f>
        <v>3000</v>
      </c>
    </row>
    <row r="3" customFormat="false" ht="13.8" hidden="false" customHeight="false" outlineLevel="0" collapsed="false">
      <c r="A3" s="0" t="n">
        <v>1</v>
      </c>
      <c r="B3" s="0" t="n">
        <v>750</v>
      </c>
      <c r="C3" s="0" t="n">
        <f aca="false">B3</f>
        <v>750</v>
      </c>
      <c r="D3" s="0" t="n">
        <f aca="false">B3</f>
        <v>750</v>
      </c>
    </row>
    <row r="4" customFormat="false" ht="13.8" hidden="false" customHeight="false" outlineLevel="0" collapsed="false">
      <c r="A4" s="0" t="n">
        <v>2</v>
      </c>
      <c r="B4" s="0" t="n">
        <v>750</v>
      </c>
      <c r="C4" s="0" t="n">
        <f aca="false">B4</f>
        <v>750</v>
      </c>
      <c r="D4" s="0" t="n">
        <f aca="false">B4</f>
        <v>750</v>
      </c>
    </row>
    <row r="5" customFormat="false" ht="13.8" hidden="false" customHeight="false" outlineLevel="0" collapsed="false">
      <c r="A5" s="0" t="n">
        <v>3</v>
      </c>
      <c r="B5" s="0" t="n">
        <v>750</v>
      </c>
      <c r="C5" s="0" t="n">
        <f aca="false">B5</f>
        <v>750</v>
      </c>
      <c r="D5" s="0" t="n">
        <f aca="false">B5</f>
        <v>750</v>
      </c>
    </row>
    <row r="6" customFormat="false" ht="13.8" hidden="false" customHeight="false" outlineLevel="0" collapsed="false">
      <c r="A6" s="0" t="n">
        <v>4</v>
      </c>
      <c r="B6" s="0" t="n">
        <v>750</v>
      </c>
      <c r="C6" s="0" t="n">
        <f aca="false">B6</f>
        <v>750</v>
      </c>
      <c r="D6" s="0" t="n">
        <f aca="false">B6</f>
        <v>750</v>
      </c>
    </row>
    <row r="7" customFormat="false" ht="13.8" hidden="false" customHeight="false" outlineLevel="0" collapsed="false">
      <c r="A7" s="0" t="n">
        <v>5</v>
      </c>
      <c r="B7" s="0" t="n">
        <v>750</v>
      </c>
      <c r="C7" s="0" t="n">
        <f aca="false">B7</f>
        <v>750</v>
      </c>
      <c r="D7" s="0" t="n">
        <f aca="false">B7</f>
        <v>750</v>
      </c>
    </row>
    <row r="8" customFormat="false" ht="13.8" hidden="false" customHeight="false" outlineLevel="0" collapsed="false">
      <c r="A8" s="0" t="n">
        <v>6</v>
      </c>
      <c r="B8" s="0" t="n">
        <v>750</v>
      </c>
      <c r="C8" s="0" t="n">
        <f aca="false">B8</f>
        <v>750</v>
      </c>
      <c r="D8" s="0" t="n">
        <f aca="false">B8</f>
        <v>750</v>
      </c>
    </row>
    <row r="9" customFormat="false" ht="13.8" hidden="false" customHeight="false" outlineLevel="0" collapsed="false">
      <c r="A9" s="0" t="n">
        <v>7</v>
      </c>
      <c r="B9" s="0" t="n">
        <v>750</v>
      </c>
      <c r="C9" s="0" t="n">
        <f aca="false">B9</f>
        <v>750</v>
      </c>
      <c r="D9" s="0" t="n">
        <f aca="false">B9</f>
        <v>750</v>
      </c>
    </row>
    <row r="10" customFormat="false" ht="13.8" hidden="false" customHeight="false" outlineLevel="0" collapsed="false">
      <c r="A10" s="0" t="n">
        <v>8</v>
      </c>
      <c r="B10" s="0" t="n">
        <v>750</v>
      </c>
      <c r="C10" s="0" t="n">
        <f aca="false">B10</f>
        <v>750</v>
      </c>
      <c r="D10" s="0" t="n">
        <f aca="false">B10</f>
        <v>750</v>
      </c>
    </row>
    <row r="11" customFormat="false" ht="13.8" hidden="false" customHeight="false" outlineLevel="0" collapsed="false">
      <c r="A11" s="0" t="n">
        <v>9</v>
      </c>
      <c r="B11" s="0" t="n">
        <v>750</v>
      </c>
      <c r="C11" s="0" t="n">
        <f aca="false">B11</f>
        <v>750</v>
      </c>
      <c r="D11" s="0" t="n">
        <f aca="false">B11</f>
        <v>750</v>
      </c>
    </row>
    <row r="12" customFormat="false" ht="13.8" hidden="false" customHeight="false" outlineLevel="0" collapsed="false">
      <c r="A12" s="0" t="n">
        <v>10</v>
      </c>
      <c r="B12" s="0" t="n">
        <v>750</v>
      </c>
      <c r="C12" s="0" t="n">
        <f aca="false">B12</f>
        <v>750</v>
      </c>
      <c r="D12" s="0" t="n">
        <f aca="false">B12</f>
        <v>750</v>
      </c>
    </row>
    <row r="13" customFormat="false" ht="13.8" hidden="false" customHeight="false" outlineLevel="0" collapsed="false">
      <c r="A13" s="0" t="n">
        <v>11</v>
      </c>
      <c r="B13" s="0" t="n">
        <v>750</v>
      </c>
      <c r="C13" s="0" t="n">
        <f aca="false">B13</f>
        <v>750</v>
      </c>
      <c r="D13" s="0" t="n">
        <f aca="false">B13</f>
        <v>750</v>
      </c>
    </row>
    <row r="14" customFormat="false" ht="13.8" hidden="false" customHeight="false" outlineLevel="0" collapsed="false">
      <c r="A14" s="0" t="n">
        <v>12</v>
      </c>
      <c r="B14" s="0" t="n">
        <v>750</v>
      </c>
      <c r="C14" s="0" t="n">
        <f aca="false">B14</f>
        <v>750</v>
      </c>
      <c r="D14" s="0" t="n">
        <f aca="false">B14</f>
        <v>750</v>
      </c>
    </row>
    <row r="15" customFormat="false" ht="13.8" hidden="false" customHeight="false" outlineLevel="0" collapsed="false">
      <c r="A15" s="0" t="n">
        <v>13</v>
      </c>
      <c r="B15" s="0" t="n">
        <v>750</v>
      </c>
      <c r="C15" s="0" t="n">
        <f aca="false">B15</f>
        <v>750</v>
      </c>
      <c r="D15" s="0" t="n">
        <f aca="false">B15</f>
        <v>750</v>
      </c>
    </row>
    <row r="16" customFormat="false" ht="13.8" hidden="false" customHeight="false" outlineLevel="0" collapsed="false">
      <c r="A16" s="0" t="n">
        <v>14</v>
      </c>
      <c r="B16" s="0" t="n">
        <v>750</v>
      </c>
      <c r="C16" s="0" t="n">
        <f aca="false">B16</f>
        <v>750</v>
      </c>
      <c r="D16" s="0" t="n">
        <f aca="false">B16</f>
        <v>750</v>
      </c>
    </row>
    <row r="17" customFormat="false" ht="13.8" hidden="false" customHeight="false" outlineLevel="0" collapsed="false">
      <c r="A17" s="0" t="n">
        <v>15</v>
      </c>
      <c r="B17" s="0" t="n">
        <v>750</v>
      </c>
      <c r="C17" s="0" t="n">
        <f aca="false">B17</f>
        <v>750</v>
      </c>
      <c r="D17" s="0" t="n">
        <f aca="false">B17</f>
        <v>750</v>
      </c>
    </row>
    <row r="18" customFormat="false" ht="13.8" hidden="false" customHeight="false" outlineLevel="0" collapsed="false">
      <c r="A18" s="0" t="n">
        <v>16</v>
      </c>
      <c r="B18" s="0" t="n">
        <v>750</v>
      </c>
      <c r="C18" s="0" t="n">
        <f aca="false">B18</f>
        <v>750</v>
      </c>
      <c r="D18" s="0" t="n">
        <f aca="false">B18</f>
        <v>750</v>
      </c>
    </row>
    <row r="19" customFormat="false" ht="13.8" hidden="false" customHeight="false" outlineLevel="0" collapsed="false">
      <c r="A19" s="0" t="n">
        <v>17</v>
      </c>
      <c r="B19" s="0" t="n">
        <v>750</v>
      </c>
      <c r="C19" s="0" t="n">
        <f aca="false">B19</f>
        <v>750</v>
      </c>
      <c r="D19" s="0" t="n">
        <f aca="false">B19</f>
        <v>750</v>
      </c>
    </row>
    <row r="20" customFormat="false" ht="13.8" hidden="false" customHeight="false" outlineLevel="0" collapsed="false">
      <c r="A20" s="0" t="n">
        <v>18</v>
      </c>
      <c r="B20" s="0" t="n">
        <v>750</v>
      </c>
      <c r="C20" s="0" t="n">
        <f aca="false">B20</f>
        <v>750</v>
      </c>
      <c r="D20" s="0" t="n">
        <f aca="false">B20</f>
        <v>750</v>
      </c>
    </row>
    <row r="21" customFormat="false" ht="13.8" hidden="false" customHeight="false" outlineLevel="0" collapsed="false">
      <c r="A21" s="0" t="n">
        <v>19</v>
      </c>
      <c r="B21" s="0" t="n">
        <v>750</v>
      </c>
      <c r="C21" s="0" t="n">
        <f aca="false">B21</f>
        <v>750</v>
      </c>
      <c r="D21" s="0" t="n">
        <f aca="false">B21</f>
        <v>750</v>
      </c>
    </row>
    <row r="22" customFormat="false" ht="13.8" hidden="false" customHeight="false" outlineLevel="0" collapsed="false">
      <c r="A22" s="0" t="n">
        <v>20</v>
      </c>
      <c r="B22" s="0" t="n">
        <v>750</v>
      </c>
      <c r="C22" s="0" t="n">
        <f aca="false">B22</f>
        <v>750</v>
      </c>
      <c r="D22" s="0" t="n">
        <f aca="false">B22</f>
        <v>750</v>
      </c>
    </row>
    <row r="23" customFormat="false" ht="13.8" hidden="false" customHeight="false" outlineLevel="0" collapsed="false">
      <c r="A23" s="0" t="n">
        <v>21</v>
      </c>
      <c r="B23" s="0" t="n">
        <v>750</v>
      </c>
      <c r="C23" s="0" t="n">
        <f aca="false">B23</f>
        <v>750</v>
      </c>
      <c r="D23" s="0" t="n">
        <f aca="false">B23</f>
        <v>750</v>
      </c>
    </row>
    <row r="24" customFormat="false" ht="13.8" hidden="false" customHeight="false" outlineLevel="0" collapsed="false">
      <c r="A24" s="0" t="n">
        <v>22</v>
      </c>
      <c r="B24" s="0" t="n">
        <v>750</v>
      </c>
      <c r="C24" s="0" t="n">
        <f aca="false">B24</f>
        <v>750</v>
      </c>
      <c r="D24" s="0" t="n">
        <f aca="false">B24</f>
        <v>750</v>
      </c>
    </row>
    <row r="25" customFormat="false" ht="13.8" hidden="false" customHeight="false" outlineLevel="0" collapsed="false">
      <c r="A25" s="0" t="n">
        <v>23</v>
      </c>
      <c r="B25" s="0" t="n">
        <v>750</v>
      </c>
      <c r="C25" s="0" t="n">
        <f aca="false">B25</f>
        <v>750</v>
      </c>
      <c r="D25" s="0" t="n">
        <f aca="false">B25</f>
        <v>750</v>
      </c>
    </row>
    <row r="26" customFormat="false" ht="13.8" hidden="false" customHeight="false" outlineLevel="0" collapsed="false">
      <c r="A26" s="0" t="n">
        <v>24</v>
      </c>
      <c r="B26" s="0" t="n">
        <v>750</v>
      </c>
      <c r="C26" s="0" t="n">
        <v>18000</v>
      </c>
      <c r="D26" s="0" t="n">
        <f aca="false">B26</f>
        <v>750</v>
      </c>
    </row>
    <row r="27" customFormat="false" ht="13.8" hidden="false" customHeight="false" outlineLevel="0" collapsed="false">
      <c r="A27" s="0" t="n">
        <v>25</v>
      </c>
      <c r="B27" s="0" t="n">
        <v>750</v>
      </c>
      <c r="C27" s="0" t="n">
        <v>-9000</v>
      </c>
      <c r="D27" s="0" t="n">
        <f aca="false">B27</f>
        <v>750</v>
      </c>
    </row>
    <row r="28" customFormat="false" ht="13.8" hidden="false" customHeight="false" outlineLevel="0" collapsed="false">
      <c r="A28" s="0" t="n">
        <v>26</v>
      </c>
      <c r="B28" s="0" t="n">
        <v>750</v>
      </c>
      <c r="C28" s="0" t="n">
        <v>570</v>
      </c>
      <c r="D28" s="0" t="n">
        <f aca="false">B28</f>
        <v>750</v>
      </c>
    </row>
    <row r="29" customFormat="false" ht="13.8" hidden="false" customHeight="false" outlineLevel="0" collapsed="false">
      <c r="A29" s="0" t="n">
        <v>27</v>
      </c>
      <c r="B29" s="0" t="n">
        <v>750</v>
      </c>
      <c r="C29" s="0" t="n">
        <v>570</v>
      </c>
      <c r="D29" s="0" t="n">
        <f aca="false">B29</f>
        <v>750</v>
      </c>
    </row>
    <row r="30" customFormat="false" ht="13.8" hidden="false" customHeight="false" outlineLevel="0" collapsed="false">
      <c r="A30" s="0" t="n">
        <v>28</v>
      </c>
      <c r="B30" s="0" t="n">
        <v>750</v>
      </c>
      <c r="C30" s="0" t="n">
        <v>570</v>
      </c>
      <c r="D30" s="0" t="n">
        <f aca="false">B30</f>
        <v>750</v>
      </c>
    </row>
    <row r="31" customFormat="false" ht="13.8" hidden="false" customHeight="false" outlineLevel="0" collapsed="false">
      <c r="A31" s="0" t="n">
        <v>29</v>
      </c>
      <c r="B31" s="0" t="n">
        <v>750</v>
      </c>
      <c r="C31" s="0" t="n">
        <v>570</v>
      </c>
      <c r="D31" s="0" t="n">
        <f aca="false">B31</f>
        <v>750</v>
      </c>
    </row>
    <row r="32" customFormat="false" ht="13.8" hidden="false" customHeight="false" outlineLevel="0" collapsed="false">
      <c r="A32" s="0" t="n">
        <v>30</v>
      </c>
      <c r="B32" s="0" t="n">
        <v>750</v>
      </c>
      <c r="C32" s="0" t="n">
        <v>570</v>
      </c>
      <c r="D32" s="0" t="n">
        <f aca="false">B32</f>
        <v>750</v>
      </c>
    </row>
    <row r="33" customFormat="false" ht="13.8" hidden="false" customHeight="false" outlineLevel="0" collapsed="false">
      <c r="A33" s="0" t="n">
        <v>31</v>
      </c>
      <c r="B33" s="0" t="n">
        <v>750</v>
      </c>
      <c r="C33" s="0" t="n">
        <v>570</v>
      </c>
      <c r="D33" s="0" t="n">
        <f aca="false">B33</f>
        <v>750</v>
      </c>
    </row>
    <row r="34" customFormat="false" ht="13.8" hidden="false" customHeight="false" outlineLevel="0" collapsed="false">
      <c r="A34" s="0" t="n">
        <v>32</v>
      </c>
      <c r="B34" s="0" t="n">
        <v>750</v>
      </c>
      <c r="C34" s="0" t="n">
        <v>570</v>
      </c>
      <c r="D34" s="0" t="n">
        <f aca="false">B34</f>
        <v>750</v>
      </c>
    </row>
    <row r="35" customFormat="false" ht="13.8" hidden="false" customHeight="false" outlineLevel="0" collapsed="false">
      <c r="A35" s="0" t="n">
        <v>33</v>
      </c>
      <c r="B35" s="0" t="n">
        <v>750</v>
      </c>
      <c r="C35" s="0" t="n">
        <v>570</v>
      </c>
      <c r="D35" s="0" t="n">
        <f aca="false">B35</f>
        <v>750</v>
      </c>
    </row>
    <row r="36" customFormat="false" ht="13.8" hidden="false" customHeight="false" outlineLevel="0" collapsed="false">
      <c r="A36" s="0" t="n">
        <v>34</v>
      </c>
      <c r="B36" s="0" t="n">
        <v>750</v>
      </c>
      <c r="C36" s="0" t="n">
        <v>570</v>
      </c>
      <c r="D36" s="0" t="n">
        <f aca="false">B36</f>
        <v>750</v>
      </c>
    </row>
    <row r="37" customFormat="false" ht="13.8" hidden="false" customHeight="false" outlineLevel="0" collapsed="false">
      <c r="A37" s="0" t="n">
        <v>35</v>
      </c>
      <c r="B37" s="0" t="n">
        <v>750</v>
      </c>
      <c r="C37" s="0" t="n">
        <v>570</v>
      </c>
      <c r="D37" s="0" t="n">
        <f aca="false">B37</f>
        <v>750</v>
      </c>
    </row>
    <row r="38" customFormat="false" ht="13.8" hidden="false" customHeight="false" outlineLevel="0" collapsed="false">
      <c r="A38" s="0" t="n">
        <v>36</v>
      </c>
      <c r="B38" s="0" t="n">
        <v>750</v>
      </c>
      <c r="C38" s="0" t="n">
        <v>570</v>
      </c>
      <c r="D38" s="0" t="n">
        <v>15000</v>
      </c>
    </row>
    <row r="39" customFormat="false" ht="13.8" hidden="false" customHeight="false" outlineLevel="0" collapsed="false">
      <c r="A39" s="0" t="n">
        <v>37</v>
      </c>
      <c r="B39" s="0" t="n">
        <v>750</v>
      </c>
      <c r="C39" s="0" t="n">
        <v>570</v>
      </c>
      <c r="D39" s="0" t="n">
        <v>-7000</v>
      </c>
    </row>
    <row r="40" customFormat="false" ht="13.8" hidden="false" customHeight="false" outlineLevel="0" collapsed="false">
      <c r="A40" s="0" t="n">
        <v>38</v>
      </c>
      <c r="B40" s="0" t="n">
        <v>750</v>
      </c>
      <c r="C40" s="0" t="n">
        <v>570</v>
      </c>
      <c r="D40" s="0" t="n">
        <v>550</v>
      </c>
    </row>
    <row r="41" customFormat="false" ht="13.8" hidden="false" customHeight="false" outlineLevel="0" collapsed="false">
      <c r="A41" s="0" t="n">
        <v>39</v>
      </c>
      <c r="B41" s="0" t="n">
        <v>750</v>
      </c>
      <c r="C41" s="0" t="n">
        <v>570</v>
      </c>
      <c r="D41" s="0" t="n">
        <v>550</v>
      </c>
    </row>
    <row r="42" customFormat="false" ht="13.8" hidden="false" customHeight="false" outlineLevel="0" collapsed="false">
      <c r="A42" s="0" t="n">
        <v>40</v>
      </c>
      <c r="B42" s="0" t="n">
        <v>750</v>
      </c>
      <c r="C42" s="0" t="n">
        <v>570</v>
      </c>
      <c r="D42" s="0" t="n">
        <v>550</v>
      </c>
    </row>
    <row r="43" customFormat="false" ht="13.8" hidden="false" customHeight="false" outlineLevel="0" collapsed="false">
      <c r="A43" s="0" t="n">
        <v>41</v>
      </c>
      <c r="B43" s="0" t="n">
        <v>750</v>
      </c>
      <c r="C43" s="0" t="n">
        <v>570</v>
      </c>
      <c r="D43" s="0" t="n">
        <v>550</v>
      </c>
    </row>
    <row r="44" customFormat="false" ht="13.8" hidden="false" customHeight="false" outlineLevel="0" collapsed="false">
      <c r="A44" s="0" t="n">
        <v>42</v>
      </c>
      <c r="B44" s="0" t="n">
        <v>750</v>
      </c>
      <c r="C44" s="0" t="n">
        <v>570</v>
      </c>
      <c r="D44" s="0" t="n">
        <v>550</v>
      </c>
    </row>
    <row r="45" customFormat="false" ht="13.8" hidden="false" customHeight="false" outlineLevel="0" collapsed="false">
      <c r="A45" s="0" t="n">
        <v>43</v>
      </c>
      <c r="B45" s="0" t="n">
        <v>750</v>
      </c>
      <c r="C45" s="0" t="n">
        <v>570</v>
      </c>
      <c r="D45" s="0" t="n">
        <v>550</v>
      </c>
    </row>
    <row r="46" customFormat="false" ht="13.8" hidden="false" customHeight="false" outlineLevel="0" collapsed="false">
      <c r="A46" s="0" t="n">
        <v>44</v>
      </c>
      <c r="B46" s="0" t="n">
        <v>750</v>
      </c>
      <c r="C46" s="0" t="n">
        <v>570</v>
      </c>
      <c r="D46" s="0" t="n">
        <v>550</v>
      </c>
    </row>
    <row r="47" customFormat="false" ht="13.8" hidden="false" customHeight="false" outlineLevel="0" collapsed="false">
      <c r="A47" s="0" t="n">
        <v>45</v>
      </c>
      <c r="B47" s="0" t="n">
        <v>750</v>
      </c>
      <c r="C47" s="0" t="n">
        <v>570</v>
      </c>
      <c r="D47" s="0" t="n">
        <v>550</v>
      </c>
    </row>
    <row r="48" customFormat="false" ht="13.8" hidden="false" customHeight="false" outlineLevel="0" collapsed="false">
      <c r="A48" s="0" t="n">
        <v>46</v>
      </c>
      <c r="B48" s="0" t="n">
        <v>750</v>
      </c>
      <c r="C48" s="0" t="n">
        <v>570</v>
      </c>
      <c r="D48" s="0" t="n">
        <v>550</v>
      </c>
    </row>
    <row r="49" customFormat="false" ht="13.8" hidden="false" customHeight="false" outlineLevel="0" collapsed="false">
      <c r="A49" s="0" t="n">
        <v>47</v>
      </c>
      <c r="B49" s="0" t="n">
        <v>750</v>
      </c>
      <c r="C49" s="0" t="n">
        <v>570</v>
      </c>
      <c r="D49" s="0" t="n">
        <v>550</v>
      </c>
    </row>
    <row r="50" customFormat="false" ht="13.8" hidden="false" customHeight="false" outlineLevel="0" collapsed="false">
      <c r="A50" s="0" t="n">
        <v>48</v>
      </c>
      <c r="B50" s="0" t="n">
        <v>750</v>
      </c>
      <c r="C50" s="0" t="n">
        <v>570</v>
      </c>
      <c r="D50" s="0" t="n">
        <v>550</v>
      </c>
    </row>
    <row r="51" customFormat="false" ht="13.8" hidden="false" customHeight="false" outlineLevel="0" collapsed="false">
      <c r="A51" s="0" t="n">
        <v>49</v>
      </c>
      <c r="B51" s="0" t="n">
        <v>750</v>
      </c>
      <c r="C51" s="0" t="n">
        <v>570</v>
      </c>
      <c r="D51" s="0" t="n">
        <v>550</v>
      </c>
    </row>
    <row r="52" customFormat="false" ht="13.8" hidden="false" customHeight="false" outlineLevel="0" collapsed="false">
      <c r="A52" s="0" t="n">
        <v>50</v>
      </c>
      <c r="B52" s="0" t="n">
        <v>750</v>
      </c>
      <c r="C52" s="0" t="n">
        <v>570</v>
      </c>
      <c r="D52" s="0" t="n">
        <v>550</v>
      </c>
    </row>
    <row r="53" customFormat="false" ht="13.8" hidden="false" customHeight="false" outlineLevel="0" collapsed="false">
      <c r="A53" s="0" t="n">
        <v>51</v>
      </c>
      <c r="B53" s="0" t="n">
        <v>750</v>
      </c>
      <c r="C53" s="0" t="n">
        <v>570</v>
      </c>
      <c r="D53" s="0" t="n">
        <v>550</v>
      </c>
    </row>
    <row r="54" customFormat="false" ht="13.8" hidden="false" customHeight="false" outlineLevel="0" collapsed="false">
      <c r="A54" s="0" t="n">
        <v>52</v>
      </c>
      <c r="B54" s="0" t="n">
        <v>750</v>
      </c>
      <c r="C54" s="0" t="n">
        <v>570</v>
      </c>
      <c r="D54" s="0" t="n">
        <v>550</v>
      </c>
    </row>
    <row r="55" customFormat="false" ht="13.8" hidden="false" customHeight="false" outlineLevel="0" collapsed="false">
      <c r="A55" s="0" t="n">
        <v>53</v>
      </c>
      <c r="B55" s="0" t="n">
        <v>750</v>
      </c>
      <c r="C55" s="0" t="n">
        <v>570</v>
      </c>
      <c r="D55" s="0" t="n">
        <v>550</v>
      </c>
    </row>
    <row r="56" customFormat="false" ht="13.8" hidden="false" customHeight="false" outlineLevel="0" collapsed="false">
      <c r="A56" s="0" t="n">
        <v>54</v>
      </c>
      <c r="B56" s="0" t="n">
        <v>750</v>
      </c>
      <c r="C56" s="0" t="n">
        <v>570</v>
      </c>
      <c r="D56" s="0" t="n">
        <v>550</v>
      </c>
    </row>
    <row r="57" customFormat="false" ht="13.8" hidden="false" customHeight="false" outlineLevel="0" collapsed="false">
      <c r="A57" s="0" t="n">
        <v>55</v>
      </c>
      <c r="B57" s="0" t="n">
        <v>750</v>
      </c>
      <c r="C57" s="0" t="n">
        <v>570</v>
      </c>
      <c r="D57" s="0" t="n">
        <v>550</v>
      </c>
    </row>
    <row r="58" customFormat="false" ht="13.8" hidden="false" customHeight="false" outlineLevel="0" collapsed="false">
      <c r="A58" s="0" t="n">
        <v>56</v>
      </c>
      <c r="B58" s="0" t="n">
        <v>750</v>
      </c>
      <c r="C58" s="0" t="n">
        <v>570</v>
      </c>
      <c r="D58" s="0" t="n">
        <v>550</v>
      </c>
    </row>
    <row r="59" customFormat="false" ht="13.8" hidden="false" customHeight="false" outlineLevel="0" collapsed="false">
      <c r="A59" s="0" t="n">
        <v>57</v>
      </c>
      <c r="B59" s="0" t="n">
        <v>750</v>
      </c>
      <c r="C59" s="0" t="n">
        <v>570</v>
      </c>
      <c r="D59" s="0" t="n">
        <v>550</v>
      </c>
    </row>
    <row r="60" customFormat="false" ht="13.8" hidden="false" customHeight="false" outlineLevel="0" collapsed="false">
      <c r="A60" s="0" t="n">
        <v>58</v>
      </c>
      <c r="B60" s="0" t="n">
        <v>750</v>
      </c>
      <c r="C60" s="0" t="n">
        <v>570</v>
      </c>
      <c r="D60" s="0" t="n">
        <v>550</v>
      </c>
    </row>
    <row r="61" customFormat="false" ht="13.8" hidden="false" customHeight="false" outlineLevel="0" collapsed="false">
      <c r="A61" s="0" t="n">
        <v>59</v>
      </c>
      <c r="B61" s="0" t="n">
        <v>750</v>
      </c>
      <c r="C61" s="0" t="n">
        <v>570</v>
      </c>
      <c r="D61" s="0" t="n">
        <v>550</v>
      </c>
    </row>
    <row r="62" customFormat="false" ht="13.8" hidden="false" customHeight="false" outlineLevel="0" collapsed="false">
      <c r="A62" s="0" t="n">
        <v>60</v>
      </c>
      <c r="B62" s="0" t="n">
        <v>750</v>
      </c>
      <c r="C62" s="0" t="n">
        <v>570</v>
      </c>
      <c r="D62" s="0" t="n">
        <v>550</v>
      </c>
    </row>
    <row r="63" customFormat="false" ht="13.8" hidden="false" customHeight="false" outlineLevel="0" collapsed="false">
      <c r="B63" s="0" t="n">
        <v>11000</v>
      </c>
      <c r="C63" s="0" t="n">
        <v>0</v>
      </c>
      <c r="D63" s="0" t="n">
        <v>0</v>
      </c>
    </row>
    <row r="64" customFormat="false" ht="13.8" hidden="false" customHeight="false" outlineLevel="0" collapsed="false">
      <c r="B64" s="0" t="n">
        <v>-9000</v>
      </c>
      <c r="C64" s="0" t="n">
        <v>0</v>
      </c>
      <c r="D64" s="0" t="n">
        <v>0</v>
      </c>
    </row>
    <row r="65" customFormat="false" ht="13.8" hidden="false" customHeight="false" outlineLevel="0" collapsed="false">
      <c r="B65" s="0" t="n">
        <f aca="false">SUM(B2:B64)</f>
        <v>50000</v>
      </c>
      <c r="C65" s="0" t="n">
        <f aca="false">SUM(C2:C64)</f>
        <v>49200</v>
      </c>
      <c r="D65" s="0" t="n">
        <f aca="false">SUM(D2:D64)</f>
        <v>49900</v>
      </c>
    </row>
    <row r="66" customFormat="false" ht="13.8" hidden="false" customHeight="false" outlineLevel="0" collapsed="false">
      <c r="C66" s="0" t="n">
        <f aca="false">C65-B65</f>
        <v>-800</v>
      </c>
      <c r="D66" s="0" t="n">
        <f aca="false">D65-B65</f>
        <v>-100</v>
      </c>
    </row>
    <row r="67" customFormat="false" ht="13.8" hidden="false" customHeight="false" outlineLevel="0" collapsed="false">
      <c r="A67" s="0" t="s">
        <v>251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0.453125" defaultRowHeight="12.8" zeroHeight="false" outlineLevelRow="0" outlineLevelCol="0"/>
  <cols>
    <col collapsed="false" customWidth="true" hidden="false" outlineLevel="0" max="1" min="1" style="0" width="28.13"/>
  </cols>
  <sheetData>
    <row r="1" customFormat="false" ht="14.15" hidden="false" customHeight="false" outlineLevel="0" collapsed="false">
      <c r="B1" s="34" t="s">
        <v>252</v>
      </c>
      <c r="C1" s="34"/>
    </row>
    <row r="2" customFormat="false" ht="13.8" hidden="false" customHeight="false" outlineLevel="0" collapsed="false">
      <c r="B2" s="0" t="s">
        <v>253</v>
      </c>
      <c r="C2" s="0" t="s">
        <v>254</v>
      </c>
      <c r="D2" s="1" t="s">
        <v>255</v>
      </c>
    </row>
    <row r="3" customFormat="false" ht="13.8" hidden="false" customHeight="false" outlineLevel="0" collapsed="false">
      <c r="A3" s="0" t="s">
        <v>256</v>
      </c>
      <c r="B3" s="0" t="n">
        <v>36</v>
      </c>
      <c r="C3" s="0" t="n">
        <v>36</v>
      </c>
      <c r="D3" s="0" t="n">
        <v>36</v>
      </c>
    </row>
    <row r="8" customFormat="false" ht="16.5" hidden="false" customHeight="true" outlineLevel="0" collapsed="false">
      <c r="A8" s="35" t="s">
        <v>257</v>
      </c>
      <c r="B8" s="0" t="n">
        <v>0</v>
      </c>
      <c r="C8" s="0" t="n">
        <v>0</v>
      </c>
      <c r="D8" s="0" t="n">
        <f aca="false">103/12</f>
        <v>8.58333333333333</v>
      </c>
    </row>
    <row r="9" customFormat="false" ht="16.5" hidden="false" customHeight="true" outlineLevel="0" collapsed="false">
      <c r="A9" s="35" t="s">
        <v>258</v>
      </c>
      <c r="B9" s="0" t="n">
        <v>0</v>
      </c>
      <c r="C9" s="0" t="n">
        <v>0</v>
      </c>
      <c r="D9" s="0" t="n">
        <f aca="false">300/12</f>
        <v>25</v>
      </c>
    </row>
    <row r="10" customFormat="false" ht="16.5" hidden="false" customHeight="true" outlineLevel="0" collapsed="false">
      <c r="A10" s="35" t="s">
        <v>259</v>
      </c>
      <c r="B10" s="0" t="n">
        <v>0</v>
      </c>
      <c r="C10" s="0" t="n">
        <v>0</v>
      </c>
      <c r="D10" s="0" t="n">
        <f aca="false">1200/D3</f>
        <v>33.3333333333333</v>
      </c>
    </row>
    <row r="11" customFormat="false" ht="13.8" hidden="false" customHeight="false" outlineLevel="0" collapsed="false">
      <c r="A11" s="0" t="s">
        <v>260</v>
      </c>
      <c r="B11" s="0" t="n">
        <v>0</v>
      </c>
      <c r="C11" s="0" t="n">
        <v>0</v>
      </c>
      <c r="D11" s="0" t="n">
        <f aca="false">500/D3</f>
        <v>13.8888888888889</v>
      </c>
    </row>
    <row r="12" customFormat="false" ht="14.25" hidden="false" customHeight="false" outlineLevel="0" collapsed="false">
      <c r="A12" s="1" t="s">
        <v>261</v>
      </c>
      <c r="D12" s="0" t="n">
        <v>325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>
      <c r="A15" s="0" t="s">
        <v>262</v>
      </c>
      <c r="B15" s="0" t="n">
        <v>461</v>
      </c>
      <c r="C15" s="0" t="n">
        <v>450</v>
      </c>
      <c r="D15" s="0" t="n">
        <f aca="false">SUM(D8:D12)</f>
        <v>405.805555555556</v>
      </c>
    </row>
    <row r="19" customFormat="false" ht="13.8" hidden="false" customHeight="false" outlineLevel="0" collapsed="false">
      <c r="A19" s="0" t="s">
        <v>263</v>
      </c>
      <c r="B19" s="0" t="n">
        <v>4.2</v>
      </c>
      <c r="C19" s="0" t="n">
        <v>5.8</v>
      </c>
    </row>
    <row r="20" customFormat="false" ht="13.8" hidden="false" customHeight="false" outlineLevel="0" collapsed="false">
      <c r="A20" s="0" t="s">
        <v>264</v>
      </c>
      <c r="B20" s="0" t="n">
        <v>1</v>
      </c>
      <c r="C20" s="0" t="n">
        <v>1.11</v>
      </c>
    </row>
    <row r="21" customFormat="false" ht="13.8" hidden="false" customHeight="false" outlineLevel="0" collapsed="false">
      <c r="A21" s="0" t="s">
        <v>265</v>
      </c>
      <c r="B21" s="0" t="s">
        <v>266</v>
      </c>
      <c r="D21" s="0" t="s">
        <v>267</v>
      </c>
    </row>
    <row r="22" customFormat="false" ht="13.8" hidden="false" customHeight="false" outlineLevel="0" collapsed="false">
      <c r="A22" s="0" t="n">
        <v>10000</v>
      </c>
      <c r="B22" s="0" t="n">
        <f aca="false">$A22/100*$B$19*B$20</f>
        <v>420</v>
      </c>
      <c r="C22" s="0" t="n">
        <f aca="false">$A22/100*$C$19*C$20</f>
        <v>643.8</v>
      </c>
      <c r="D22" s="0" t="n">
        <f aca="false">C22-B22</f>
        <v>223.8</v>
      </c>
    </row>
    <row r="23" customFormat="false" ht="13.8" hidden="false" customHeight="false" outlineLevel="0" collapsed="false">
      <c r="A23" s="0" t="n">
        <v>50000</v>
      </c>
      <c r="B23" s="0" t="n">
        <f aca="false">$A23/100*$B$19*B$20</f>
        <v>2100</v>
      </c>
      <c r="C23" s="0" t="n">
        <f aca="false">$A23/100*$C$19*C$20</f>
        <v>3219</v>
      </c>
      <c r="D23" s="0" t="n">
        <f aca="false">C23-B23</f>
        <v>1119</v>
      </c>
    </row>
    <row r="24" customFormat="false" ht="13.8" hidden="false" customHeight="false" outlineLevel="0" collapsed="false">
      <c r="A24" s="0" t="n">
        <v>75000</v>
      </c>
      <c r="B24" s="0" t="n">
        <f aca="false">$A24/100*$B$19*B$20</f>
        <v>3150</v>
      </c>
      <c r="C24" s="0" t="n">
        <f aca="false">$A24/100*$C$19*C$20</f>
        <v>4828.5</v>
      </c>
      <c r="D24" s="0" t="n">
        <f aca="false">C24-B24</f>
        <v>1678.5</v>
      </c>
    </row>
  </sheetData>
  <mergeCells count="1">
    <mergeCell ref="B1:C1"/>
  </mergeCells>
  <hyperlinks>
    <hyperlink ref="B1" r:id="rId1" display="https://mobire.e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2" activeCellId="0" sqref="G12"/>
    </sheetView>
  </sheetViews>
  <sheetFormatPr defaultColWidth="10.453125" defaultRowHeight="13.8" zeroHeight="false" outlineLevelRow="0" outlineLevelCol="0"/>
  <sheetData>
    <row r="3" customFormat="false" ht="13.8" hidden="false" customHeight="false" outlineLevel="0" collapsed="false">
      <c r="G3" s="0" t="s">
        <v>243</v>
      </c>
    </row>
    <row r="4" customFormat="false" ht="13.8" hidden="false" customHeight="false" outlineLevel="0" collapsed="false">
      <c r="B4" s="0" t="s">
        <v>268</v>
      </c>
      <c r="F4" s="0" t="s">
        <v>269</v>
      </c>
      <c r="G4" s="0" t="s">
        <v>270</v>
      </c>
      <c r="H4" s="0" t="s">
        <v>271</v>
      </c>
      <c r="I4" s="0" t="s">
        <v>272</v>
      </c>
      <c r="J4" s="0" t="s">
        <v>273</v>
      </c>
    </row>
    <row r="5" customFormat="false" ht="13.8" hidden="false" customHeight="false" outlineLevel="0" collapsed="false">
      <c r="A5" s="0" t="s">
        <v>274</v>
      </c>
      <c r="B5" s="0" t="s">
        <v>275</v>
      </c>
      <c r="C5" s="0" t="s">
        <v>276</v>
      </c>
      <c r="D5" s="1" t="s">
        <v>277</v>
      </c>
      <c r="E5" s="0" t="n">
        <v>414</v>
      </c>
      <c r="F5" s="0" t="n">
        <v>90</v>
      </c>
      <c r="G5" s="0" t="n">
        <f aca="false">SUM(E5:F5)</f>
        <v>504</v>
      </c>
      <c r="H5" s="0" t="n">
        <v>0</v>
      </c>
      <c r="I5" s="0" t="n">
        <v>0</v>
      </c>
      <c r="J5" s="0" t="n">
        <v>0</v>
      </c>
    </row>
    <row r="6" customFormat="false" ht="13.8" hidden="false" customHeight="false" outlineLevel="0" collapsed="false">
      <c r="A6" s="0" t="s">
        <v>278</v>
      </c>
      <c r="B6" s="0" t="s">
        <v>279</v>
      </c>
      <c r="G6" s="0" t="n">
        <f aca="false">SUM(E6:F6)</f>
        <v>0</v>
      </c>
    </row>
    <row r="7" customFormat="false" ht="13.8" hidden="false" customHeight="false" outlineLevel="0" collapsed="false">
      <c r="A7" s="0" t="s">
        <v>280</v>
      </c>
      <c r="B7" s="0" t="s">
        <v>279</v>
      </c>
      <c r="G7" s="0" t="n">
        <f aca="false">SUM(E7:F7)</f>
        <v>0</v>
      </c>
    </row>
    <row r="8" customFormat="false" ht="13.8" hidden="false" customHeight="false" outlineLevel="0" collapsed="false">
      <c r="A8" s="0" t="s">
        <v>281</v>
      </c>
      <c r="B8" s="0" t="s">
        <v>275</v>
      </c>
      <c r="C8" s="0" t="s">
        <v>276</v>
      </c>
      <c r="D8" s="0" t="s">
        <v>282</v>
      </c>
      <c r="E8" s="0" t="n">
        <v>484.9</v>
      </c>
      <c r="G8" s="0" t="n">
        <f aca="false">SUM(E8:F8)</f>
        <v>484.9</v>
      </c>
      <c r="H8" s="0" t="n">
        <v>280</v>
      </c>
      <c r="I8" s="0" t="n">
        <v>500</v>
      </c>
      <c r="J8" s="0" t="n">
        <v>750</v>
      </c>
    </row>
    <row r="9" customFormat="false" ht="13.8" hidden="false" customHeight="false" outlineLevel="0" collapsed="false">
      <c r="A9" s="0" t="s">
        <v>283</v>
      </c>
      <c r="B9" s="0" t="s">
        <v>284</v>
      </c>
      <c r="C9" s="0" t="s">
        <v>276</v>
      </c>
      <c r="D9" s="0" t="s">
        <v>282</v>
      </c>
      <c r="E9" s="0" t="n">
        <v>540.33</v>
      </c>
      <c r="G9" s="0" t="n">
        <f aca="false">SUM(E9:F9)</f>
        <v>540.33</v>
      </c>
    </row>
    <row r="10" customFormat="false" ht="13.8" hidden="false" customHeight="false" outlineLevel="0" collapsed="false">
      <c r="A10" s="0" t="s">
        <v>285</v>
      </c>
      <c r="B10" s="0" t="s">
        <v>286</v>
      </c>
      <c r="C10" s="0" t="s">
        <v>276</v>
      </c>
      <c r="D10" s="0" t="s">
        <v>287</v>
      </c>
      <c r="E10" s="0" t="n">
        <v>499</v>
      </c>
      <c r="G10" s="0" t="n">
        <f aca="false">SUM(E10:F10)</f>
        <v>499</v>
      </c>
      <c r="I10" s="0" t="n">
        <v>500</v>
      </c>
      <c r="J10" s="0" t="n">
        <v>1000</v>
      </c>
    </row>
    <row r="11" customFormat="false" ht="13.8" hidden="false" customHeight="false" outlineLevel="0" collapsed="false">
      <c r="A11" s="0" t="s">
        <v>288</v>
      </c>
      <c r="B11" s="0" t="s">
        <v>275</v>
      </c>
      <c r="C11" s="0" t="s">
        <v>276</v>
      </c>
      <c r="D11" s="0" t="s">
        <v>289</v>
      </c>
      <c r="E11" s="0" t="n">
        <v>378</v>
      </c>
      <c r="G11" s="0" t="n">
        <f aca="false">SUM(E11:F11)</f>
        <v>378</v>
      </c>
      <c r="I11" s="0" t="n">
        <v>500</v>
      </c>
      <c r="J11" s="0" t="n">
        <v>500</v>
      </c>
    </row>
    <row r="12" customFormat="false" ht="13.8" hidden="false" customHeight="false" outlineLevel="0" collapsed="false">
      <c r="A12" s="0" t="s">
        <v>290</v>
      </c>
      <c r="B12" s="0" t="s">
        <v>291</v>
      </c>
      <c r="C12" s="0" t="s">
        <v>276</v>
      </c>
      <c r="D12" s="0" t="s">
        <v>282</v>
      </c>
      <c r="E12" s="0" t="n">
        <v>529</v>
      </c>
      <c r="G12" s="0" t="n">
        <f aca="false">SUM(E12:F12)</f>
        <v>529</v>
      </c>
      <c r="I12" s="0" t="n">
        <v>150</v>
      </c>
      <c r="J12" s="0" t="n">
        <v>800</v>
      </c>
    </row>
    <row r="13" customFormat="false" ht="13.8" hidden="false" customHeight="false" outlineLevel="0" collapsed="false">
      <c r="A13" s="0" t="s">
        <v>292</v>
      </c>
      <c r="B13" s="0" t="s">
        <v>275</v>
      </c>
      <c r="C13" s="0" t="s">
        <v>276</v>
      </c>
      <c r="D13" s="0" t="s">
        <v>293</v>
      </c>
      <c r="E13" s="0" t="n">
        <v>704</v>
      </c>
      <c r="G13" s="0" t="n">
        <f aca="false">SUM(E13:F13)</f>
        <v>704</v>
      </c>
    </row>
    <row r="14" customFormat="false" ht="13.8" hidden="false" customHeight="false" outlineLevel="0" collapsed="false">
      <c r="A14" s="0" t="s">
        <v>294</v>
      </c>
      <c r="B14" s="0" t="s">
        <v>275</v>
      </c>
      <c r="C14" s="0" t="s">
        <v>276</v>
      </c>
      <c r="D14" s="0" t="s">
        <v>282</v>
      </c>
      <c r="E14" s="0" t="n">
        <v>426.63</v>
      </c>
      <c r="G14" s="0" t="n">
        <f aca="false">SUM(E14:F14)</f>
        <v>426.63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3204</TotalTime>
  <Application>LibreOffice/6.4.6.2$Linux_X86_64 LibreOffice_project/40$Build-2</Application>
  <Company>Airbus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2020-01-29T09:50:32Z</dcterms:created>
  <dc:creator>STRELKOV, Kirill</dc:creator>
  <dc:description/>
  <dc:language>en-US</dc:language>
  <cp:lastModifiedBy/>
  <dcterms:modified xsi:type="dcterms:W3CDTF">2021-04-15T16:07:40Z</dcterms:modified>
  <cp:revision>297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Airbus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