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Coursework\Coursework_5_Portfolio_Optimization\"/>
    </mc:Choice>
  </mc:AlternateContent>
  <xr:revisionPtr revIDLastSave="0" documentId="13_ncr:1_{23535AEC-081F-498F-B7D7-C33775A07113}" xr6:coauthVersionLast="46" xr6:coauthVersionMax="46" xr10:uidLastSave="{00000000-0000-0000-0000-000000000000}"/>
  <bookViews>
    <workbookView xWindow="-108" yWindow="-108" windowWidth="23256" windowHeight="12576" activeTab="5" xr2:uid="{7545A19D-CB0F-4813-A044-88D1871F6A88}"/>
  </bookViews>
  <sheets>
    <sheet name="Data" sheetId="1" r:id="rId1"/>
    <sheet name="Return-Risks" sheetId="2" r:id="rId2"/>
    <sheet name="Scenarios" sheetId="3" r:id="rId3"/>
    <sheet name="Risk-free" sheetId="4" r:id="rId4"/>
    <sheet name="Sharpe" sheetId="5" r:id="rId5"/>
    <sheet name="Modeling" sheetId="6" r:id="rId6"/>
  </sheets>
  <definedNames>
    <definedName name="solver_adj" localSheetId="5" hidden="1">Modeling!$D$7:$L$7</definedName>
    <definedName name="solver_adj" localSheetId="1" hidden="1">'Return-Risks'!$M$16:$T$16</definedName>
    <definedName name="solver_adj" localSheetId="3" hidden="1">'Risk-free'!$L$6:$L$14</definedName>
    <definedName name="solver_adj" localSheetId="2" hidden="1">Scenarios!$L$5:$L$12</definedName>
    <definedName name="solver_adj" localSheetId="4" hidden="1">Sharpe!$G$6:$G$14</definedName>
    <definedName name="solver_cvg" localSheetId="5" hidden="1">0.0001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drv" localSheetId="5" hidden="1">1</definedName>
    <definedName name="solver_drv" localSheetId="1" hidden="1">2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eng" localSheetId="5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4" hidden="1">1</definedName>
    <definedName name="solver_est" localSheetId="5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itr" localSheetId="5" hidden="1">2147483647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lhs1" localSheetId="5" hidden="1">Modeling!$D$7:$L$7</definedName>
    <definedName name="solver_lhs1" localSheetId="1" hidden="1">'Return-Risks'!$N$20</definedName>
    <definedName name="solver_lhs1" localSheetId="3" hidden="1">'Risk-free'!$L$15</definedName>
    <definedName name="solver_lhs1" localSheetId="2" hidden="1">Scenarios!$L$13</definedName>
    <definedName name="solver_lhs1" localSheetId="4" hidden="1">Sharpe!$G$15</definedName>
    <definedName name="solver_lhs2" localSheetId="5" hidden="1">Modeling!$D$7:$L$7</definedName>
    <definedName name="solver_lhs2" localSheetId="1" hidden="1">'Return-Risks'!$N$21</definedName>
    <definedName name="solver_lhs2" localSheetId="3" hidden="1">'Risk-free'!$L$6:$L$14</definedName>
    <definedName name="solver_lhs2" localSheetId="2" hidden="1">Scenarios!$L$5:$L$12</definedName>
    <definedName name="solver_lhs2" localSheetId="4" hidden="1">Sharpe!$G$6:$G$14</definedName>
    <definedName name="solver_lhs3" localSheetId="5" hidden="1">Modeling!$E$10</definedName>
    <definedName name="solver_lhs3" localSheetId="3" hidden="1">'Risk-free'!$L$6:$L$14</definedName>
    <definedName name="solver_lhs3" localSheetId="2" hidden="1">Scenarios!$L$5:$L$12</definedName>
    <definedName name="solver_lhs3" localSheetId="4" hidden="1">Sharpe!$G$6:$G$14</definedName>
    <definedName name="solver_lhs4" localSheetId="5" hidden="1">Modeling!$M$7</definedName>
    <definedName name="solver_lhs4" localSheetId="3" hidden="1">'Risk-free'!$L$6:$L$14</definedName>
    <definedName name="solver_mip" localSheetId="5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ni" localSheetId="5" hidden="1">30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rt" localSheetId="5" hidden="1">0.075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sl" localSheetId="5" hidden="1">2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neg" localSheetId="5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od" localSheetId="5" hidden="1">2147483647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um" localSheetId="5" hidden="1">4</definedName>
    <definedName name="solver_num" localSheetId="1" hidden="1">2</definedName>
    <definedName name="solver_num" localSheetId="3" hidden="1">3</definedName>
    <definedName name="solver_num" localSheetId="2" hidden="1">3</definedName>
    <definedName name="solver_num" localSheetId="4" hidden="1">3</definedName>
    <definedName name="solver_nwt" localSheetId="5" hidden="1">1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opt" localSheetId="5" hidden="1">Modeling!$E$9</definedName>
    <definedName name="solver_opt" localSheetId="1" hidden="1">'Return-Risks'!$N$19</definedName>
    <definedName name="solver_opt" localSheetId="3" hidden="1">'Risk-free'!$L$16</definedName>
    <definedName name="solver_opt" localSheetId="2" hidden="1">Scenarios!$L$14</definedName>
    <definedName name="solver_opt" localSheetId="4" hidden="1">Sharpe!$G$18</definedName>
    <definedName name="solver_pre" localSheetId="5" hidden="1">0.000001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rbv" localSheetId="5" hidden="1">1</definedName>
    <definedName name="solver_rbv" localSheetId="1" hidden="1">2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el1" localSheetId="5" hidden="1">1</definedName>
    <definedName name="solver_rel1" localSheetId="1" hidden="1">1</definedName>
    <definedName name="solver_rel1" localSheetId="3" hidden="1">2</definedName>
    <definedName name="solver_rel1" localSheetId="2" hidden="1">2</definedName>
    <definedName name="solver_rel1" localSheetId="4" hidden="1">2</definedName>
    <definedName name="solver_rel2" localSheetId="5" hidden="1">3</definedName>
    <definedName name="solver_rel2" localSheetId="1" hidden="1">2</definedName>
    <definedName name="solver_rel2" localSheetId="3" hidden="1">1</definedName>
    <definedName name="solver_rel2" localSheetId="2" hidden="1">1</definedName>
    <definedName name="solver_rel2" localSheetId="4" hidden="1">1</definedName>
    <definedName name="solver_rel3" localSheetId="5" hidden="1">1</definedName>
    <definedName name="solver_rel3" localSheetId="3" hidden="1">3</definedName>
    <definedName name="solver_rel3" localSheetId="2" hidden="1">3</definedName>
    <definedName name="solver_rel3" localSheetId="4" hidden="1">3</definedName>
    <definedName name="solver_rel4" localSheetId="5" hidden="1">2</definedName>
    <definedName name="solver_rel4" localSheetId="3" hidden="1">3</definedName>
    <definedName name="solver_rhs1" localSheetId="5" hidden="1">0.15</definedName>
    <definedName name="solver_rhs1" localSheetId="1" hidden="1">'Return-Risks'!$R$20</definedName>
    <definedName name="solver_rhs1" localSheetId="3" hidden="1">1</definedName>
    <definedName name="solver_rhs1" localSheetId="2" hidden="1">1</definedName>
    <definedName name="solver_rhs1" localSheetId="4" hidden="1">1</definedName>
    <definedName name="solver_rhs2" localSheetId="5" hidden="1">0.05</definedName>
    <definedName name="solver_rhs2" localSheetId="1" hidden="1">1</definedName>
    <definedName name="solver_rhs2" localSheetId="3" hidden="1">0.15</definedName>
    <definedName name="solver_rhs2" localSheetId="2" hidden="1">0.25</definedName>
    <definedName name="solver_rhs2" localSheetId="4" hidden="1">0.25</definedName>
    <definedName name="solver_rhs3" localSheetId="5" hidden="1">Modeling!$B$5</definedName>
    <definedName name="solver_rhs3" localSheetId="3" hidden="1">0.05</definedName>
    <definedName name="solver_rhs3" localSheetId="2" hidden="1">0.1</definedName>
    <definedName name="solver_rhs3" localSheetId="4" hidden="1">0.1</definedName>
    <definedName name="solver_rhs4" localSheetId="5" hidden="1">1</definedName>
    <definedName name="solver_rhs4" localSheetId="3" hidden="1">0.05</definedName>
    <definedName name="solver_rlx" localSheetId="5" hidden="1">2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sd" localSheetId="5" hidden="1">0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scl" localSheetId="5" hidden="1">1</definedName>
    <definedName name="solver_scl" localSheetId="1" hidden="1">2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ho" localSheetId="5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5" hidden="1">100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tim" localSheetId="5" hidden="1">2147483647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ol" localSheetId="5" hidden="1">0.01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yp" localSheetId="5" hidden="1">1</definedName>
    <definedName name="solver_typ" localSheetId="1" hidden="1">1</definedName>
    <definedName name="solver_typ" localSheetId="3" hidden="1">1</definedName>
    <definedName name="solver_typ" localSheetId="2" hidden="1">1</definedName>
    <definedName name="solver_typ" localSheetId="4" hidden="1">1</definedName>
    <definedName name="solver_val" localSheetId="5" hidden="1">0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er" localSheetId="5" hidden="1">3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 l="1"/>
  <c r="F13" i="6"/>
  <c r="G13" i="6"/>
  <c r="M13" i="6" s="1"/>
  <c r="H13" i="6"/>
  <c r="I13" i="6"/>
  <c r="J13" i="6"/>
  <c r="K13" i="6"/>
  <c r="L13" i="6"/>
  <c r="D13" i="6"/>
  <c r="E10" i="6" a="1"/>
  <c r="E10" i="6" s="1"/>
  <c r="K17" i="4" a="1"/>
  <c r="K17" i="4" s="1"/>
  <c r="F15" i="5"/>
  <c r="L17" i="4" a="1"/>
  <c r="L17" i="4" s="1"/>
  <c r="G15" i="4"/>
  <c r="L15" i="4"/>
  <c r="M15" i="4"/>
  <c r="K15" i="4"/>
  <c r="M7" i="6"/>
  <c r="E9" i="6"/>
  <c r="E4" i="6"/>
  <c r="F4" i="6"/>
  <c r="G4" i="6"/>
  <c r="H4" i="6"/>
  <c r="I4" i="6"/>
  <c r="J4" i="6"/>
  <c r="K4" i="6"/>
  <c r="D4" i="6"/>
  <c r="E17" i="5" a="1"/>
  <c r="E17" i="5" s="1"/>
  <c r="E15" i="5"/>
  <c r="E16" i="5" a="1"/>
  <c r="E16" i="5" s="1"/>
  <c r="G15" i="5"/>
  <c r="D7" i="5"/>
  <c r="D8" i="5"/>
  <c r="D9" i="5"/>
  <c r="D10" i="5"/>
  <c r="D11" i="5"/>
  <c r="D12" i="5"/>
  <c r="D13" i="5"/>
  <c r="D14" i="5"/>
  <c r="D6" i="5"/>
  <c r="G17" i="5" a="1"/>
  <c r="G17" i="5" s="1"/>
  <c r="F17" i="5" a="1"/>
  <c r="F17" i="5" s="1"/>
  <c r="G16" i="5" a="1"/>
  <c r="G16" i="5" s="1"/>
  <c r="F16" i="5" a="1"/>
  <c r="F16" i="5" s="1"/>
  <c r="K16" i="4" a="1"/>
  <c r="K16" i="4" s="1"/>
  <c r="L16" i="4" a="1"/>
  <c r="L16" i="4" s="1"/>
  <c r="M16" i="4" a="1"/>
  <c r="M16" i="4" s="1"/>
  <c r="J16" i="4" a="1"/>
  <c r="J16" i="4" s="1"/>
  <c r="J15" i="4"/>
  <c r="J14" i="4"/>
  <c r="M17" i="4" a="1"/>
  <c r="M17" i="4" s="1"/>
  <c r="J13" i="4"/>
  <c r="J12" i="4"/>
  <c r="J11" i="4"/>
  <c r="J10" i="4"/>
  <c r="J9" i="4"/>
  <c r="J8" i="4"/>
  <c r="J7" i="4"/>
  <c r="J6" i="4"/>
  <c r="J17" i="4" s="1" a="1"/>
  <c r="J17" i="4" s="1"/>
  <c r="G17" i="4" a="1"/>
  <c r="G17" i="4" s="1"/>
  <c r="F16" i="4" a="1"/>
  <c r="F16" i="4" s="1"/>
  <c r="E16" i="4" a="1"/>
  <c r="E16" i="4" s="1"/>
  <c r="G16" i="4" a="1"/>
  <c r="G16" i="4" s="1"/>
  <c r="E17" i="4" a="1"/>
  <c r="E17" i="4" s="1"/>
  <c r="F17" i="4" a="1"/>
  <c r="F17" i="4" s="1"/>
  <c r="D17" i="4" a="1"/>
  <c r="D17" i="4"/>
  <c r="I15" i="3" a="1"/>
  <c r="I15" i="3" s="1"/>
  <c r="D16" i="4" a="1"/>
  <c r="D16" i="4" s="1"/>
  <c r="D7" i="4"/>
  <c r="D8" i="4"/>
  <c r="D9" i="4"/>
  <c r="D10" i="4"/>
  <c r="D11" i="4"/>
  <c r="D12" i="4"/>
  <c r="D13" i="4"/>
  <c r="D14" i="4"/>
  <c r="D6" i="4"/>
  <c r="E15" i="4"/>
  <c r="F15" i="4"/>
  <c r="D15" i="4"/>
  <c r="I6" i="3"/>
  <c r="I7" i="3"/>
  <c r="I8" i="3"/>
  <c r="I9" i="3"/>
  <c r="I10" i="3"/>
  <c r="I11" i="3"/>
  <c r="I12" i="3"/>
  <c r="I5" i="3"/>
  <c r="L15" i="3" a="1"/>
  <c r="L15" i="3" s="1"/>
  <c r="J15" i="3" a="1"/>
  <c r="J15" i="3" s="1"/>
  <c r="K15" i="3" a="1"/>
  <c r="K15" i="3" s="1"/>
  <c r="J14" i="3" a="1"/>
  <c r="J14" i="3" s="1"/>
  <c r="K14" i="3" a="1"/>
  <c r="K14" i="3" s="1"/>
  <c r="L14" i="3" a="1"/>
  <c r="L14" i="3" s="1"/>
  <c r="I14" i="3" a="1"/>
  <c r="I14" i="3" s="1"/>
  <c r="L13" i="3"/>
  <c r="J13" i="3"/>
  <c r="K13" i="3"/>
  <c r="I13" i="3"/>
  <c r="C15" i="3" a="1"/>
  <c r="C15" i="3"/>
  <c r="F16" i="3"/>
  <c r="F14" i="3" a="1"/>
  <c r="F14" i="3" s="1"/>
  <c r="F13" i="3"/>
  <c r="F15" i="3" a="1"/>
  <c r="F15" i="3" s="1"/>
  <c r="E16" i="3"/>
  <c r="E14" i="3" a="1"/>
  <c r="E14" i="3" s="1"/>
  <c r="E15" i="3" a="1"/>
  <c r="E15" i="3" s="1"/>
  <c r="D14" i="3" a="1"/>
  <c r="D14" i="3" s="1"/>
  <c r="D15" i="3" a="1"/>
  <c r="D15" i="3" s="1"/>
  <c r="D16" i="3" s="1"/>
  <c r="D13" i="3"/>
  <c r="E13" i="3"/>
  <c r="C13" i="3"/>
  <c r="C16" i="3"/>
  <c r="C14" i="3" a="1"/>
  <c r="C14" i="3" s="1"/>
  <c r="C6" i="3"/>
  <c r="C7" i="3"/>
  <c r="C8" i="3"/>
  <c r="C9" i="3"/>
  <c r="C10" i="3"/>
  <c r="C11" i="3"/>
  <c r="C12" i="3"/>
  <c r="C5" i="3"/>
  <c r="G18" i="5" l="1"/>
  <c r="E18" i="5"/>
  <c r="F18" i="5"/>
  <c r="D16" i="5" a="1"/>
  <c r="D16" i="5" s="1"/>
  <c r="D15" i="5"/>
  <c r="D17" i="5" a="1"/>
  <c r="D17" i="5" s="1"/>
  <c r="M18" i="4"/>
  <c r="L18" i="4"/>
  <c r="J18" i="4"/>
  <c r="K18" i="4"/>
  <c r="F18" i="4"/>
  <c r="I16" i="3"/>
  <c r="G18" i="4"/>
  <c r="D18" i="4"/>
  <c r="E18" i="4"/>
  <c r="L16" i="3"/>
  <c r="K16" i="3"/>
  <c r="J16" i="3"/>
  <c r="S5" i="2"/>
  <c r="S4" i="2"/>
  <c r="U5" i="2"/>
  <c r="U4" i="2"/>
  <c r="T14" i="2"/>
  <c r="T13" i="2"/>
  <c r="S13" i="2"/>
  <c r="T12" i="2"/>
  <c r="S12" i="2"/>
  <c r="R12" i="2"/>
  <c r="T11" i="2"/>
  <c r="S11" i="2"/>
  <c r="R11" i="2"/>
  <c r="Q11" i="2"/>
  <c r="T10" i="2"/>
  <c r="S10" i="2"/>
  <c r="R10" i="2"/>
  <c r="Q10" i="2"/>
  <c r="P10" i="2"/>
  <c r="T9" i="2"/>
  <c r="S9" i="2"/>
  <c r="R9" i="2"/>
  <c r="Q9" i="2"/>
  <c r="P9" i="2"/>
  <c r="O9" i="2"/>
  <c r="O10" i="2"/>
  <c r="T8" i="2"/>
  <c r="S8" i="2"/>
  <c r="R8" i="2"/>
  <c r="Q8" i="2"/>
  <c r="P8" i="2"/>
  <c r="O8" i="2"/>
  <c r="N8" i="2"/>
  <c r="T15" i="2"/>
  <c r="S14" i="2"/>
  <c r="R13" i="2"/>
  <c r="Q12" i="2"/>
  <c r="P11" i="2"/>
  <c r="N9" i="2"/>
  <c r="M8" i="2"/>
  <c r="D18" i="5" l="1"/>
  <c r="O5" i="2"/>
  <c r="P5" i="2"/>
  <c r="Q5" i="2"/>
  <c r="R5" i="2"/>
  <c r="T5" i="2"/>
  <c r="N5" i="2"/>
  <c r="O4" i="2"/>
  <c r="P4" i="2"/>
  <c r="Q4" i="2"/>
  <c r="R4" i="2"/>
  <c r="T4" i="2"/>
  <c r="N4" i="2"/>
  <c r="O3" i="2"/>
  <c r="P3" i="2"/>
  <c r="Q3" i="2"/>
  <c r="R3" i="2"/>
  <c r="S3" i="2"/>
  <c r="T3" i="2"/>
  <c r="U3" i="2"/>
  <c r="N3" i="2"/>
  <c r="C3" i="2"/>
  <c r="D3" i="2"/>
  <c r="E3" i="2"/>
  <c r="F3" i="2"/>
  <c r="G3" i="2"/>
  <c r="H3" i="2"/>
  <c r="I3" i="2"/>
  <c r="B3" i="2"/>
  <c r="C6" i="2"/>
  <c r="D6" i="2"/>
  <c r="E6" i="2"/>
  <c r="F6" i="2"/>
  <c r="H6" i="2"/>
  <c r="C7" i="2"/>
  <c r="D7" i="2"/>
  <c r="E7" i="2"/>
  <c r="F7" i="2"/>
  <c r="H7" i="2"/>
  <c r="C8" i="2"/>
  <c r="D8" i="2"/>
  <c r="E8" i="2"/>
  <c r="F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C79" i="2"/>
  <c r="D79" i="2"/>
  <c r="E79" i="2"/>
  <c r="F79" i="2"/>
  <c r="G79" i="2"/>
  <c r="H79" i="2"/>
  <c r="C80" i="2"/>
  <c r="D80" i="2"/>
  <c r="E80" i="2"/>
  <c r="F80" i="2"/>
  <c r="G80" i="2"/>
  <c r="H80" i="2"/>
  <c r="C81" i="2"/>
  <c r="D81" i="2"/>
  <c r="E81" i="2"/>
  <c r="F81" i="2"/>
  <c r="G81" i="2"/>
  <c r="H81" i="2"/>
  <c r="C82" i="2"/>
  <c r="D82" i="2"/>
  <c r="E82" i="2"/>
  <c r="F82" i="2"/>
  <c r="G82" i="2"/>
  <c r="H82" i="2"/>
  <c r="C83" i="2"/>
  <c r="D83" i="2"/>
  <c r="E83" i="2"/>
  <c r="F83" i="2"/>
  <c r="G83" i="2"/>
  <c r="H83" i="2"/>
  <c r="C84" i="2"/>
  <c r="D84" i="2"/>
  <c r="E84" i="2"/>
  <c r="F84" i="2"/>
  <c r="G84" i="2"/>
  <c r="H84" i="2"/>
  <c r="C85" i="2"/>
  <c r="D85" i="2"/>
  <c r="E85" i="2"/>
  <c r="F85" i="2"/>
  <c r="G85" i="2"/>
  <c r="H85" i="2"/>
  <c r="C86" i="2"/>
  <c r="D86" i="2"/>
  <c r="E86" i="2"/>
  <c r="F86" i="2"/>
  <c r="G86" i="2"/>
  <c r="H86" i="2"/>
  <c r="C87" i="2"/>
  <c r="D87" i="2"/>
  <c r="E87" i="2"/>
  <c r="F87" i="2"/>
  <c r="G87" i="2"/>
  <c r="H87" i="2"/>
  <c r="C88" i="2"/>
  <c r="D88" i="2"/>
  <c r="E88" i="2"/>
  <c r="F88" i="2"/>
  <c r="G88" i="2"/>
  <c r="H88" i="2"/>
  <c r="C89" i="2"/>
  <c r="D89" i="2"/>
  <c r="E89" i="2"/>
  <c r="F89" i="2"/>
  <c r="G89" i="2"/>
  <c r="H89" i="2"/>
  <c r="C90" i="2"/>
  <c r="D90" i="2"/>
  <c r="E90" i="2"/>
  <c r="F90" i="2"/>
  <c r="G90" i="2"/>
  <c r="H90" i="2"/>
  <c r="C91" i="2"/>
  <c r="D91" i="2"/>
  <c r="E91" i="2"/>
  <c r="F91" i="2"/>
  <c r="G91" i="2"/>
  <c r="H91" i="2"/>
  <c r="C92" i="2"/>
  <c r="D92" i="2"/>
  <c r="E92" i="2"/>
  <c r="F92" i="2"/>
  <c r="G92" i="2"/>
  <c r="H92" i="2"/>
  <c r="C93" i="2"/>
  <c r="D93" i="2"/>
  <c r="E93" i="2"/>
  <c r="F93" i="2"/>
  <c r="G93" i="2"/>
  <c r="H93" i="2"/>
  <c r="C94" i="2"/>
  <c r="D94" i="2"/>
  <c r="E94" i="2"/>
  <c r="F94" i="2"/>
  <c r="G94" i="2"/>
  <c r="H94" i="2"/>
  <c r="C95" i="2"/>
  <c r="D95" i="2"/>
  <c r="E95" i="2"/>
  <c r="F95" i="2"/>
  <c r="G95" i="2"/>
  <c r="H95" i="2"/>
  <c r="C96" i="2"/>
  <c r="D96" i="2"/>
  <c r="E96" i="2"/>
  <c r="F96" i="2"/>
  <c r="G96" i="2"/>
  <c r="H96" i="2"/>
  <c r="C97" i="2"/>
  <c r="D97" i="2"/>
  <c r="E97" i="2"/>
  <c r="F97" i="2"/>
  <c r="G97" i="2"/>
  <c r="H97" i="2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C134" i="2"/>
  <c r="D134" i="2"/>
  <c r="E134" i="2"/>
  <c r="F134" i="2"/>
  <c r="G134" i="2"/>
  <c r="H134" i="2"/>
  <c r="I134" i="2"/>
  <c r="C135" i="2"/>
  <c r="D135" i="2"/>
  <c r="E135" i="2"/>
  <c r="F135" i="2"/>
  <c r="G135" i="2"/>
  <c r="H135" i="2"/>
  <c r="I135" i="2"/>
  <c r="C136" i="2"/>
  <c r="D136" i="2"/>
  <c r="E136" i="2"/>
  <c r="F136" i="2"/>
  <c r="G136" i="2"/>
  <c r="H136" i="2"/>
  <c r="I136" i="2"/>
  <c r="C137" i="2"/>
  <c r="D137" i="2"/>
  <c r="E137" i="2"/>
  <c r="F137" i="2"/>
  <c r="G137" i="2"/>
  <c r="H137" i="2"/>
  <c r="I137" i="2"/>
  <c r="C138" i="2"/>
  <c r="D138" i="2"/>
  <c r="E138" i="2"/>
  <c r="F138" i="2"/>
  <c r="G138" i="2"/>
  <c r="H138" i="2"/>
  <c r="I138" i="2"/>
  <c r="C139" i="2"/>
  <c r="D139" i="2"/>
  <c r="E139" i="2"/>
  <c r="F139" i="2"/>
  <c r="G139" i="2"/>
  <c r="H139" i="2"/>
  <c r="I139" i="2"/>
  <c r="C140" i="2"/>
  <c r="D140" i="2"/>
  <c r="E140" i="2"/>
  <c r="F140" i="2"/>
  <c r="G140" i="2"/>
  <c r="H140" i="2"/>
  <c r="I140" i="2"/>
  <c r="C141" i="2"/>
  <c r="D141" i="2"/>
  <c r="E141" i="2"/>
  <c r="F141" i="2"/>
  <c r="G141" i="2"/>
  <c r="H141" i="2"/>
  <c r="I141" i="2"/>
  <c r="C142" i="2"/>
  <c r="D142" i="2"/>
  <c r="E142" i="2"/>
  <c r="F142" i="2"/>
  <c r="G142" i="2"/>
  <c r="H142" i="2"/>
  <c r="I142" i="2"/>
  <c r="C143" i="2"/>
  <c r="D143" i="2"/>
  <c r="E143" i="2"/>
  <c r="F143" i="2"/>
  <c r="G143" i="2"/>
  <c r="H143" i="2"/>
  <c r="I143" i="2"/>
  <c r="C144" i="2"/>
  <c r="D144" i="2"/>
  <c r="E144" i="2"/>
  <c r="F144" i="2"/>
  <c r="G144" i="2"/>
  <c r="H144" i="2"/>
  <c r="I144" i="2"/>
  <c r="C145" i="2"/>
  <c r="D145" i="2"/>
  <c r="E145" i="2"/>
  <c r="F145" i="2"/>
  <c r="G145" i="2"/>
  <c r="H145" i="2"/>
  <c r="I145" i="2"/>
  <c r="C146" i="2"/>
  <c r="D146" i="2"/>
  <c r="E146" i="2"/>
  <c r="F146" i="2"/>
  <c r="G146" i="2"/>
  <c r="H146" i="2"/>
  <c r="I146" i="2"/>
  <c r="C147" i="2"/>
  <c r="D147" i="2"/>
  <c r="E147" i="2"/>
  <c r="F147" i="2"/>
  <c r="G147" i="2"/>
  <c r="H147" i="2"/>
  <c r="I147" i="2"/>
  <c r="C148" i="2"/>
  <c r="D148" i="2"/>
  <c r="E148" i="2"/>
  <c r="F148" i="2"/>
  <c r="G148" i="2"/>
  <c r="H148" i="2"/>
  <c r="I148" i="2"/>
  <c r="C149" i="2"/>
  <c r="D149" i="2"/>
  <c r="E149" i="2"/>
  <c r="F149" i="2"/>
  <c r="G149" i="2"/>
  <c r="H149" i="2"/>
  <c r="I149" i="2"/>
  <c r="C150" i="2"/>
  <c r="D150" i="2"/>
  <c r="E150" i="2"/>
  <c r="F150" i="2"/>
  <c r="G150" i="2"/>
  <c r="H150" i="2"/>
  <c r="I150" i="2"/>
  <c r="C151" i="2"/>
  <c r="D151" i="2"/>
  <c r="E151" i="2"/>
  <c r="F151" i="2"/>
  <c r="G151" i="2"/>
  <c r="H151" i="2"/>
  <c r="I151" i="2"/>
  <c r="C152" i="2"/>
  <c r="D152" i="2"/>
  <c r="E152" i="2"/>
  <c r="F152" i="2"/>
  <c r="G152" i="2"/>
  <c r="H152" i="2"/>
  <c r="I152" i="2"/>
  <c r="C153" i="2"/>
  <c r="D153" i="2"/>
  <c r="E153" i="2"/>
  <c r="F153" i="2"/>
  <c r="G153" i="2"/>
  <c r="H153" i="2"/>
  <c r="I153" i="2"/>
  <c r="C154" i="2"/>
  <c r="D154" i="2"/>
  <c r="E154" i="2"/>
  <c r="F154" i="2"/>
  <c r="G154" i="2"/>
  <c r="H154" i="2"/>
  <c r="I154" i="2"/>
  <c r="C155" i="2"/>
  <c r="D155" i="2"/>
  <c r="E155" i="2"/>
  <c r="F155" i="2"/>
  <c r="G155" i="2"/>
  <c r="H155" i="2"/>
  <c r="I155" i="2"/>
  <c r="C156" i="2"/>
  <c r="D156" i="2"/>
  <c r="E156" i="2"/>
  <c r="F156" i="2"/>
  <c r="G156" i="2"/>
  <c r="H156" i="2"/>
  <c r="I156" i="2"/>
  <c r="C157" i="2"/>
  <c r="D157" i="2"/>
  <c r="E157" i="2"/>
  <c r="F157" i="2"/>
  <c r="G157" i="2"/>
  <c r="H157" i="2"/>
  <c r="I157" i="2"/>
  <c r="C158" i="2"/>
  <c r="D158" i="2"/>
  <c r="E158" i="2"/>
  <c r="F158" i="2"/>
  <c r="G158" i="2"/>
  <c r="H158" i="2"/>
  <c r="I158" i="2"/>
  <c r="C159" i="2"/>
  <c r="D159" i="2"/>
  <c r="E159" i="2"/>
  <c r="F159" i="2"/>
  <c r="G159" i="2"/>
  <c r="H159" i="2"/>
  <c r="I159" i="2"/>
  <c r="C160" i="2"/>
  <c r="D160" i="2"/>
  <c r="E160" i="2"/>
  <c r="F160" i="2"/>
  <c r="G160" i="2"/>
  <c r="H160" i="2"/>
  <c r="I160" i="2"/>
  <c r="D5" i="2"/>
  <c r="E5" i="2"/>
  <c r="F5" i="2"/>
  <c r="H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<sst xmlns="http://schemas.openxmlformats.org/spreadsheetml/2006/main" count="94" uniqueCount="47">
  <si>
    <t>Дата</t>
  </si>
  <si>
    <t>Газпром</t>
  </si>
  <si>
    <t>Сбербанк</t>
  </si>
  <si>
    <t>МТС</t>
  </si>
  <si>
    <t>Магнит</t>
  </si>
  <si>
    <t>Сургнфгз</t>
  </si>
  <si>
    <t>РусГидро</t>
  </si>
  <si>
    <t>Аэрофлот</t>
  </si>
  <si>
    <t>Детский мир</t>
  </si>
  <si>
    <t>Котировки</t>
  </si>
  <si>
    <t>Доходность</t>
  </si>
  <si>
    <t>Средняя доходность</t>
  </si>
  <si>
    <t>Риск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</si>
  <si>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</si>
  <si>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</si>
  <si>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</si>
  <si>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</si>
  <si>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</si>
  <si>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</si>
  <si>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</si>
  <si>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</si>
  <si>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W</t>
  </si>
  <si>
    <t>Минимальный риск</t>
  </si>
  <si>
    <t>Равные</t>
  </si>
  <si>
    <t>5%-15%</t>
  </si>
  <si>
    <t>10%-25%</t>
  </si>
  <si>
    <t>Веса:</t>
  </si>
  <si>
    <t>Доходность/Риск</t>
  </si>
  <si>
    <t>2%-13%</t>
  </si>
  <si>
    <t>Расчет доходности и рисков. Ковариационная матрица</t>
  </si>
  <si>
    <t>Максимальный доход</t>
  </si>
  <si>
    <t>(Без ограничения по риску)</t>
  </si>
  <si>
    <t>Портфель с долей безрисковых активов (гос. облигации)</t>
  </si>
  <si>
    <t>Сценарии</t>
  </si>
  <si>
    <t>Безрисковый доход</t>
  </si>
  <si>
    <t>Максимизация коэф. Шарпа</t>
  </si>
  <si>
    <t>Шарп</t>
  </si>
  <si>
    <t>Коэффициент Шарпа</t>
  </si>
  <si>
    <t>Бюджет</t>
  </si>
  <si>
    <t>Стоимость бумаг</t>
  </si>
  <si>
    <t>Моделирование портфеля ценных бумаг</t>
  </si>
  <si>
    <t>ОФЗ</t>
  </si>
  <si>
    <t>Макс. Риск</t>
  </si>
  <si>
    <t>Доход</t>
  </si>
  <si>
    <t>Доход без риска</t>
  </si>
  <si>
    <t>Цена за каждую долю ц.б.</t>
  </si>
  <si>
    <t>Веса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</si>
</sst>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%"/>
    <numFmt numFmtId="166" formatCode="#,##0.00\ &quot;₽&quot;"/>
    <numFmt numFmtId="167" formatCode="0.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C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1" fontId="0" fillId="0" borderId="0" xfId="0" applyNumberFormat="1"/>
    <xf numFmtId="43" fontId="0" fillId="0" borderId="0" xfId="1" applyFont="1"/>
    <xf numFmtId="0" fontId="0" fillId="2" borderId="0" xfId="0" applyFill="1"/>
    <xf numFmtId="10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4" fontId="0" fillId="0" borderId="0" xfId="0" applyNumberFormat="1"/>
    <xf numFmtId="10" fontId="0" fillId="4" borderId="0" xfId="2" applyNumberFormat="1" applyFont="1" applyFill="1" applyBorder="1" applyAlignment="1"/>
    <xf numFmtId="0" fontId="5" fillId="0" borderId="0" xfId="0" applyFont="1"/>
    <xf numFmtId="0" fontId="5" fillId="6" borderId="6" xfId="0" applyFont="1" applyFill="1" applyBorder="1"/>
    <xf numFmtId="0" fontId="5" fillId="6" borderId="7" xfId="0" applyFont="1" applyFill="1" applyBorder="1"/>
    <xf numFmtId="0" fontId="5" fillId="6" borderId="2" xfId="0" applyFont="1" applyFill="1" applyBorder="1"/>
    <xf numFmtId="10" fontId="5" fillId="7" borderId="4" xfId="2" applyNumberFormat="1" applyFont="1" applyFill="1" applyBorder="1"/>
    <xf numFmtId="10" fontId="5" fillId="7" borderId="5" xfId="2" applyNumberFormat="1" applyFont="1" applyFill="1" applyBorder="1"/>
    <xf numFmtId="10" fontId="5" fillId="7" borderId="0" xfId="2" applyNumberFormat="1" applyFont="1" applyFill="1"/>
    <xf numFmtId="10" fontId="5" fillId="0" borderId="1" xfId="2" applyNumberFormat="1" applyFont="1" applyBorder="1"/>
    <xf numFmtId="10" fontId="5" fillId="8" borderId="9" xfId="2" applyNumberFormat="1" applyFont="1" applyFill="1" applyBorder="1"/>
    <xf numFmtId="10" fontId="5" fillId="8" borderId="0" xfId="2" applyNumberFormat="1" applyFont="1" applyFill="1" applyBorder="1"/>
    <xf numFmtId="10" fontId="5" fillId="8" borderId="10" xfId="2" applyNumberFormat="1" applyFont="1" applyFill="1" applyBorder="1"/>
    <xf numFmtId="10" fontId="5" fillId="8" borderId="12" xfId="2" applyNumberFormat="1" applyFont="1" applyFill="1" applyBorder="1"/>
    <xf numFmtId="2" fontId="5" fillId="8" borderId="1" xfId="2" applyNumberFormat="1" applyFont="1" applyFill="1" applyBorder="1"/>
    <xf numFmtId="2" fontId="5" fillId="8" borderId="14" xfId="2" applyNumberFormat="1" applyFont="1" applyFill="1" applyBorder="1"/>
    <xf numFmtId="9" fontId="1" fillId="0" borderId="0" xfId="2" applyFont="1" applyFill="1"/>
    <xf numFmtId="0" fontId="0" fillId="0" borderId="0" xfId="0" applyFont="1" applyFill="1"/>
    <xf numFmtId="164" fontId="0" fillId="4" borderId="0" xfId="2" applyNumberFormat="1" applyFont="1" applyFill="1"/>
    <xf numFmtId="164" fontId="0" fillId="4" borderId="0" xfId="2" applyNumberFormat="1" applyFont="1" applyFill="1" applyBorder="1" applyAlignment="1"/>
    <xf numFmtId="10" fontId="5" fillId="0" borderId="16" xfId="0" applyNumberFormat="1" applyFont="1" applyBorder="1"/>
    <xf numFmtId="10" fontId="5" fillId="0" borderId="18" xfId="2" applyNumberFormat="1" applyFont="1" applyBorder="1"/>
    <xf numFmtId="0" fontId="5" fillId="0" borderId="0" xfId="0" applyFont="1" applyBorder="1"/>
    <xf numFmtId="10" fontId="5" fillId="7" borderId="15" xfId="2" applyNumberFormat="1" applyFont="1" applyFill="1" applyBorder="1"/>
    <xf numFmtId="10" fontId="5" fillId="7" borderId="17" xfId="2" applyNumberFormat="1" applyFont="1" applyFill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10" fontId="5" fillId="8" borderId="8" xfId="2" applyNumberFormat="1" applyFont="1" applyFill="1" applyBorder="1"/>
    <xf numFmtId="10" fontId="5" fillId="8" borderId="11" xfId="2" applyNumberFormat="1" applyFont="1" applyFill="1" applyBorder="1"/>
    <xf numFmtId="2" fontId="5" fillId="8" borderId="13" xfId="2" applyNumberFormat="1" applyFont="1" applyFill="1" applyBorder="1"/>
    <xf numFmtId="10" fontId="0" fillId="9" borderId="21" xfId="2" applyNumberFormat="1" applyFont="1" applyFill="1" applyBorder="1"/>
    <xf numFmtId="0" fontId="5" fillId="6" borderId="22" xfId="0" applyFont="1" applyFill="1" applyBorder="1"/>
    <xf numFmtId="0" fontId="5" fillId="6" borderId="23" xfId="0" applyFont="1" applyFill="1" applyBorder="1"/>
    <xf numFmtId="0" fontId="5" fillId="6" borderId="24" xfId="0" applyFont="1" applyFill="1" applyBorder="1"/>
    <xf numFmtId="0" fontId="5" fillId="8" borderId="1" xfId="2" applyNumberFormat="1" applyFont="1" applyFill="1" applyBorder="1"/>
    <xf numFmtId="10" fontId="5" fillId="0" borderId="0" xfId="2" applyNumberFormat="1" applyFont="1"/>
    <xf numFmtId="10" fontId="5" fillId="9" borderId="21" xfId="2" applyNumberFormat="1" applyFont="1" applyFill="1" applyBorder="1"/>
    <xf numFmtId="0" fontId="5" fillId="8" borderId="14" xfId="2" applyNumberFormat="1" applyFont="1" applyFill="1" applyBorder="1"/>
    <xf numFmtId="0" fontId="3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3" xfId="0" applyFont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5" fillId="9" borderId="19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166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3" fillId="10" borderId="8" xfId="0" applyFont="1" applyFill="1" applyBorder="1"/>
    <xf numFmtId="166" fontId="0" fillId="10" borderId="10" xfId="0" applyNumberFormat="1" applyFill="1" applyBorder="1"/>
    <xf numFmtId="0" fontId="3" fillId="4" borderId="8" xfId="0" applyFont="1" applyFill="1" applyBorder="1"/>
    <xf numFmtId="0" fontId="3" fillId="4" borderId="13" xfId="0" applyFont="1" applyFill="1" applyBorder="1"/>
    <xf numFmtId="10" fontId="0" fillId="4" borderId="10" xfId="0" applyNumberFormat="1" applyFill="1" applyBorder="1"/>
    <xf numFmtId="0" fontId="3" fillId="10" borderId="11" xfId="0" applyFont="1" applyFill="1" applyBorder="1"/>
    <xf numFmtId="9" fontId="0" fillId="10" borderId="12" xfId="2" applyFont="1" applyFill="1" applyBorder="1"/>
    <xf numFmtId="0" fontId="3" fillId="10" borderId="13" xfId="0" applyFont="1" applyFill="1" applyBorder="1" applyAlignment="1"/>
    <xf numFmtId="167" fontId="0" fillId="10" borderId="14" xfId="2" applyNumberFormat="1" applyFont="1" applyFill="1" applyBorder="1"/>
    <xf numFmtId="10" fontId="0" fillId="8" borderId="19" xfId="0" applyNumberFormat="1" applyFill="1" applyBorder="1" applyAlignment="1">
      <alignment horizontal="center"/>
    </xf>
    <xf numFmtId="10" fontId="0" fillId="8" borderId="20" xfId="0" applyNumberFormat="1" applyFill="1" applyBorder="1" applyAlignment="1">
      <alignment horizontal="center"/>
    </xf>
    <xf numFmtId="10" fontId="0" fillId="8" borderId="21" xfId="0" applyNumberFormat="1" applyFill="1" applyBorder="1" applyAlignment="1">
      <alignment horizontal="center"/>
    </xf>
    <xf numFmtId="10" fontId="5" fillId="4" borderId="14" xfId="2" applyNumberFormat="1" applyFont="1" applyFill="1" applyBorder="1"/>
    <xf numFmtId="0" fontId="3" fillId="0" borderId="0" xfId="0" applyFont="1" applyAlignment="1">
      <alignment horizontal="center"/>
    </xf>
    <xf numFmtId="166" fontId="0" fillId="6" borderId="19" xfId="0" applyNumberFormat="1" applyFill="1" applyBorder="1"/>
    <xf numFmtId="166" fontId="0" fillId="6" borderId="20" xfId="0" applyNumberFormat="1" applyFill="1" applyBorder="1"/>
    <xf numFmtId="166" fontId="0" fillId="6" borderId="2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9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205741</xdr:colOff>
      <xdr:row>11</xdr:row>
      <xdr:rowOff>121920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129541</xdr:colOff>
      <xdr:row>11</xdr:row>
      <xdr:rowOff>83820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13</xdr:row>
      <xdr:rowOff>60960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13D75D-4ED0-41CF-BCCC-F2F86928FEED}"/>
                </a:ext>
              </a:extLst>
            </xdr:cNvPr>
            <xdr:cNvSpPr txBox="1"/>
          </xdr:nvSpPr>
          <xdr:spPr>
            <a:xfrm>
              <a:off x="1409700" y="25298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13D75D-4ED0-41CF-BCCC-F2F86928FEED}"/>
                </a:ext>
              </a:extLst>
            </xdr:cNvPr>
            <xdr:cNvSpPr txBox="1"/>
          </xdr:nvSpPr>
          <xdr:spPr>
            <a:xfrm>
              <a:off x="1409700" y="25298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144781</xdr:colOff>
      <xdr:row>13</xdr:row>
      <xdr:rowOff>68580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12E354-377E-4549-86CC-720F12E113BC}"/>
                </a:ext>
              </a:extLst>
            </xdr:cNvPr>
            <xdr:cNvSpPr txBox="1"/>
          </xdr:nvSpPr>
          <xdr:spPr>
            <a:xfrm>
              <a:off x="5021581" y="267462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12E354-377E-4549-86CC-720F12E113BC}"/>
                </a:ext>
              </a:extLst>
            </xdr:cNvPr>
            <xdr:cNvSpPr txBox="1"/>
          </xdr:nvSpPr>
          <xdr:spPr>
            <a:xfrm>
              <a:off x="5021581" y="267462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</xdr:colOff>
      <xdr:row>3</xdr:row>
      <xdr:rowOff>11430</xdr:rowOff>
    </xdr:from>
    <xdr:ext cx="1313886" cy="6217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B790742-F5E4-41EA-ADA4-DAE7062D182D}"/>
                </a:ext>
              </a:extLst>
            </xdr:cNvPr>
            <xdr:cNvSpPr txBox="1"/>
          </xdr:nvSpPr>
          <xdr:spPr>
            <a:xfrm>
              <a:off x="4884420" y="636270"/>
              <a:ext cx="1313886" cy="621709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n>
                          <a:noFill/>
                        </a:ln>
                        <a:latin typeface="Cambria Math" panose="02040503050406030204" pitchFamily="18" charset="0"/>
                      </a:rPr>
                      <m:t>𝑆h</m:t>
                    </m:r>
                    <m:r>
                      <a:rPr lang="en-GB" sz="2000" b="0" i="1">
                        <a:ln>
                          <a:noFill/>
                        </a:ln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200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2000" b="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GB" sz="2000" b="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2000">
                <a:ln>
                  <a:noFill/>
                </a:ln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B790742-F5E4-41EA-ADA4-DAE7062D182D}"/>
                </a:ext>
              </a:extLst>
            </xdr:cNvPr>
            <xdr:cNvSpPr txBox="1"/>
          </xdr:nvSpPr>
          <xdr:spPr>
            <a:xfrm>
              <a:off x="4884420" y="636270"/>
              <a:ext cx="1313886" cy="621709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</a:rPr>
                <a:t>𝑆ℎ=</a:t>
              </a:r>
              <a:r>
                <a:rPr lang="en-GB" sz="2000" i="0">
                  <a:ln>
                    <a:noFill/>
                  </a:ln>
                  <a:latin typeface="Cambria Math" panose="02040503050406030204" pitchFamily="18" charset="0"/>
                </a:rPr>
                <a:t>(</a:t>
              </a:r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</a:rPr>
                <a:t>𝑟−𝑟_𝑓)/</a:t>
              </a:r>
              <a:r>
                <a:rPr lang="en-GB" sz="2000" i="0">
                  <a:ln>
                    <a:noFill/>
                  </a:ln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  <a:ea typeface="Cambria Math" panose="02040503050406030204" pitchFamily="18" charset="0"/>
                </a:rPr>
                <a:t>_𝑝 </a:t>
              </a:r>
              <a:endParaRPr lang="en-GB" sz="2000">
                <a:ln>
                  <a:noFill/>
                </a:ln>
              </a:endParaRPr>
            </a:p>
          </xdr:txBody>
        </xdr:sp>
      </mc:Fallback>
    </mc:AlternateContent>
    <xdr:clientData/>
  </xdr:oneCellAnchor>
  <xdr:oneCellAnchor>
    <xdr:from>
      <xdr:col>2</xdr:col>
      <xdr:colOff>259080</xdr:colOff>
      <xdr:row>13</xdr:row>
      <xdr:rowOff>83820</xdr:rowOff>
    </xdr:from>
    <xdr:ext cx="335279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006898-73E2-40FD-832A-9EAD2A508B2C}"/>
                </a:ext>
              </a:extLst>
            </xdr:cNvPr>
            <xdr:cNvSpPr txBox="1"/>
          </xdr:nvSpPr>
          <xdr:spPr>
            <a:xfrm>
              <a:off x="1478280" y="26822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006898-73E2-40FD-832A-9EAD2A508B2C}"/>
                </a:ext>
              </a:extLst>
            </xdr:cNvPr>
            <xdr:cNvSpPr txBox="1"/>
          </xdr:nvSpPr>
          <xdr:spPr>
            <a:xfrm>
              <a:off x="1478280" y="26822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388620</xdr:colOff>
      <xdr:row>4</xdr:row>
      <xdr:rowOff>30480</xdr:rowOff>
    </xdr:from>
    <xdr:ext cx="335279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6F327FC-38BA-4233-9CD4-676D623A2532}"/>
                </a:ext>
              </a:extLst>
            </xdr:cNvPr>
            <xdr:cNvSpPr txBox="1"/>
          </xdr:nvSpPr>
          <xdr:spPr>
            <a:xfrm>
              <a:off x="9883140" y="8305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6F327FC-38BA-4233-9CD4-676D623A2532}"/>
                </a:ext>
              </a:extLst>
            </xdr:cNvPr>
            <xdr:cNvSpPr txBox="1"/>
          </xdr:nvSpPr>
          <xdr:spPr>
            <a:xfrm>
              <a:off x="9883140" y="8305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9E58-DBFA-497C-A09D-F22272529004}">
  <dimension ref="A1:I160"/>
  <sheetViews>
    <sheetView workbookViewId="0">
      <selection activeCell="R13" sqref="R13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8.21875" bestFit="1" customWidth="1"/>
    <col min="4" max="4" width="7" bestFit="1" customWidth="1"/>
    <col min="5" max="5" width="9.21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</cols>
  <sheetData>
    <row r="1" spans="1:9" ht="18" x14ac:dyDescent="0.35">
      <c r="A1" s="1" t="s">
        <v>9</v>
      </c>
    </row>
    <row r="3" spans="1:9" x14ac:dyDescent="0.3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3">
      <c r="A4" s="14">
        <v>39448</v>
      </c>
      <c r="B4" s="2">
        <v>87.89</v>
      </c>
      <c r="C4" s="2">
        <v>290.95</v>
      </c>
      <c r="D4" s="2">
        <v>310</v>
      </c>
      <c r="E4" s="2">
        <v>1147</v>
      </c>
      <c r="F4" s="2">
        <v>22.79</v>
      </c>
      <c r="G4" s="2">
        <v>0</v>
      </c>
      <c r="H4">
        <v>90</v>
      </c>
      <c r="I4" s="2">
        <v>0</v>
      </c>
    </row>
    <row r="5" spans="1:9" x14ac:dyDescent="0.3">
      <c r="A5" s="14">
        <v>39479</v>
      </c>
      <c r="B5" s="2">
        <v>80.2</v>
      </c>
      <c r="C5" s="2">
        <v>304.95</v>
      </c>
      <c r="D5" s="2">
        <v>307.89999999999998</v>
      </c>
      <c r="E5" s="2">
        <v>1226</v>
      </c>
      <c r="F5" s="2">
        <v>22.1</v>
      </c>
      <c r="G5" s="2">
        <v>0</v>
      </c>
      <c r="H5">
        <v>105.56</v>
      </c>
      <c r="I5" s="2">
        <v>0</v>
      </c>
    </row>
    <row r="6" spans="1:9" x14ac:dyDescent="0.3">
      <c r="A6" s="14">
        <v>39508</v>
      </c>
      <c r="B6">
        <v>73.48</v>
      </c>
      <c r="C6">
        <v>297.61</v>
      </c>
      <c r="D6">
        <v>300.45</v>
      </c>
      <c r="E6">
        <v>1121</v>
      </c>
      <c r="F6">
        <v>22.039000000000001</v>
      </c>
      <c r="G6">
        <v>0</v>
      </c>
      <c r="H6">
        <v>99.41</v>
      </c>
      <c r="I6" s="2">
        <v>0</v>
      </c>
    </row>
    <row r="7" spans="1:9" x14ac:dyDescent="0.3">
      <c r="A7" s="14">
        <v>39539</v>
      </c>
      <c r="B7">
        <v>77.099999999999994</v>
      </c>
      <c r="C7">
        <v>312.49</v>
      </c>
      <c r="D7">
        <v>282.10000000000002</v>
      </c>
      <c r="E7">
        <v>1038</v>
      </c>
      <c r="F7">
        <v>23.068999999999999</v>
      </c>
      <c r="G7">
        <v>0</v>
      </c>
      <c r="H7">
        <v>101.89</v>
      </c>
      <c r="I7" s="2">
        <v>0</v>
      </c>
    </row>
    <row r="8" spans="1:9" x14ac:dyDescent="0.3">
      <c r="A8" s="14">
        <v>39569</v>
      </c>
      <c r="B8">
        <v>85.2</v>
      </c>
      <c r="C8">
        <v>360.09</v>
      </c>
      <c r="D8">
        <v>303.75</v>
      </c>
      <c r="E8">
        <v>1220</v>
      </c>
      <c r="F8">
        <v>29.097000000000001</v>
      </c>
      <c r="G8">
        <v>2.1150000000000002</v>
      </c>
      <c r="H8">
        <v>95.61</v>
      </c>
      <c r="I8" s="2">
        <v>0</v>
      </c>
    </row>
    <row r="9" spans="1:9" x14ac:dyDescent="0.3">
      <c r="A9" s="14">
        <v>39600</v>
      </c>
      <c r="B9">
        <v>74.290000000000006</v>
      </c>
      <c r="C9">
        <v>341</v>
      </c>
      <c r="D9">
        <v>273.20999999999998</v>
      </c>
      <c r="E9" s="3">
        <v>1110</v>
      </c>
      <c r="F9">
        <v>25.92</v>
      </c>
      <c r="G9">
        <v>1.8380000000000001</v>
      </c>
      <c r="H9">
        <v>78</v>
      </c>
      <c r="I9" s="2">
        <v>0</v>
      </c>
    </row>
    <row r="10" spans="1:9" x14ac:dyDescent="0.3">
      <c r="A10" s="14">
        <v>39630</v>
      </c>
      <c r="B10">
        <v>69.09</v>
      </c>
      <c r="C10">
        <v>277.89</v>
      </c>
      <c r="D10">
        <v>264.8</v>
      </c>
      <c r="E10" s="3">
        <v>1059.93</v>
      </c>
      <c r="F10">
        <v>20.719000000000001</v>
      </c>
      <c r="G10">
        <v>1.52</v>
      </c>
      <c r="H10">
        <v>71.91</v>
      </c>
      <c r="I10" s="2">
        <v>0</v>
      </c>
    </row>
    <row r="11" spans="1:9" x14ac:dyDescent="0.3">
      <c r="A11" s="14">
        <v>39661</v>
      </c>
      <c r="B11">
        <v>57.4</v>
      </c>
      <c r="C11">
        <v>242.34</v>
      </c>
      <c r="D11">
        <v>256.99</v>
      </c>
      <c r="E11">
        <v>984</v>
      </c>
      <c r="F11">
        <v>17.5</v>
      </c>
      <c r="G11">
        <v>1.679</v>
      </c>
      <c r="H11">
        <v>68.7</v>
      </c>
      <c r="I11" s="2">
        <v>0</v>
      </c>
    </row>
    <row r="12" spans="1:9" x14ac:dyDescent="0.3">
      <c r="A12" s="14">
        <v>39692</v>
      </c>
      <c r="B12">
        <v>43.69</v>
      </c>
      <c r="C12">
        <v>198</v>
      </c>
      <c r="D12">
        <v>223.6</v>
      </c>
      <c r="E12">
        <v>858</v>
      </c>
      <c r="F12">
        <v>13.44</v>
      </c>
      <c r="G12">
        <v>0.88</v>
      </c>
      <c r="H12">
        <v>63.15</v>
      </c>
      <c r="I12" s="2">
        <v>0</v>
      </c>
    </row>
    <row r="13" spans="1:9" x14ac:dyDescent="0.3">
      <c r="A13" s="14">
        <v>39722</v>
      </c>
      <c r="B13">
        <v>27.77</v>
      </c>
      <c r="C13">
        <v>133.5</v>
      </c>
      <c r="D13">
        <v>134</v>
      </c>
      <c r="E13">
        <v>408</v>
      </c>
      <c r="F13">
        <v>17.5</v>
      </c>
      <c r="G13">
        <v>0.51</v>
      </c>
      <c r="H13">
        <v>60.14</v>
      </c>
      <c r="I13" s="2">
        <v>0</v>
      </c>
    </row>
    <row r="14" spans="1:9" x14ac:dyDescent="0.3">
      <c r="A14" s="14">
        <v>39753</v>
      </c>
      <c r="B14">
        <v>23.21</v>
      </c>
      <c r="C14">
        <v>118.36</v>
      </c>
      <c r="D14">
        <v>109.1</v>
      </c>
      <c r="E14">
        <v>370</v>
      </c>
      <c r="F14">
        <v>17.600000000000001</v>
      </c>
      <c r="G14">
        <v>0.69</v>
      </c>
      <c r="H14">
        <v>50.09</v>
      </c>
      <c r="I14" s="2">
        <v>0</v>
      </c>
    </row>
    <row r="15" spans="1:9" x14ac:dyDescent="0.3">
      <c r="A15" s="14">
        <v>39783</v>
      </c>
      <c r="B15">
        <v>22.79</v>
      </c>
      <c r="C15">
        <v>107.63</v>
      </c>
      <c r="D15">
        <v>111.66</v>
      </c>
      <c r="E15">
        <v>475.13</v>
      </c>
      <c r="F15">
        <v>16.417000000000002</v>
      </c>
      <c r="G15">
        <v>0.60099999999999998</v>
      </c>
      <c r="H15">
        <v>27.39</v>
      </c>
      <c r="I15" s="2">
        <v>0</v>
      </c>
    </row>
    <row r="16" spans="1:9" x14ac:dyDescent="0.3">
      <c r="A16" s="14">
        <v>39814</v>
      </c>
      <c r="B16">
        <v>16.440000000000001</v>
      </c>
      <c r="C16">
        <v>114.7</v>
      </c>
      <c r="D16">
        <v>111</v>
      </c>
      <c r="E16">
        <v>506.9</v>
      </c>
      <c r="F16">
        <v>15.362</v>
      </c>
      <c r="G16">
        <v>0.59199999999999997</v>
      </c>
      <c r="H16">
        <v>23.3</v>
      </c>
      <c r="I16" s="2">
        <v>0</v>
      </c>
    </row>
    <row r="17" spans="1:9" x14ac:dyDescent="0.3">
      <c r="A17" s="14">
        <v>39845</v>
      </c>
      <c r="B17">
        <v>14.27</v>
      </c>
      <c r="C17">
        <v>116.5</v>
      </c>
      <c r="D17">
        <v>123.37</v>
      </c>
      <c r="E17">
        <v>595</v>
      </c>
      <c r="F17">
        <v>20.199000000000002</v>
      </c>
      <c r="G17">
        <v>0.58699999999999997</v>
      </c>
      <c r="H17">
        <v>26.56</v>
      </c>
      <c r="I17" s="2">
        <v>0</v>
      </c>
    </row>
    <row r="18" spans="1:9" x14ac:dyDescent="0.3">
      <c r="A18" s="14">
        <v>39873</v>
      </c>
      <c r="B18">
        <v>20.85</v>
      </c>
      <c r="C18">
        <v>126.4</v>
      </c>
      <c r="D18">
        <v>143.6</v>
      </c>
      <c r="E18">
        <v>783</v>
      </c>
      <c r="F18">
        <v>21.22</v>
      </c>
      <c r="G18">
        <v>0.752</v>
      </c>
      <c r="H18">
        <v>39.65</v>
      </c>
      <c r="I18" s="2">
        <v>0</v>
      </c>
    </row>
    <row r="19" spans="1:9" x14ac:dyDescent="0.3">
      <c r="A19" s="14">
        <v>39904</v>
      </c>
      <c r="B19">
        <v>27.8</v>
      </c>
      <c r="C19">
        <v>147.82</v>
      </c>
      <c r="D19">
        <v>164.64</v>
      </c>
      <c r="E19">
        <v>1094.97</v>
      </c>
      <c r="F19">
        <v>23.5</v>
      </c>
      <c r="G19">
        <v>0.90800000000000003</v>
      </c>
      <c r="H19">
        <v>33.96</v>
      </c>
      <c r="I19" s="2">
        <v>0</v>
      </c>
    </row>
    <row r="20" spans="1:9" x14ac:dyDescent="0.3">
      <c r="A20" s="14">
        <v>39934</v>
      </c>
      <c r="B20">
        <v>44.13</v>
      </c>
      <c r="C20">
        <v>178.1</v>
      </c>
      <c r="D20">
        <v>175.6</v>
      </c>
      <c r="E20">
        <v>1125</v>
      </c>
      <c r="F20">
        <v>25.847000000000001</v>
      </c>
      <c r="G20">
        <v>1.2529999999999999</v>
      </c>
      <c r="H20">
        <v>35.15</v>
      </c>
      <c r="I20" s="2">
        <v>0</v>
      </c>
    </row>
    <row r="21" spans="1:9" x14ac:dyDescent="0.3">
      <c r="A21" s="14">
        <v>39965</v>
      </c>
      <c r="B21">
        <v>38.08</v>
      </c>
      <c r="C21">
        <v>155.79</v>
      </c>
      <c r="D21">
        <v>162.65</v>
      </c>
      <c r="E21">
        <v>1175</v>
      </c>
      <c r="F21">
        <v>21.068000000000001</v>
      </c>
      <c r="G21">
        <v>1.171</v>
      </c>
      <c r="H21">
        <v>33.869999999999997</v>
      </c>
      <c r="I21" s="2">
        <v>0</v>
      </c>
    </row>
    <row r="22" spans="1:9" x14ac:dyDescent="0.3">
      <c r="A22" s="14">
        <v>39995</v>
      </c>
      <c r="B22">
        <v>42.39</v>
      </c>
      <c r="C22">
        <v>162.52000000000001</v>
      </c>
      <c r="D22">
        <v>176.7</v>
      </c>
      <c r="E22">
        <v>1310</v>
      </c>
      <c r="F22">
        <v>24.367000000000001</v>
      </c>
      <c r="G22">
        <v>1.1000000000000001</v>
      </c>
      <c r="H22">
        <v>31.43</v>
      </c>
      <c r="I22" s="2">
        <v>0</v>
      </c>
    </row>
    <row r="23" spans="1:9" x14ac:dyDescent="0.3">
      <c r="A23" s="14">
        <v>40026</v>
      </c>
      <c r="B23">
        <v>47.45</v>
      </c>
      <c r="C23">
        <v>163.1</v>
      </c>
      <c r="D23">
        <v>182</v>
      </c>
      <c r="E23">
        <v>1585</v>
      </c>
      <c r="F23">
        <v>26.045000000000002</v>
      </c>
      <c r="G23">
        <v>1.101</v>
      </c>
      <c r="H23">
        <v>32.35</v>
      </c>
      <c r="I23" s="2">
        <v>0</v>
      </c>
    </row>
    <row r="24" spans="1:9" x14ac:dyDescent="0.3">
      <c r="A24" s="14">
        <v>40057</v>
      </c>
      <c r="B24">
        <v>59.85</v>
      </c>
      <c r="C24">
        <v>175</v>
      </c>
      <c r="D24">
        <v>203</v>
      </c>
      <c r="E24">
        <v>1800</v>
      </c>
      <c r="F24">
        <v>25.712</v>
      </c>
      <c r="G24">
        <v>1.0429999999999999</v>
      </c>
      <c r="H24">
        <v>45.5</v>
      </c>
      <c r="I24" s="2">
        <v>0</v>
      </c>
    </row>
    <row r="25" spans="1:9" x14ac:dyDescent="0.3">
      <c r="A25" s="14">
        <v>40087</v>
      </c>
      <c r="B25">
        <v>64.61</v>
      </c>
      <c r="C25">
        <v>175.9</v>
      </c>
      <c r="D25">
        <v>203.49</v>
      </c>
      <c r="E25">
        <v>1748</v>
      </c>
      <c r="F25">
        <v>25.576000000000001</v>
      </c>
      <c r="G25">
        <v>1.0269999999999999</v>
      </c>
      <c r="H25">
        <v>39.880000000000003</v>
      </c>
      <c r="I25" s="2">
        <v>0</v>
      </c>
    </row>
    <row r="26" spans="1:9" x14ac:dyDescent="0.3">
      <c r="A26" s="14">
        <v>40118</v>
      </c>
      <c r="B26">
        <v>69.209999999999994</v>
      </c>
      <c r="C26">
        <v>166.49</v>
      </c>
      <c r="D26">
        <v>219.3</v>
      </c>
      <c r="E26">
        <v>1805</v>
      </c>
      <c r="F26">
        <v>25.89</v>
      </c>
      <c r="G26">
        <v>1.131</v>
      </c>
      <c r="H26">
        <v>43.7</v>
      </c>
      <c r="I26" s="2">
        <v>0</v>
      </c>
    </row>
    <row r="27" spans="1:9" x14ac:dyDescent="0.3">
      <c r="A27" s="14">
        <v>40148</v>
      </c>
      <c r="B27">
        <v>82.94</v>
      </c>
      <c r="C27">
        <v>183.09</v>
      </c>
      <c r="D27">
        <v>220.98</v>
      </c>
      <c r="E27">
        <v>2162</v>
      </c>
      <c r="F27">
        <v>26.834</v>
      </c>
      <c r="G27">
        <v>1.135</v>
      </c>
      <c r="H27">
        <v>52.5</v>
      </c>
      <c r="I27" s="2">
        <v>0</v>
      </c>
    </row>
    <row r="28" spans="1:9" x14ac:dyDescent="0.3">
      <c r="A28" s="14">
        <v>40179</v>
      </c>
      <c r="B28">
        <v>88.41</v>
      </c>
      <c r="C28">
        <v>186.44</v>
      </c>
      <c r="D28">
        <v>233.1</v>
      </c>
      <c r="E28">
        <v>2067</v>
      </c>
      <c r="F28">
        <v>25.655000000000001</v>
      </c>
      <c r="G28">
        <v>1.3</v>
      </c>
      <c r="H28">
        <v>56.48</v>
      </c>
      <c r="I28" s="2">
        <v>0</v>
      </c>
    </row>
    <row r="29" spans="1:9" x14ac:dyDescent="0.3">
      <c r="A29" s="14">
        <v>40210</v>
      </c>
      <c r="B29">
        <v>76.3</v>
      </c>
      <c r="C29">
        <v>167.61</v>
      </c>
      <c r="D29">
        <v>234.99</v>
      </c>
      <c r="E29">
        <v>1920.07</v>
      </c>
      <c r="F29">
        <v>24.4</v>
      </c>
      <c r="G29">
        <v>1.28</v>
      </c>
      <c r="H29">
        <v>55.5</v>
      </c>
      <c r="I29" s="2">
        <v>0</v>
      </c>
    </row>
    <row r="30" spans="1:9" x14ac:dyDescent="0.3">
      <c r="A30" s="14">
        <v>40238</v>
      </c>
      <c r="B30">
        <v>85.8</v>
      </c>
      <c r="C30">
        <v>171.5</v>
      </c>
      <c r="D30">
        <v>253.7</v>
      </c>
      <c r="E30">
        <v>2570</v>
      </c>
      <c r="F30">
        <v>28.89</v>
      </c>
      <c r="G30">
        <v>1.5549999999999999</v>
      </c>
      <c r="H30">
        <v>68.010000000000005</v>
      </c>
      <c r="I30" s="2">
        <v>0</v>
      </c>
    </row>
    <row r="31" spans="1:9" x14ac:dyDescent="0.3">
      <c r="A31" s="14">
        <v>40269</v>
      </c>
      <c r="B31">
        <v>78.599999999999994</v>
      </c>
      <c r="C31">
        <v>170</v>
      </c>
      <c r="D31">
        <v>266.99</v>
      </c>
      <c r="E31">
        <v>2560</v>
      </c>
      <c r="F31">
        <v>29</v>
      </c>
      <c r="G31">
        <v>1.6870000000000001</v>
      </c>
      <c r="H31">
        <v>62.17</v>
      </c>
      <c r="I31" s="2">
        <v>0</v>
      </c>
    </row>
    <row r="32" spans="1:9" x14ac:dyDescent="0.3">
      <c r="A32" s="14">
        <v>40299</v>
      </c>
      <c r="B32">
        <v>71</v>
      </c>
      <c r="C32">
        <v>159.84</v>
      </c>
      <c r="D32">
        <v>233</v>
      </c>
      <c r="E32">
        <v>2721</v>
      </c>
      <c r="F32">
        <v>28.39</v>
      </c>
      <c r="G32">
        <v>1.673</v>
      </c>
      <c r="H32">
        <v>57.1</v>
      </c>
      <c r="I32" s="2">
        <v>0</v>
      </c>
    </row>
    <row r="33" spans="1:9" x14ac:dyDescent="0.3">
      <c r="A33" s="14">
        <v>40330</v>
      </c>
      <c r="B33">
        <v>76.5</v>
      </c>
      <c r="C33">
        <v>149.1</v>
      </c>
      <c r="D33">
        <v>236.7</v>
      </c>
      <c r="E33">
        <v>2661.51</v>
      </c>
      <c r="F33">
        <v>27.9</v>
      </c>
      <c r="G33">
        <v>1.518</v>
      </c>
      <c r="H33">
        <v>57.34</v>
      </c>
      <c r="I33" s="2">
        <v>0</v>
      </c>
    </row>
    <row r="34" spans="1:9" x14ac:dyDescent="0.3">
      <c r="A34" s="14">
        <v>40360</v>
      </c>
      <c r="B34">
        <v>84.56</v>
      </c>
      <c r="C34">
        <v>162.85</v>
      </c>
      <c r="D34">
        <v>240.5</v>
      </c>
      <c r="E34">
        <v>2970</v>
      </c>
      <c r="F34">
        <v>30.792000000000002</v>
      </c>
      <c r="G34">
        <v>1.577</v>
      </c>
      <c r="H34">
        <v>60.68</v>
      </c>
      <c r="I34" s="2">
        <v>0</v>
      </c>
    </row>
    <row r="35" spans="1:9" x14ac:dyDescent="0.3">
      <c r="A35" s="14">
        <v>40391</v>
      </c>
      <c r="B35">
        <v>78.31</v>
      </c>
      <c r="C35">
        <v>159.15</v>
      </c>
      <c r="D35">
        <v>249.22</v>
      </c>
      <c r="E35">
        <v>3000</v>
      </c>
      <c r="F35">
        <v>28.948</v>
      </c>
      <c r="G35">
        <v>1.5820000000000001</v>
      </c>
      <c r="H35">
        <v>61.1</v>
      </c>
      <c r="I35" s="2">
        <v>0</v>
      </c>
    </row>
    <row r="36" spans="1:9" x14ac:dyDescent="0.3">
      <c r="A36" s="14">
        <v>40422</v>
      </c>
      <c r="B36">
        <v>86.08</v>
      </c>
      <c r="C36">
        <v>160</v>
      </c>
      <c r="D36">
        <v>250.7</v>
      </c>
      <c r="E36">
        <v>3590</v>
      </c>
      <c r="F36">
        <v>29.311</v>
      </c>
      <c r="G36">
        <v>1.569</v>
      </c>
      <c r="H36">
        <v>66.63</v>
      </c>
      <c r="I36" s="2">
        <v>0</v>
      </c>
    </row>
    <row r="37" spans="1:9" x14ac:dyDescent="0.3">
      <c r="A37" s="14">
        <v>40452</v>
      </c>
      <c r="B37">
        <v>101.36</v>
      </c>
      <c r="C37">
        <v>168.89</v>
      </c>
      <c r="D37">
        <v>250.2</v>
      </c>
      <c r="E37">
        <v>3606</v>
      </c>
      <c r="F37">
        <v>30.27</v>
      </c>
      <c r="G37">
        <v>1.5860000000000001</v>
      </c>
      <c r="H37">
        <v>76.8</v>
      </c>
      <c r="I37" s="2">
        <v>0</v>
      </c>
    </row>
    <row r="38" spans="1:9" x14ac:dyDescent="0.3">
      <c r="A38" s="14">
        <v>40483</v>
      </c>
      <c r="B38">
        <v>101.51</v>
      </c>
      <c r="C38">
        <v>174.2</v>
      </c>
      <c r="D38">
        <v>254.1</v>
      </c>
      <c r="E38">
        <v>3631</v>
      </c>
      <c r="F38">
        <v>29.603000000000002</v>
      </c>
      <c r="G38">
        <v>1.651</v>
      </c>
      <c r="H38">
        <v>80</v>
      </c>
      <c r="I38" s="2">
        <v>0</v>
      </c>
    </row>
    <row r="39" spans="1:9" x14ac:dyDescent="0.3">
      <c r="A39" s="14">
        <v>40513</v>
      </c>
      <c r="B39">
        <v>104.18</v>
      </c>
      <c r="C39">
        <v>193.5</v>
      </c>
      <c r="D39">
        <v>259.88</v>
      </c>
      <c r="E39">
        <v>4079.98</v>
      </c>
      <c r="F39">
        <v>32.25</v>
      </c>
      <c r="G39">
        <v>1.649</v>
      </c>
      <c r="H39">
        <v>79.989999999999995</v>
      </c>
      <c r="I39" s="2">
        <v>0</v>
      </c>
    </row>
    <row r="40" spans="1:9" x14ac:dyDescent="0.3">
      <c r="A40" s="14">
        <v>40544</v>
      </c>
      <c r="B40">
        <v>105.9</v>
      </c>
      <c r="C40">
        <v>196.98</v>
      </c>
      <c r="D40">
        <v>249.8</v>
      </c>
      <c r="E40">
        <v>3902.01</v>
      </c>
      <c r="F40">
        <v>33.408999999999999</v>
      </c>
      <c r="G40">
        <v>1.49</v>
      </c>
      <c r="H40">
        <v>77.7</v>
      </c>
      <c r="I40" s="2">
        <v>0</v>
      </c>
    </row>
    <row r="41" spans="1:9" x14ac:dyDescent="0.3">
      <c r="A41" s="14">
        <v>40575</v>
      </c>
      <c r="B41">
        <v>102.1</v>
      </c>
      <c r="C41">
        <v>210.71</v>
      </c>
      <c r="D41">
        <v>247.25</v>
      </c>
      <c r="E41">
        <v>3789.99</v>
      </c>
      <c r="F41">
        <v>33.229999999999997</v>
      </c>
      <c r="G41">
        <v>1.478</v>
      </c>
      <c r="H41">
        <v>73.180000000000007</v>
      </c>
      <c r="I41" s="2">
        <v>0</v>
      </c>
    </row>
    <row r="42" spans="1:9" x14ac:dyDescent="0.3">
      <c r="A42" s="14">
        <v>40603</v>
      </c>
      <c r="B42">
        <v>106.65</v>
      </c>
      <c r="C42">
        <v>229.09</v>
      </c>
      <c r="D42">
        <v>259.48</v>
      </c>
      <c r="E42">
        <v>3983.4</v>
      </c>
      <c r="F42">
        <v>30.815999999999999</v>
      </c>
      <c r="G42">
        <v>1.4305000000000001</v>
      </c>
      <c r="H42">
        <v>73.16</v>
      </c>
      <c r="I42" s="2">
        <v>0</v>
      </c>
    </row>
    <row r="43" spans="1:9" x14ac:dyDescent="0.3">
      <c r="A43" s="14">
        <v>40634</v>
      </c>
      <c r="B43">
        <v>100</v>
      </c>
      <c r="C43">
        <v>231.78</v>
      </c>
      <c r="D43">
        <v>255.77</v>
      </c>
      <c r="E43">
        <v>3646.6</v>
      </c>
      <c r="F43">
        <v>28.7</v>
      </c>
      <c r="G43">
        <v>1.39</v>
      </c>
      <c r="H43">
        <v>68.52</v>
      </c>
      <c r="I43" s="2">
        <v>0</v>
      </c>
    </row>
    <row r="44" spans="1:9" x14ac:dyDescent="0.3">
      <c r="A44" s="14">
        <v>40664</v>
      </c>
      <c r="B44">
        <v>97.59</v>
      </c>
      <c r="C44">
        <v>204.02</v>
      </c>
      <c r="D44">
        <v>235.49</v>
      </c>
      <c r="E44">
        <v>3930</v>
      </c>
      <c r="F44">
        <v>26.661000000000001</v>
      </c>
      <c r="G44">
        <v>1.3601000000000001</v>
      </c>
      <c r="H44">
        <v>72.77</v>
      </c>
      <c r="I44" s="2">
        <v>0</v>
      </c>
    </row>
    <row r="45" spans="1:9" x14ac:dyDescent="0.3">
      <c r="A45" s="14">
        <v>40695</v>
      </c>
      <c r="B45">
        <v>100</v>
      </c>
      <c r="C45">
        <v>203.87</v>
      </c>
      <c r="D45">
        <v>230.05</v>
      </c>
      <c r="E45">
        <v>3759.9</v>
      </c>
      <c r="F45">
        <v>27.571000000000002</v>
      </c>
      <c r="G45">
        <v>1.3374999999999999</v>
      </c>
      <c r="H45">
        <v>69.25</v>
      </c>
      <c r="I45" s="2">
        <v>0</v>
      </c>
    </row>
    <row r="46" spans="1:9" x14ac:dyDescent="0.3">
      <c r="A46" s="14">
        <v>40725</v>
      </c>
      <c r="B46">
        <v>101.75</v>
      </c>
      <c r="C46">
        <v>199.44</v>
      </c>
      <c r="D46">
        <v>240.5</v>
      </c>
      <c r="E46">
        <v>3955</v>
      </c>
      <c r="F46">
        <v>27.771000000000001</v>
      </c>
      <c r="G46">
        <v>1.381</v>
      </c>
      <c r="H46">
        <v>70.08</v>
      </c>
      <c r="I46" s="2">
        <v>0</v>
      </c>
    </row>
    <row r="47" spans="1:9" x14ac:dyDescent="0.3">
      <c r="A47" s="14">
        <v>40756</v>
      </c>
      <c r="B47">
        <v>84.93</v>
      </c>
      <c r="C47">
        <v>178.08</v>
      </c>
      <c r="D47">
        <v>218.62</v>
      </c>
      <c r="E47">
        <v>3185</v>
      </c>
      <c r="F47">
        <v>24.5</v>
      </c>
      <c r="G47">
        <v>1.2468999999999999</v>
      </c>
      <c r="H47">
        <v>56.87</v>
      </c>
      <c r="I47" s="2">
        <v>0</v>
      </c>
    </row>
    <row r="48" spans="1:9" x14ac:dyDescent="0.3">
      <c r="A48" s="14">
        <v>40787</v>
      </c>
      <c r="B48">
        <v>70.44</v>
      </c>
      <c r="C48">
        <v>155.9</v>
      </c>
      <c r="D48">
        <v>177.13</v>
      </c>
      <c r="E48">
        <v>2765.6</v>
      </c>
      <c r="F48">
        <v>26.2</v>
      </c>
      <c r="G48">
        <v>1.0470999999999999</v>
      </c>
      <c r="H48">
        <v>52.25</v>
      </c>
      <c r="I48" s="2">
        <v>0</v>
      </c>
    </row>
    <row r="49" spans="1:9" x14ac:dyDescent="0.3">
      <c r="A49" s="14">
        <v>40817</v>
      </c>
      <c r="B49">
        <v>81.88</v>
      </c>
      <c r="C49">
        <v>179.2</v>
      </c>
      <c r="D49">
        <v>193.9</v>
      </c>
      <c r="E49">
        <v>3293.4</v>
      </c>
      <c r="F49">
        <v>26.210999999999999</v>
      </c>
      <c r="G49">
        <v>1.1415999999999999</v>
      </c>
      <c r="H49">
        <v>56.55</v>
      </c>
      <c r="I49" s="2">
        <v>0</v>
      </c>
    </row>
    <row r="50" spans="1:9" x14ac:dyDescent="0.3">
      <c r="A50" s="14">
        <v>40848</v>
      </c>
      <c r="B50">
        <v>87.55</v>
      </c>
      <c r="C50">
        <v>174.9</v>
      </c>
      <c r="D50">
        <v>211.67</v>
      </c>
      <c r="E50">
        <v>2985</v>
      </c>
      <c r="F50">
        <v>29.484999999999999</v>
      </c>
      <c r="G50">
        <v>1.1992</v>
      </c>
      <c r="H50">
        <v>50.43</v>
      </c>
      <c r="I50" s="2">
        <v>0</v>
      </c>
    </row>
    <row r="51" spans="1:9" x14ac:dyDescent="0.3">
      <c r="A51" s="14">
        <v>40878</v>
      </c>
      <c r="B51">
        <v>79.400000000000006</v>
      </c>
      <c r="C51">
        <v>171.36</v>
      </c>
      <c r="D51">
        <v>183.18</v>
      </c>
      <c r="E51">
        <v>2826</v>
      </c>
      <c r="F51">
        <v>25.28</v>
      </c>
      <c r="G51">
        <v>0.96579999999999999</v>
      </c>
      <c r="H51">
        <v>50.22</v>
      </c>
      <c r="I51" s="2">
        <v>0</v>
      </c>
    </row>
    <row r="52" spans="1:9" x14ac:dyDescent="0.3">
      <c r="A52" s="14">
        <v>40909</v>
      </c>
      <c r="B52">
        <v>90.17</v>
      </c>
      <c r="C52">
        <v>183.8</v>
      </c>
      <c r="D52">
        <v>213.37</v>
      </c>
      <c r="E52">
        <v>3261.3</v>
      </c>
      <c r="F52">
        <v>28.407</v>
      </c>
      <c r="G52">
        <v>1.1503000000000001</v>
      </c>
      <c r="H52">
        <v>50.01</v>
      </c>
      <c r="I52" s="2">
        <v>0</v>
      </c>
    </row>
    <row r="53" spans="1:9" x14ac:dyDescent="0.3">
      <c r="A53" s="14">
        <v>40940</v>
      </c>
      <c r="B53">
        <v>100.19</v>
      </c>
      <c r="C53">
        <v>194.09</v>
      </c>
      <c r="D53">
        <v>223.97</v>
      </c>
      <c r="E53">
        <v>3650</v>
      </c>
      <c r="F53">
        <v>30.35</v>
      </c>
      <c r="G53">
        <v>1.1871</v>
      </c>
      <c r="H53">
        <v>50.6</v>
      </c>
      <c r="I53" s="2">
        <v>0</v>
      </c>
    </row>
    <row r="54" spans="1:9" x14ac:dyDescent="0.3">
      <c r="A54" s="14">
        <v>40969</v>
      </c>
      <c r="B54">
        <v>94.86</v>
      </c>
      <c r="C54">
        <v>181.3</v>
      </c>
      <c r="D54">
        <v>229.04</v>
      </c>
      <c r="E54">
        <v>3647</v>
      </c>
      <c r="F54">
        <v>28.8</v>
      </c>
      <c r="G54">
        <v>1.0861000000000001</v>
      </c>
      <c r="H54">
        <v>47.58</v>
      </c>
      <c r="I54" s="2">
        <v>0</v>
      </c>
    </row>
    <row r="55" spans="1:9" x14ac:dyDescent="0.3">
      <c r="A55" s="14">
        <v>41000</v>
      </c>
      <c r="B55">
        <v>93.95</v>
      </c>
      <c r="C55">
        <v>169.27</v>
      </c>
      <c r="D55">
        <v>233.5</v>
      </c>
      <c r="E55">
        <v>3690</v>
      </c>
      <c r="F55">
        <v>28.855</v>
      </c>
      <c r="G55">
        <v>1.0403</v>
      </c>
      <c r="H55">
        <v>48.8</v>
      </c>
      <c r="I55" s="2">
        <v>0</v>
      </c>
    </row>
    <row r="56" spans="1:9" x14ac:dyDescent="0.3">
      <c r="A56" s="14">
        <v>41030</v>
      </c>
      <c r="B56">
        <v>81.69</v>
      </c>
      <c r="C56">
        <v>147.03</v>
      </c>
      <c r="D56">
        <v>225.92</v>
      </c>
      <c r="E56">
        <v>3296</v>
      </c>
      <c r="F56">
        <v>24.82</v>
      </c>
      <c r="G56">
        <v>0.79800000000000004</v>
      </c>
      <c r="H56">
        <v>43.9</v>
      </c>
      <c r="I56" s="2">
        <v>0</v>
      </c>
    </row>
    <row r="57" spans="1:9" x14ac:dyDescent="0.3">
      <c r="A57" s="14">
        <v>41061</v>
      </c>
      <c r="B57">
        <v>86.39</v>
      </c>
      <c r="C57">
        <v>153.76</v>
      </c>
      <c r="D57">
        <v>234.5</v>
      </c>
      <c r="E57">
        <v>3894.9</v>
      </c>
      <c r="F57">
        <v>26.748000000000001</v>
      </c>
      <c r="G57">
        <v>0.78800000000000003</v>
      </c>
      <c r="H57">
        <v>43.41</v>
      </c>
      <c r="I57" s="2">
        <v>0</v>
      </c>
    </row>
    <row r="58" spans="1:9" x14ac:dyDescent="0.3">
      <c r="A58" s="14">
        <v>41091</v>
      </c>
      <c r="B58">
        <v>89.73</v>
      </c>
      <c r="C58">
        <v>150.75</v>
      </c>
      <c r="D58">
        <v>247.08</v>
      </c>
      <c r="E58">
        <v>4135.2</v>
      </c>
      <c r="F58">
        <v>27.207000000000001</v>
      </c>
      <c r="G58">
        <v>0.81969999999999998</v>
      </c>
      <c r="H58">
        <v>41.78</v>
      </c>
      <c r="I58" s="2">
        <v>0</v>
      </c>
    </row>
    <row r="59" spans="1:9" x14ac:dyDescent="0.3">
      <c r="A59" s="14">
        <v>41122</v>
      </c>
      <c r="B59">
        <v>93.16</v>
      </c>
      <c r="C59">
        <v>157.4</v>
      </c>
      <c r="D59">
        <v>241.16</v>
      </c>
      <c r="E59">
        <v>4181</v>
      </c>
      <c r="F59">
        <v>27.881</v>
      </c>
      <c r="G59">
        <v>0.81699999999999995</v>
      </c>
      <c r="H59">
        <v>42.6</v>
      </c>
      <c r="I59" s="2">
        <v>0</v>
      </c>
    </row>
    <row r="60" spans="1:9" x14ac:dyDescent="0.3">
      <c r="A60" s="14">
        <v>41153</v>
      </c>
      <c r="B60">
        <v>90.99</v>
      </c>
      <c r="C60">
        <v>157.75</v>
      </c>
      <c r="D60">
        <v>229.89</v>
      </c>
      <c r="E60">
        <v>4164.8999999999996</v>
      </c>
      <c r="F60">
        <v>28.163</v>
      </c>
      <c r="G60">
        <v>0.85450000000000004</v>
      </c>
      <c r="H60">
        <v>43.45</v>
      </c>
      <c r="I60" s="2">
        <v>0</v>
      </c>
    </row>
    <row r="61" spans="1:9" x14ac:dyDescent="0.3">
      <c r="A61" s="14">
        <v>41183</v>
      </c>
      <c r="B61">
        <v>91.79</v>
      </c>
      <c r="C61">
        <v>144.9</v>
      </c>
      <c r="D61">
        <v>230.7</v>
      </c>
      <c r="E61">
        <v>4460</v>
      </c>
      <c r="F61">
        <v>27.23</v>
      </c>
      <c r="G61">
        <v>0.77070000000000005</v>
      </c>
      <c r="H61">
        <v>39.909999999999997</v>
      </c>
      <c r="I61" s="2">
        <v>0</v>
      </c>
    </row>
    <row r="62" spans="1:9" x14ac:dyDescent="0.3">
      <c r="A62" s="14">
        <v>41214</v>
      </c>
      <c r="B62">
        <v>91.41</v>
      </c>
      <c r="C62">
        <v>138.66999999999999</v>
      </c>
      <c r="D62">
        <v>231.73</v>
      </c>
      <c r="E62">
        <v>4495</v>
      </c>
      <c r="F62">
        <v>26.079000000000001</v>
      </c>
      <c r="G62">
        <v>0.73550000000000004</v>
      </c>
      <c r="H62">
        <v>42.86</v>
      </c>
      <c r="I62" s="2">
        <v>0</v>
      </c>
    </row>
    <row r="63" spans="1:9" x14ac:dyDescent="0.3">
      <c r="A63" s="14">
        <v>41244</v>
      </c>
      <c r="B63">
        <v>92.94</v>
      </c>
      <c r="C63">
        <v>143.69999999999999</v>
      </c>
      <c r="D63">
        <v>246</v>
      </c>
      <c r="E63">
        <v>4786.3999999999996</v>
      </c>
      <c r="F63">
        <v>26.8</v>
      </c>
      <c r="G63">
        <v>0.73350000000000004</v>
      </c>
      <c r="H63">
        <v>44.99</v>
      </c>
      <c r="I63" s="2">
        <v>0</v>
      </c>
    </row>
    <row r="64" spans="1:9" x14ac:dyDescent="0.3">
      <c r="A64" s="14">
        <v>41275</v>
      </c>
      <c r="B64">
        <v>109.59</v>
      </c>
      <c r="C64">
        <v>142.09</v>
      </c>
      <c r="D64">
        <v>255.12</v>
      </c>
      <c r="E64">
        <v>5640</v>
      </c>
      <c r="F64">
        <v>31.513999999999999</v>
      </c>
      <c r="G64">
        <v>0.75529999999999997</v>
      </c>
      <c r="H64">
        <v>53.55</v>
      </c>
      <c r="I64" s="2">
        <v>0</v>
      </c>
    </row>
    <row r="65" spans="1:9" x14ac:dyDescent="0.3">
      <c r="A65" s="14">
        <v>41306</v>
      </c>
      <c r="B65">
        <v>104.57</v>
      </c>
      <c r="C65">
        <v>137.4</v>
      </c>
      <c r="D65">
        <v>267.73</v>
      </c>
      <c r="E65">
        <v>5704.8</v>
      </c>
      <c r="F65">
        <v>28.692</v>
      </c>
      <c r="G65">
        <v>0.68840000000000001</v>
      </c>
      <c r="H65">
        <v>53</v>
      </c>
      <c r="I65" s="2">
        <v>0</v>
      </c>
    </row>
    <row r="66" spans="1:9" x14ac:dyDescent="0.3">
      <c r="A66" s="14">
        <v>41334</v>
      </c>
      <c r="B66">
        <v>98.86</v>
      </c>
      <c r="C66">
        <v>134.08000000000001</v>
      </c>
      <c r="D66">
        <v>276.43</v>
      </c>
      <c r="E66">
        <v>5934.9</v>
      </c>
      <c r="F66">
        <v>27.818000000000001</v>
      </c>
      <c r="G66">
        <v>0.61360000000000003</v>
      </c>
      <c r="H66">
        <v>52.99</v>
      </c>
      <c r="I66" s="2">
        <v>0</v>
      </c>
    </row>
    <row r="67" spans="1:9" x14ac:dyDescent="0.3">
      <c r="A67" s="14">
        <v>41365</v>
      </c>
      <c r="B67">
        <v>99.11</v>
      </c>
      <c r="C67">
        <v>124.15</v>
      </c>
      <c r="D67">
        <v>274</v>
      </c>
      <c r="E67">
        <v>6640</v>
      </c>
      <c r="F67">
        <v>26.75</v>
      </c>
      <c r="G67">
        <v>0.55679999999999996</v>
      </c>
      <c r="H67">
        <v>53.9</v>
      </c>
      <c r="I67" s="2">
        <v>0</v>
      </c>
    </row>
    <row r="68" spans="1:9" x14ac:dyDescent="0.3">
      <c r="A68" s="14">
        <v>41395</v>
      </c>
      <c r="B68">
        <v>99.05</v>
      </c>
      <c r="C68">
        <v>123.4</v>
      </c>
      <c r="D68">
        <v>255.34</v>
      </c>
      <c r="E68">
        <v>7169</v>
      </c>
      <c r="F68">
        <v>24.3</v>
      </c>
      <c r="G68">
        <v>0.4698</v>
      </c>
      <c r="H68">
        <v>52.3</v>
      </c>
      <c r="I68" s="2">
        <v>0</v>
      </c>
    </row>
    <row r="69" spans="1:9" x14ac:dyDescent="0.3">
      <c r="A69" s="14">
        <v>41426</v>
      </c>
      <c r="B69">
        <v>93.68</v>
      </c>
      <c r="C69">
        <v>109.1</v>
      </c>
      <c r="D69">
        <v>261.45</v>
      </c>
      <c r="E69">
        <v>7560</v>
      </c>
      <c r="F69">
        <v>25.922999999999998</v>
      </c>
      <c r="G69">
        <v>0.50490000000000002</v>
      </c>
      <c r="H69">
        <v>56.7</v>
      </c>
      <c r="I69" s="2">
        <v>0</v>
      </c>
    </row>
    <row r="70" spans="1:9" x14ac:dyDescent="0.3">
      <c r="A70" s="14">
        <v>41456</v>
      </c>
      <c r="B70">
        <v>95.23</v>
      </c>
      <c r="C70">
        <v>128.61000000000001</v>
      </c>
      <c r="D70">
        <v>273.54000000000002</v>
      </c>
      <c r="E70">
        <v>8025.1</v>
      </c>
      <c r="F70">
        <v>26.134</v>
      </c>
      <c r="G70">
        <v>0.57140000000000002</v>
      </c>
      <c r="H70">
        <v>57.36</v>
      </c>
      <c r="I70" s="2">
        <v>0</v>
      </c>
    </row>
    <row r="71" spans="1:9" x14ac:dyDescent="0.3">
      <c r="A71" s="14">
        <v>41487</v>
      </c>
      <c r="B71">
        <v>88.23</v>
      </c>
      <c r="C71">
        <v>131.9</v>
      </c>
      <c r="D71">
        <v>287.98</v>
      </c>
      <c r="E71">
        <v>7435</v>
      </c>
      <c r="F71">
        <v>26.071999999999999</v>
      </c>
      <c r="G71">
        <v>0.54049999999999998</v>
      </c>
      <c r="H71">
        <v>48.82</v>
      </c>
      <c r="I71" s="2">
        <v>0</v>
      </c>
    </row>
    <row r="72" spans="1:9" x14ac:dyDescent="0.3">
      <c r="A72" s="14">
        <v>41518</v>
      </c>
      <c r="B72">
        <v>97.86</v>
      </c>
      <c r="C72">
        <v>144.15</v>
      </c>
      <c r="D72">
        <v>323</v>
      </c>
      <c r="E72">
        <v>8213</v>
      </c>
      <c r="F72">
        <v>28.428999999999998</v>
      </c>
      <c r="G72">
        <v>0.53969999999999996</v>
      </c>
      <c r="H72">
        <v>54.44</v>
      </c>
      <c r="I72" s="2">
        <v>0</v>
      </c>
    </row>
    <row r="73" spans="1:9" x14ac:dyDescent="0.3">
      <c r="A73" s="14">
        <v>41548</v>
      </c>
      <c r="B73">
        <v>102.74</v>
      </c>
      <c r="C73">
        <v>150.4</v>
      </c>
      <c r="D73">
        <v>340</v>
      </c>
      <c r="E73">
        <v>8651.1</v>
      </c>
      <c r="F73">
        <v>28.189</v>
      </c>
      <c r="G73">
        <v>0.56359999999999999</v>
      </c>
      <c r="H73">
        <v>57.4</v>
      </c>
      <c r="I73" s="2">
        <v>0</v>
      </c>
    </row>
    <row r="74" spans="1:9" x14ac:dyDescent="0.3">
      <c r="A74" s="14">
        <v>41579</v>
      </c>
      <c r="B74">
        <v>103.07</v>
      </c>
      <c r="C74">
        <v>143.1</v>
      </c>
      <c r="D74">
        <v>313.05</v>
      </c>
      <c r="E74">
        <v>9160</v>
      </c>
      <c r="F74">
        <v>27.398</v>
      </c>
      <c r="G74">
        <v>0.57099999999999995</v>
      </c>
      <c r="H74">
        <v>60.42</v>
      </c>
      <c r="I74" s="2">
        <v>0</v>
      </c>
    </row>
    <row r="75" spans="1:9" x14ac:dyDescent="0.3">
      <c r="A75" s="14">
        <v>41609</v>
      </c>
      <c r="B75">
        <v>101.17</v>
      </c>
      <c r="C75">
        <v>138.75</v>
      </c>
      <c r="D75">
        <v>328.29</v>
      </c>
      <c r="E75">
        <v>9240</v>
      </c>
      <c r="F75">
        <v>28.364000000000001</v>
      </c>
      <c r="G75">
        <v>0.5675</v>
      </c>
      <c r="H75">
        <v>83.7</v>
      </c>
      <c r="I75" s="2">
        <v>0</v>
      </c>
    </row>
    <row r="76" spans="1:9" x14ac:dyDescent="0.3">
      <c r="A76" s="14">
        <v>41640</v>
      </c>
      <c r="B76">
        <v>94.7</v>
      </c>
      <c r="C76">
        <v>145.16</v>
      </c>
      <c r="D76">
        <v>287.87</v>
      </c>
      <c r="E76">
        <v>8395</v>
      </c>
      <c r="F76">
        <v>26.945</v>
      </c>
      <c r="G76">
        <v>0.55400000000000005</v>
      </c>
      <c r="H76">
        <v>83</v>
      </c>
      <c r="I76" s="2">
        <v>0</v>
      </c>
    </row>
    <row r="77" spans="1:9" x14ac:dyDescent="0.3">
      <c r="A77" s="14">
        <v>41671</v>
      </c>
      <c r="B77">
        <v>91.16</v>
      </c>
      <c r="C77">
        <v>139.19999999999999</v>
      </c>
      <c r="D77">
        <v>276.2</v>
      </c>
      <c r="E77">
        <v>8760</v>
      </c>
      <c r="F77">
        <v>27.35</v>
      </c>
      <c r="G77">
        <v>0.5595</v>
      </c>
      <c r="H77">
        <v>70.61</v>
      </c>
      <c r="I77" s="2">
        <v>0</v>
      </c>
    </row>
    <row r="78" spans="1:9" x14ac:dyDescent="0.3">
      <c r="A78" s="14">
        <v>41699</v>
      </c>
      <c r="B78">
        <v>83.8</v>
      </c>
      <c r="C78">
        <v>135.5</v>
      </c>
      <c r="D78">
        <v>271</v>
      </c>
      <c r="E78">
        <v>8100</v>
      </c>
      <c r="F78">
        <v>25.853999999999999</v>
      </c>
      <c r="G78">
        <v>0.55900000000000005</v>
      </c>
      <c r="H78">
        <v>55.2</v>
      </c>
      <c r="I78" s="2">
        <v>0</v>
      </c>
    </row>
    <row r="79" spans="1:9" x14ac:dyDescent="0.3">
      <c r="A79" s="14">
        <v>41730</v>
      </c>
      <c r="B79">
        <v>72.5</v>
      </c>
      <c r="C79">
        <v>128.77000000000001</v>
      </c>
      <c r="D79">
        <v>258.5</v>
      </c>
      <c r="E79">
        <v>7066.8</v>
      </c>
      <c r="F79">
        <v>24.9</v>
      </c>
      <c r="G79">
        <v>0.55700000000000005</v>
      </c>
      <c r="H79">
        <v>50.92</v>
      </c>
      <c r="I79" s="2">
        <v>0</v>
      </c>
    </row>
    <row r="80" spans="1:9" x14ac:dyDescent="0.3">
      <c r="A80" s="14">
        <v>41760</v>
      </c>
      <c r="B80">
        <v>84.5</v>
      </c>
      <c r="C80">
        <v>141.69999999999999</v>
      </c>
      <c r="D80">
        <v>282.5</v>
      </c>
      <c r="E80">
        <v>8810</v>
      </c>
      <c r="F80">
        <v>25.088999999999999</v>
      </c>
      <c r="G80">
        <v>0.68610000000000004</v>
      </c>
      <c r="H80">
        <v>55.15</v>
      </c>
      <c r="I80" s="2">
        <v>0</v>
      </c>
    </row>
    <row r="81" spans="1:9" x14ac:dyDescent="0.3">
      <c r="A81" s="14">
        <v>41791</v>
      </c>
      <c r="B81">
        <v>84.5</v>
      </c>
      <c r="C81">
        <v>148.96</v>
      </c>
      <c r="D81">
        <v>302.01</v>
      </c>
      <c r="E81">
        <v>8860</v>
      </c>
      <c r="F81">
        <v>26.436</v>
      </c>
      <c r="G81">
        <v>0.67</v>
      </c>
      <c r="H81">
        <v>56.43</v>
      </c>
      <c r="I81" s="2">
        <v>0</v>
      </c>
    </row>
    <row r="82" spans="1:9" x14ac:dyDescent="0.3">
      <c r="A82" s="14">
        <v>41821</v>
      </c>
      <c r="B82">
        <v>73.599999999999994</v>
      </c>
      <c r="C82">
        <v>132</v>
      </c>
      <c r="D82">
        <v>275.91000000000003</v>
      </c>
      <c r="E82">
        <v>9150</v>
      </c>
      <c r="F82">
        <v>24.86</v>
      </c>
      <c r="G82">
        <v>0.61680000000000001</v>
      </c>
      <c r="H82">
        <v>50.55</v>
      </c>
      <c r="I82" s="2">
        <v>0</v>
      </c>
    </row>
    <row r="83" spans="1:9" x14ac:dyDescent="0.3">
      <c r="A83" s="14">
        <v>41852</v>
      </c>
      <c r="B83">
        <v>73.209999999999994</v>
      </c>
      <c r="C83">
        <v>131.94999999999999</v>
      </c>
      <c r="D83">
        <v>281.87</v>
      </c>
      <c r="E83">
        <v>9099</v>
      </c>
      <c r="F83">
        <v>25.524999999999999</v>
      </c>
      <c r="G83">
        <v>0.69330000000000003</v>
      </c>
      <c r="H83">
        <v>46.73</v>
      </c>
      <c r="I83" s="2">
        <v>0</v>
      </c>
    </row>
    <row r="84" spans="1:9" x14ac:dyDescent="0.3">
      <c r="A84" s="14">
        <v>41883</v>
      </c>
      <c r="B84">
        <v>75.52</v>
      </c>
      <c r="C84">
        <v>137.9</v>
      </c>
      <c r="D84">
        <v>274</v>
      </c>
      <c r="E84">
        <v>9920</v>
      </c>
      <c r="F84">
        <v>26.04</v>
      </c>
      <c r="G84">
        <v>0.7036</v>
      </c>
      <c r="H84">
        <v>43.25</v>
      </c>
      <c r="I84" s="2">
        <v>0</v>
      </c>
    </row>
    <row r="85" spans="1:9" x14ac:dyDescent="0.3">
      <c r="A85" s="14">
        <v>41913</v>
      </c>
      <c r="B85">
        <v>76.23</v>
      </c>
      <c r="C85">
        <v>141.5</v>
      </c>
      <c r="D85">
        <v>255</v>
      </c>
      <c r="E85">
        <v>11900</v>
      </c>
      <c r="F85">
        <v>28.795000000000002</v>
      </c>
      <c r="G85">
        <v>0.69299999999999995</v>
      </c>
      <c r="H85">
        <v>38.200000000000003</v>
      </c>
      <c r="I85" s="2">
        <v>0</v>
      </c>
    </row>
    <row r="86" spans="1:9" x14ac:dyDescent="0.3">
      <c r="A86" s="14">
        <v>41944</v>
      </c>
      <c r="B86">
        <v>72.25</v>
      </c>
      <c r="C86">
        <v>142.86000000000001</v>
      </c>
      <c r="D86">
        <v>251</v>
      </c>
      <c r="E86">
        <v>11795</v>
      </c>
      <c r="F86">
        <v>29.2</v>
      </c>
      <c r="G86">
        <v>0.6</v>
      </c>
      <c r="H86">
        <v>41.78</v>
      </c>
      <c r="I86" s="2">
        <v>0</v>
      </c>
    </row>
    <row r="87" spans="1:9" x14ac:dyDescent="0.3">
      <c r="A87" s="14">
        <v>41974</v>
      </c>
      <c r="B87">
        <v>54.9</v>
      </c>
      <c r="C87">
        <v>130.31</v>
      </c>
      <c r="D87">
        <v>169.05</v>
      </c>
      <c r="E87">
        <v>9701</v>
      </c>
      <c r="F87">
        <v>23.52</v>
      </c>
      <c r="G87">
        <v>0.54149999999999998</v>
      </c>
      <c r="H87">
        <v>32.229999999999997</v>
      </c>
      <c r="I87" s="2">
        <v>0</v>
      </c>
    </row>
    <row r="88" spans="1:9" x14ac:dyDescent="0.3">
      <c r="A88" s="14">
        <v>42005</v>
      </c>
      <c r="B88">
        <v>61.5</v>
      </c>
      <c r="C88">
        <v>143.82</v>
      </c>
      <c r="D88">
        <v>217.85</v>
      </c>
      <c r="E88">
        <v>10590</v>
      </c>
      <c r="F88">
        <v>31.1</v>
      </c>
      <c r="G88">
        <v>0.52510000000000001</v>
      </c>
      <c r="H88">
        <v>38.25</v>
      </c>
      <c r="I88" s="2">
        <v>0</v>
      </c>
    </row>
    <row r="89" spans="1:9" x14ac:dyDescent="0.3">
      <c r="A89" s="14">
        <v>42036</v>
      </c>
      <c r="B89">
        <v>75.91</v>
      </c>
      <c r="C89">
        <v>152.94999999999999</v>
      </c>
      <c r="D89">
        <v>249</v>
      </c>
      <c r="E89">
        <v>11305</v>
      </c>
      <c r="F89">
        <v>34.200000000000003</v>
      </c>
      <c r="G89">
        <v>0.64480000000000004</v>
      </c>
      <c r="H89">
        <v>39.19</v>
      </c>
      <c r="I89" s="2">
        <v>0</v>
      </c>
    </row>
    <row r="90" spans="1:9" x14ac:dyDescent="0.3">
      <c r="A90" s="14">
        <v>42064</v>
      </c>
      <c r="B90">
        <v>62.88</v>
      </c>
      <c r="C90">
        <v>138.9</v>
      </c>
      <c r="D90">
        <v>247</v>
      </c>
      <c r="E90">
        <v>11350</v>
      </c>
      <c r="F90">
        <v>35.1</v>
      </c>
      <c r="G90">
        <v>0.52649999999999997</v>
      </c>
      <c r="H90">
        <v>34</v>
      </c>
      <c r="I90" s="2">
        <v>0</v>
      </c>
    </row>
    <row r="91" spans="1:9" x14ac:dyDescent="0.3">
      <c r="A91" s="14">
        <v>42095</v>
      </c>
      <c r="B91">
        <v>76.900000000000006</v>
      </c>
      <c r="C91">
        <v>153.5</v>
      </c>
      <c r="D91">
        <v>265</v>
      </c>
      <c r="E91">
        <v>11280</v>
      </c>
      <c r="F91">
        <v>38.4</v>
      </c>
      <c r="G91">
        <v>0.59850000000000003</v>
      </c>
      <c r="H91">
        <v>38.15</v>
      </c>
      <c r="I91" s="2">
        <v>0</v>
      </c>
    </row>
    <row r="92" spans="1:9" x14ac:dyDescent="0.3">
      <c r="A92" s="14">
        <v>42125</v>
      </c>
      <c r="B92">
        <v>73.5</v>
      </c>
      <c r="C92">
        <v>139</v>
      </c>
      <c r="D92">
        <v>243</v>
      </c>
      <c r="E92">
        <v>10510</v>
      </c>
      <c r="F92">
        <v>31</v>
      </c>
      <c r="G92">
        <v>0.58730000000000004</v>
      </c>
      <c r="H92">
        <v>41.1</v>
      </c>
      <c r="I92" s="2">
        <v>0</v>
      </c>
    </row>
    <row r="93" spans="1:9" x14ac:dyDescent="0.3">
      <c r="A93" s="14">
        <v>42156</v>
      </c>
      <c r="B93">
        <v>72.349999999999994</v>
      </c>
      <c r="C93">
        <v>145.85</v>
      </c>
      <c r="D93">
        <v>243.1</v>
      </c>
      <c r="E93">
        <v>11399</v>
      </c>
      <c r="F93">
        <v>33.1</v>
      </c>
      <c r="G93">
        <v>0.5514</v>
      </c>
      <c r="H93">
        <v>38.24</v>
      </c>
      <c r="I93" s="2">
        <v>0</v>
      </c>
    </row>
    <row r="94" spans="1:9" x14ac:dyDescent="0.3">
      <c r="A94" s="14">
        <v>42186</v>
      </c>
      <c r="B94">
        <v>72.3</v>
      </c>
      <c r="C94">
        <v>142.5</v>
      </c>
      <c r="D94">
        <v>224.9</v>
      </c>
      <c r="E94">
        <v>12200</v>
      </c>
      <c r="F94">
        <v>33.994999999999997</v>
      </c>
      <c r="G94">
        <v>0.53490000000000004</v>
      </c>
      <c r="H94">
        <v>39.35</v>
      </c>
      <c r="I94" s="2">
        <v>0</v>
      </c>
    </row>
    <row r="95" spans="1:9" x14ac:dyDescent="0.3">
      <c r="A95" s="14">
        <v>42217</v>
      </c>
      <c r="B95">
        <v>74.5</v>
      </c>
      <c r="C95">
        <v>148.19</v>
      </c>
      <c r="D95">
        <v>228.85</v>
      </c>
      <c r="E95">
        <v>12275</v>
      </c>
      <c r="F95">
        <v>34.295000000000002</v>
      </c>
      <c r="G95">
        <v>0.53249999999999997</v>
      </c>
      <c r="H95">
        <v>40</v>
      </c>
      <c r="I95" s="2">
        <v>0</v>
      </c>
    </row>
    <row r="96" spans="1:9" x14ac:dyDescent="0.3">
      <c r="A96" s="14">
        <v>42248</v>
      </c>
      <c r="B96">
        <v>75.3</v>
      </c>
      <c r="C96">
        <v>134.55000000000001</v>
      </c>
      <c r="D96">
        <v>212.7</v>
      </c>
      <c r="E96">
        <v>11600</v>
      </c>
      <c r="F96">
        <v>33.5</v>
      </c>
      <c r="G96">
        <v>0.6099</v>
      </c>
      <c r="H96">
        <v>35.229999999999997</v>
      </c>
      <c r="I96" s="2">
        <v>0</v>
      </c>
    </row>
    <row r="97" spans="1:9" x14ac:dyDescent="0.3">
      <c r="A97" s="14">
        <v>42278</v>
      </c>
      <c r="B97">
        <v>90.53</v>
      </c>
      <c r="C97">
        <v>135.75</v>
      </c>
      <c r="D97">
        <v>208.3</v>
      </c>
      <c r="E97">
        <v>11136</v>
      </c>
      <c r="F97">
        <v>35.784999999999997</v>
      </c>
      <c r="G97">
        <v>0.65100000000000002</v>
      </c>
      <c r="H97">
        <v>49</v>
      </c>
      <c r="I97" s="2">
        <v>0</v>
      </c>
    </row>
    <row r="98" spans="1:9" x14ac:dyDescent="0.3">
      <c r="A98" s="14">
        <v>42309</v>
      </c>
      <c r="B98">
        <v>102.9</v>
      </c>
      <c r="C98">
        <v>138</v>
      </c>
      <c r="D98">
        <v>217.7</v>
      </c>
      <c r="E98">
        <v>12005</v>
      </c>
      <c r="F98">
        <v>33.5</v>
      </c>
      <c r="G98">
        <v>0.61099999999999999</v>
      </c>
      <c r="H98">
        <v>58.91</v>
      </c>
      <c r="I98" s="2">
        <v>0</v>
      </c>
    </row>
    <row r="99" spans="1:9" x14ac:dyDescent="0.3">
      <c r="A99" s="14">
        <v>42339</v>
      </c>
      <c r="B99">
        <v>101.26</v>
      </c>
      <c r="C99">
        <v>136.09</v>
      </c>
      <c r="D99">
        <v>210</v>
      </c>
      <c r="E99">
        <v>11228</v>
      </c>
      <c r="F99">
        <v>33.975000000000001</v>
      </c>
      <c r="G99">
        <v>0.67900000000000005</v>
      </c>
      <c r="H99">
        <v>56.1</v>
      </c>
      <c r="I99" s="2">
        <v>0</v>
      </c>
    </row>
    <row r="100" spans="1:9" x14ac:dyDescent="0.3">
      <c r="A100" s="14">
        <v>42370</v>
      </c>
      <c r="B100">
        <v>96.5</v>
      </c>
      <c r="C100">
        <v>136.6</v>
      </c>
      <c r="D100">
        <v>226</v>
      </c>
      <c r="E100">
        <v>11500</v>
      </c>
      <c r="F100">
        <v>36.564999999999998</v>
      </c>
      <c r="G100">
        <v>0.64900000000000002</v>
      </c>
      <c r="H100">
        <v>50.5</v>
      </c>
      <c r="I100" s="2">
        <v>0</v>
      </c>
    </row>
    <row r="101" spans="1:9" x14ac:dyDescent="0.3">
      <c r="A101" s="14">
        <v>42401</v>
      </c>
      <c r="B101">
        <v>107</v>
      </c>
      <c r="C101">
        <v>141.4</v>
      </c>
      <c r="D101">
        <v>233</v>
      </c>
      <c r="E101">
        <v>10648</v>
      </c>
      <c r="F101">
        <v>39.299999999999997</v>
      </c>
      <c r="G101">
        <v>0.67500000000000004</v>
      </c>
      <c r="H101">
        <v>57.1</v>
      </c>
      <c r="I101" s="2">
        <v>0</v>
      </c>
    </row>
    <row r="102" spans="1:9" x14ac:dyDescent="0.3">
      <c r="A102" s="14">
        <v>42430</v>
      </c>
      <c r="B102">
        <v>109.9</v>
      </c>
      <c r="C102">
        <v>147.75</v>
      </c>
      <c r="D102">
        <v>240.1</v>
      </c>
      <c r="E102">
        <v>10550</v>
      </c>
      <c r="F102">
        <v>39.71</v>
      </c>
      <c r="G102">
        <v>0.69550000000000001</v>
      </c>
      <c r="H102">
        <v>74.48</v>
      </c>
      <c r="I102" s="2">
        <v>0</v>
      </c>
    </row>
    <row r="103" spans="1:9" x14ac:dyDescent="0.3">
      <c r="A103" s="14">
        <v>42461</v>
      </c>
      <c r="B103">
        <v>123.55</v>
      </c>
      <c r="C103">
        <v>168.47</v>
      </c>
      <c r="D103">
        <v>253</v>
      </c>
      <c r="E103">
        <v>9002</v>
      </c>
      <c r="F103">
        <v>34.1</v>
      </c>
      <c r="G103">
        <v>0.69020000000000004</v>
      </c>
      <c r="H103">
        <v>77.48</v>
      </c>
      <c r="I103" s="2">
        <v>0</v>
      </c>
    </row>
    <row r="104" spans="1:9" x14ac:dyDescent="0.3">
      <c r="A104" s="14">
        <v>42491</v>
      </c>
      <c r="B104">
        <v>132.56</v>
      </c>
      <c r="C104">
        <v>145.5</v>
      </c>
      <c r="D104">
        <v>257.14999999999998</v>
      </c>
      <c r="E104">
        <v>9340</v>
      </c>
      <c r="F104">
        <v>33.805</v>
      </c>
      <c r="G104">
        <v>0.63200000000000001</v>
      </c>
      <c r="H104">
        <v>81.7</v>
      </c>
      <c r="I104" s="2">
        <v>0</v>
      </c>
    </row>
    <row r="105" spans="1:9" x14ac:dyDescent="0.3">
      <c r="A105" s="14">
        <v>42522</v>
      </c>
      <c r="B105">
        <v>133</v>
      </c>
      <c r="C105">
        <v>139.51</v>
      </c>
      <c r="D105">
        <v>243.05</v>
      </c>
      <c r="E105">
        <v>9012</v>
      </c>
      <c r="F105">
        <v>33.204999999999998</v>
      </c>
      <c r="G105">
        <v>0.61599999999999999</v>
      </c>
      <c r="H105">
        <v>85.5</v>
      </c>
      <c r="I105" s="2">
        <v>0</v>
      </c>
    </row>
    <row r="106" spans="1:9" x14ac:dyDescent="0.3">
      <c r="A106" s="14">
        <v>42552</v>
      </c>
      <c r="B106">
        <v>139.15</v>
      </c>
      <c r="C106">
        <v>137.30000000000001</v>
      </c>
      <c r="D106">
        <v>252</v>
      </c>
      <c r="E106">
        <v>10210</v>
      </c>
      <c r="F106">
        <v>31.204999999999998</v>
      </c>
      <c r="G106">
        <v>0.70740000000000003</v>
      </c>
      <c r="H106">
        <v>85.7</v>
      </c>
      <c r="I106" s="2">
        <v>0</v>
      </c>
    </row>
    <row r="107" spans="1:9" x14ac:dyDescent="0.3">
      <c r="A107" s="14">
        <v>42583</v>
      </c>
      <c r="B107">
        <v>143.5</v>
      </c>
      <c r="C107">
        <v>134.94999999999999</v>
      </c>
      <c r="D107">
        <v>239.1</v>
      </c>
      <c r="E107">
        <v>10262</v>
      </c>
      <c r="F107">
        <v>31.19</v>
      </c>
      <c r="G107">
        <v>0.7964</v>
      </c>
      <c r="H107">
        <v>98.65</v>
      </c>
      <c r="I107" s="2">
        <v>0</v>
      </c>
    </row>
    <row r="108" spans="1:9" x14ac:dyDescent="0.3">
      <c r="A108" s="14">
        <v>42614</v>
      </c>
      <c r="B108">
        <v>145.34</v>
      </c>
      <c r="C108">
        <v>134.9</v>
      </c>
      <c r="D108">
        <v>227.5</v>
      </c>
      <c r="E108">
        <v>10391</v>
      </c>
      <c r="F108">
        <v>30.71</v>
      </c>
      <c r="G108">
        <v>0.77500000000000002</v>
      </c>
      <c r="H108">
        <v>116.93</v>
      </c>
      <c r="I108" s="2">
        <v>0</v>
      </c>
    </row>
    <row r="109" spans="1:9" x14ac:dyDescent="0.3">
      <c r="A109" s="14">
        <v>42644</v>
      </c>
      <c r="B109">
        <v>147.4</v>
      </c>
      <c r="C109">
        <v>138.84</v>
      </c>
      <c r="D109">
        <v>223.5</v>
      </c>
      <c r="E109">
        <v>10630</v>
      </c>
      <c r="F109">
        <v>27.015000000000001</v>
      </c>
      <c r="G109">
        <v>0.79490000000000005</v>
      </c>
      <c r="H109">
        <v>129.94999999999999</v>
      </c>
      <c r="I109" s="2">
        <v>0</v>
      </c>
    </row>
    <row r="110" spans="1:9" x14ac:dyDescent="0.3">
      <c r="A110" s="14">
        <v>42675</v>
      </c>
      <c r="B110">
        <v>158.69999999999999</v>
      </c>
      <c r="C110">
        <v>148.80000000000001</v>
      </c>
      <c r="D110">
        <v>230.25</v>
      </c>
      <c r="E110">
        <v>10500</v>
      </c>
      <c r="F110">
        <v>29.97</v>
      </c>
      <c r="G110">
        <v>0.94010000000000005</v>
      </c>
      <c r="H110">
        <v>134.83000000000001</v>
      </c>
      <c r="I110" s="2">
        <v>0</v>
      </c>
    </row>
    <row r="111" spans="1:9" x14ac:dyDescent="0.3">
      <c r="A111" s="14">
        <v>42705</v>
      </c>
      <c r="B111">
        <v>173.25</v>
      </c>
      <c r="C111">
        <v>154.55000000000001</v>
      </c>
      <c r="D111">
        <v>259</v>
      </c>
      <c r="E111">
        <v>11000</v>
      </c>
      <c r="F111">
        <v>30.95</v>
      </c>
      <c r="G111">
        <v>0.92589999999999995</v>
      </c>
      <c r="H111">
        <v>152.85</v>
      </c>
      <c r="I111" s="2">
        <v>0</v>
      </c>
    </row>
    <row r="112" spans="1:9" x14ac:dyDescent="0.3">
      <c r="A112" s="14">
        <v>42736</v>
      </c>
      <c r="B112">
        <v>172.2</v>
      </c>
      <c r="C112">
        <v>149.80000000000001</v>
      </c>
      <c r="D112">
        <v>275.7</v>
      </c>
      <c r="E112">
        <v>9650</v>
      </c>
      <c r="F112">
        <v>32.35</v>
      </c>
      <c r="G112">
        <v>1.0337000000000001</v>
      </c>
      <c r="H112">
        <v>174.17</v>
      </c>
      <c r="I112" s="2">
        <v>0</v>
      </c>
    </row>
    <row r="113" spans="1:9" x14ac:dyDescent="0.3">
      <c r="A113" s="14">
        <v>42767</v>
      </c>
      <c r="B113">
        <v>156</v>
      </c>
      <c r="C113">
        <v>134</v>
      </c>
      <c r="D113">
        <v>275.5</v>
      </c>
      <c r="E113">
        <v>9133</v>
      </c>
      <c r="F113">
        <v>29.395</v>
      </c>
      <c r="G113">
        <v>0.93789999999999996</v>
      </c>
      <c r="H113">
        <v>165.2</v>
      </c>
      <c r="I113">
        <v>84.93</v>
      </c>
    </row>
    <row r="114" spans="1:9" x14ac:dyDescent="0.3">
      <c r="A114" s="14">
        <v>42795</v>
      </c>
      <c r="B114">
        <v>159.80000000000001</v>
      </c>
      <c r="C114">
        <v>127.9</v>
      </c>
      <c r="D114">
        <v>272.60000000000002</v>
      </c>
      <c r="E114">
        <v>9261</v>
      </c>
      <c r="F114">
        <v>29.45</v>
      </c>
      <c r="G114">
        <v>0.93289999999999995</v>
      </c>
      <c r="H114">
        <v>168</v>
      </c>
      <c r="I114">
        <v>88</v>
      </c>
    </row>
    <row r="115" spans="1:9" x14ac:dyDescent="0.3">
      <c r="A115" s="14">
        <v>42826</v>
      </c>
      <c r="B115">
        <v>165.2</v>
      </c>
      <c r="C115">
        <v>136.75</v>
      </c>
      <c r="D115">
        <v>273.85000000000002</v>
      </c>
      <c r="E115">
        <v>8776</v>
      </c>
      <c r="F115">
        <v>27.91</v>
      </c>
      <c r="G115">
        <v>0.89500000000000002</v>
      </c>
      <c r="H115">
        <v>175.75</v>
      </c>
      <c r="I115">
        <v>90.47</v>
      </c>
    </row>
    <row r="116" spans="1:9" x14ac:dyDescent="0.3">
      <c r="A116" s="14">
        <v>42856</v>
      </c>
      <c r="B116">
        <v>155.93</v>
      </c>
      <c r="C116">
        <v>120.28</v>
      </c>
      <c r="D116">
        <v>236.5</v>
      </c>
      <c r="E116">
        <v>9197</v>
      </c>
      <c r="F116">
        <v>30.28</v>
      </c>
      <c r="G116">
        <v>0.78</v>
      </c>
      <c r="H116">
        <v>188.6</v>
      </c>
      <c r="I116">
        <v>92.39</v>
      </c>
    </row>
    <row r="117" spans="1:9" x14ac:dyDescent="0.3">
      <c r="A117" s="14">
        <v>42887</v>
      </c>
      <c r="B117">
        <v>145.59</v>
      </c>
      <c r="C117">
        <v>118.49</v>
      </c>
      <c r="D117">
        <v>234.5</v>
      </c>
      <c r="E117">
        <v>9180</v>
      </c>
      <c r="F117">
        <v>25.67</v>
      </c>
      <c r="G117">
        <v>0.79620000000000002</v>
      </c>
      <c r="H117">
        <v>195.3</v>
      </c>
      <c r="I117">
        <v>93.99</v>
      </c>
    </row>
    <row r="118" spans="1:9" x14ac:dyDescent="0.3">
      <c r="A118" s="14">
        <v>42917</v>
      </c>
      <c r="B118">
        <v>164.53</v>
      </c>
      <c r="C118">
        <v>116.1</v>
      </c>
      <c r="D118">
        <v>236.2</v>
      </c>
      <c r="E118">
        <v>9525</v>
      </c>
      <c r="F118">
        <v>26.62</v>
      </c>
      <c r="G118">
        <v>0.76659999999999995</v>
      </c>
      <c r="H118">
        <v>201.7</v>
      </c>
      <c r="I118">
        <v>90.5</v>
      </c>
    </row>
    <row r="119" spans="1:9" x14ac:dyDescent="0.3">
      <c r="A119" s="14">
        <v>42948</v>
      </c>
      <c r="B119">
        <v>183.51</v>
      </c>
      <c r="C119">
        <v>117.97</v>
      </c>
      <c r="D119">
        <v>270</v>
      </c>
      <c r="E119">
        <v>10800</v>
      </c>
      <c r="F119">
        <v>27</v>
      </c>
      <c r="G119">
        <v>0.83069999999999999</v>
      </c>
      <c r="H119">
        <v>191.8</v>
      </c>
      <c r="I119">
        <v>99.9</v>
      </c>
    </row>
    <row r="120" spans="1:9" x14ac:dyDescent="0.3">
      <c r="A120" s="14">
        <v>42979</v>
      </c>
      <c r="B120">
        <v>192.33</v>
      </c>
      <c r="C120">
        <v>122.2</v>
      </c>
      <c r="D120">
        <v>282.05</v>
      </c>
      <c r="E120">
        <v>10100</v>
      </c>
      <c r="F120">
        <v>29.5</v>
      </c>
      <c r="G120">
        <v>0.85140000000000005</v>
      </c>
      <c r="H120">
        <v>183.95</v>
      </c>
      <c r="I120">
        <v>102.7</v>
      </c>
    </row>
    <row r="121" spans="1:9" x14ac:dyDescent="0.3">
      <c r="A121" s="14">
        <v>43009</v>
      </c>
      <c r="B121">
        <v>193.8</v>
      </c>
      <c r="C121">
        <v>125.9</v>
      </c>
      <c r="D121">
        <v>281.5</v>
      </c>
      <c r="E121">
        <v>7693</v>
      </c>
      <c r="F121">
        <v>29.175000000000001</v>
      </c>
      <c r="G121">
        <v>0.81699999999999995</v>
      </c>
      <c r="H121">
        <v>180</v>
      </c>
      <c r="I121">
        <v>101.5</v>
      </c>
    </row>
    <row r="122" spans="1:9" x14ac:dyDescent="0.3">
      <c r="A122" s="14">
        <v>43040</v>
      </c>
      <c r="B122">
        <v>224.35</v>
      </c>
      <c r="C122">
        <v>132.15</v>
      </c>
      <c r="D122">
        <v>284.55</v>
      </c>
      <c r="E122">
        <v>6359</v>
      </c>
      <c r="F122">
        <v>27.5</v>
      </c>
      <c r="G122">
        <v>0.81399999999999995</v>
      </c>
      <c r="H122">
        <v>152.5</v>
      </c>
      <c r="I122">
        <v>108.8</v>
      </c>
    </row>
    <row r="123" spans="1:9" x14ac:dyDescent="0.3">
      <c r="A123" s="14">
        <v>43070</v>
      </c>
      <c r="B123">
        <v>225.2</v>
      </c>
      <c r="C123">
        <v>130.5</v>
      </c>
      <c r="D123">
        <v>276</v>
      </c>
      <c r="E123">
        <v>6340</v>
      </c>
      <c r="F123">
        <v>27.89</v>
      </c>
      <c r="G123">
        <v>0.72889999999999999</v>
      </c>
      <c r="H123">
        <v>138.44999999999999</v>
      </c>
      <c r="I123">
        <v>95.95</v>
      </c>
    </row>
    <row r="124" spans="1:9" x14ac:dyDescent="0.3">
      <c r="A124" s="14">
        <v>43101</v>
      </c>
      <c r="B124">
        <v>264.5</v>
      </c>
      <c r="C124">
        <v>143.36000000000001</v>
      </c>
      <c r="D124">
        <v>309</v>
      </c>
      <c r="E124">
        <v>5330</v>
      </c>
      <c r="F124">
        <v>28.74</v>
      </c>
      <c r="G124">
        <v>0.72550000000000003</v>
      </c>
      <c r="H124">
        <v>133.30000000000001</v>
      </c>
      <c r="I124">
        <v>92.5</v>
      </c>
    </row>
    <row r="125" spans="1:9" x14ac:dyDescent="0.3">
      <c r="A125" s="14">
        <v>43132</v>
      </c>
      <c r="B125">
        <v>272.39999999999998</v>
      </c>
      <c r="C125">
        <v>143.16</v>
      </c>
      <c r="D125">
        <v>307.60000000000002</v>
      </c>
      <c r="E125">
        <v>4782</v>
      </c>
      <c r="F125">
        <v>28.715</v>
      </c>
      <c r="G125">
        <v>0.78149999999999997</v>
      </c>
      <c r="H125">
        <v>141.44999999999999</v>
      </c>
      <c r="I125">
        <v>90.5</v>
      </c>
    </row>
    <row r="126" spans="1:9" x14ac:dyDescent="0.3">
      <c r="A126" s="14">
        <v>43160</v>
      </c>
      <c r="B126">
        <v>253.57</v>
      </c>
      <c r="C126">
        <v>142.33000000000001</v>
      </c>
      <c r="D126">
        <v>294.14999999999998</v>
      </c>
      <c r="E126">
        <v>4680</v>
      </c>
      <c r="F126">
        <v>28.37</v>
      </c>
      <c r="G126">
        <v>0.76990000000000003</v>
      </c>
      <c r="H126">
        <v>155.6</v>
      </c>
      <c r="I126">
        <v>96.45</v>
      </c>
    </row>
    <row r="127" spans="1:9" x14ac:dyDescent="0.3">
      <c r="A127" s="14">
        <v>43191</v>
      </c>
      <c r="B127">
        <v>226.99</v>
      </c>
      <c r="C127">
        <v>145.93</v>
      </c>
      <c r="D127">
        <v>296.39999999999998</v>
      </c>
      <c r="E127">
        <v>4902</v>
      </c>
      <c r="F127">
        <v>29.44</v>
      </c>
      <c r="G127">
        <v>0.745</v>
      </c>
      <c r="H127">
        <v>144</v>
      </c>
      <c r="I127">
        <v>93.4</v>
      </c>
    </row>
    <row r="128" spans="1:9" x14ac:dyDescent="0.3">
      <c r="A128" s="14">
        <v>43221</v>
      </c>
      <c r="B128">
        <v>222.36</v>
      </c>
      <c r="C128">
        <v>145</v>
      </c>
      <c r="D128">
        <v>282.39999999999998</v>
      </c>
      <c r="E128">
        <v>5111</v>
      </c>
      <c r="F128">
        <v>28.63</v>
      </c>
      <c r="G128">
        <v>0.72389999999999999</v>
      </c>
      <c r="H128">
        <v>140.80000000000001</v>
      </c>
      <c r="I128">
        <v>95</v>
      </c>
    </row>
    <row r="129" spans="1:9" x14ac:dyDescent="0.3">
      <c r="A129" s="14">
        <v>43252</v>
      </c>
      <c r="B129">
        <v>218</v>
      </c>
      <c r="C129">
        <v>141.01</v>
      </c>
      <c r="D129">
        <v>278.10000000000002</v>
      </c>
      <c r="E129">
        <v>4600</v>
      </c>
      <c r="F129">
        <v>28.48</v>
      </c>
      <c r="G129">
        <v>0.67559999999999998</v>
      </c>
      <c r="H129">
        <v>139.80000000000001</v>
      </c>
      <c r="I129">
        <v>92</v>
      </c>
    </row>
    <row r="130" spans="1:9" x14ac:dyDescent="0.3">
      <c r="A130" s="14">
        <v>43282</v>
      </c>
      <c r="B130">
        <v>214.86</v>
      </c>
      <c r="C130">
        <v>143.79</v>
      </c>
      <c r="D130">
        <v>263.8</v>
      </c>
      <c r="E130">
        <v>4128</v>
      </c>
      <c r="F130">
        <v>28.99</v>
      </c>
      <c r="G130">
        <v>0.67879999999999996</v>
      </c>
      <c r="H130">
        <v>122.95</v>
      </c>
      <c r="I130">
        <v>89.8</v>
      </c>
    </row>
    <row r="131" spans="1:9" x14ac:dyDescent="0.3">
      <c r="A131" s="14">
        <v>43313</v>
      </c>
      <c r="B131">
        <v>182</v>
      </c>
      <c r="C131">
        <v>149.94999999999999</v>
      </c>
      <c r="D131">
        <v>261.95</v>
      </c>
      <c r="E131">
        <v>4057</v>
      </c>
      <c r="F131">
        <v>28.74</v>
      </c>
      <c r="G131">
        <v>0.63690000000000002</v>
      </c>
      <c r="H131">
        <v>115.5</v>
      </c>
      <c r="I131">
        <v>90</v>
      </c>
    </row>
    <row r="132" spans="1:9" x14ac:dyDescent="0.3">
      <c r="A132" s="14">
        <v>43344</v>
      </c>
      <c r="B132">
        <v>203.32</v>
      </c>
      <c r="C132">
        <v>162.61000000000001</v>
      </c>
      <c r="D132">
        <v>272.5</v>
      </c>
      <c r="E132">
        <v>3835</v>
      </c>
      <c r="F132">
        <v>27.425000000000001</v>
      </c>
      <c r="G132">
        <v>0.62060000000000004</v>
      </c>
      <c r="H132">
        <v>106.55</v>
      </c>
      <c r="I132">
        <v>93</v>
      </c>
    </row>
    <row r="133" spans="1:9" x14ac:dyDescent="0.3">
      <c r="A133" s="14">
        <v>43374</v>
      </c>
      <c r="B133">
        <v>189.8</v>
      </c>
      <c r="C133">
        <v>155.47</v>
      </c>
      <c r="D133">
        <v>257.60000000000002</v>
      </c>
      <c r="E133">
        <v>3590</v>
      </c>
      <c r="F133">
        <v>26.57</v>
      </c>
      <c r="G133">
        <v>0.54979999999999996</v>
      </c>
      <c r="H133">
        <v>97.25</v>
      </c>
      <c r="I133">
        <v>89.5</v>
      </c>
    </row>
    <row r="134" spans="1:9" x14ac:dyDescent="0.3">
      <c r="A134" s="14">
        <v>43405</v>
      </c>
      <c r="B134">
        <v>194</v>
      </c>
      <c r="C134">
        <v>161.29</v>
      </c>
      <c r="D134">
        <v>247.55</v>
      </c>
      <c r="E134">
        <v>3500</v>
      </c>
      <c r="F134">
        <v>27.35</v>
      </c>
      <c r="G134">
        <v>0.50460000000000005</v>
      </c>
      <c r="H134">
        <v>114.4</v>
      </c>
      <c r="I134">
        <v>93.5</v>
      </c>
    </row>
    <row r="135" spans="1:9" x14ac:dyDescent="0.3">
      <c r="A135" s="14">
        <v>43435</v>
      </c>
      <c r="B135">
        <v>186.3</v>
      </c>
      <c r="C135">
        <v>153.5</v>
      </c>
      <c r="D135">
        <v>238</v>
      </c>
      <c r="E135">
        <v>3511.5</v>
      </c>
      <c r="F135">
        <v>26.88</v>
      </c>
      <c r="G135">
        <v>0.48580000000000001</v>
      </c>
      <c r="H135">
        <v>101.18</v>
      </c>
      <c r="I135">
        <v>90.44</v>
      </c>
    </row>
    <row r="136" spans="1:9" x14ac:dyDescent="0.3">
      <c r="A136" s="14">
        <v>43466</v>
      </c>
      <c r="B136">
        <v>217.9</v>
      </c>
      <c r="C136">
        <v>162.82</v>
      </c>
      <c r="D136">
        <v>260.75</v>
      </c>
      <c r="E136">
        <v>4155</v>
      </c>
      <c r="F136">
        <v>27.355</v>
      </c>
      <c r="G136">
        <v>0.51300000000000001</v>
      </c>
      <c r="H136">
        <v>107.92</v>
      </c>
      <c r="I136">
        <v>90.9</v>
      </c>
    </row>
    <row r="137" spans="1:9" x14ac:dyDescent="0.3">
      <c r="A137" s="14">
        <v>43497</v>
      </c>
      <c r="B137">
        <v>207.8</v>
      </c>
      <c r="C137">
        <v>158.99</v>
      </c>
      <c r="D137">
        <v>253</v>
      </c>
      <c r="E137">
        <v>3780</v>
      </c>
      <c r="F137">
        <v>25.69</v>
      </c>
      <c r="G137">
        <v>0.497</v>
      </c>
      <c r="H137">
        <v>97.1</v>
      </c>
      <c r="I137">
        <v>88.92</v>
      </c>
    </row>
    <row r="138" spans="1:9" x14ac:dyDescent="0.3">
      <c r="A138" s="14">
        <v>43525</v>
      </c>
      <c r="B138">
        <v>214.42</v>
      </c>
      <c r="C138">
        <v>149.61000000000001</v>
      </c>
      <c r="D138">
        <v>252.45</v>
      </c>
      <c r="E138">
        <v>3640</v>
      </c>
      <c r="F138">
        <v>24.875</v>
      </c>
      <c r="G138">
        <v>0.50080000000000002</v>
      </c>
      <c r="H138">
        <v>96.3</v>
      </c>
      <c r="I138">
        <v>88.88</v>
      </c>
    </row>
    <row r="139" spans="1:9" x14ac:dyDescent="0.3">
      <c r="A139" s="14">
        <v>43556</v>
      </c>
      <c r="B139">
        <v>225.17</v>
      </c>
      <c r="C139">
        <v>163.95</v>
      </c>
      <c r="D139">
        <v>254.9</v>
      </c>
      <c r="E139">
        <v>3720</v>
      </c>
      <c r="F139">
        <v>24.565000000000001</v>
      </c>
      <c r="G139">
        <v>0.54</v>
      </c>
      <c r="H139">
        <v>96.32</v>
      </c>
      <c r="I139">
        <v>88.44</v>
      </c>
    </row>
    <row r="140" spans="1:9" x14ac:dyDescent="0.3">
      <c r="A140" s="14">
        <v>43586</v>
      </c>
      <c r="B140">
        <v>233.24</v>
      </c>
      <c r="C140">
        <v>215.1</v>
      </c>
      <c r="D140">
        <v>255.8</v>
      </c>
      <c r="E140">
        <v>3738.5</v>
      </c>
      <c r="F140">
        <v>24.94</v>
      </c>
      <c r="G140">
        <v>0.53990000000000005</v>
      </c>
      <c r="H140">
        <v>93.8</v>
      </c>
      <c r="I140">
        <v>84.7</v>
      </c>
    </row>
    <row r="141" spans="1:9" x14ac:dyDescent="0.3">
      <c r="A141" s="14">
        <v>43617</v>
      </c>
      <c r="B141">
        <v>238.55</v>
      </c>
      <c r="C141">
        <v>232.83</v>
      </c>
      <c r="D141">
        <v>284.89999999999998</v>
      </c>
      <c r="E141">
        <v>3735</v>
      </c>
      <c r="F141">
        <v>26.34</v>
      </c>
      <c r="G141">
        <v>0.60040000000000004</v>
      </c>
      <c r="H141">
        <v>101.76</v>
      </c>
      <c r="I141">
        <v>85.8</v>
      </c>
    </row>
    <row r="142" spans="1:9" x14ac:dyDescent="0.3">
      <c r="A142" s="14">
        <v>43647</v>
      </c>
      <c r="B142">
        <v>233.49</v>
      </c>
      <c r="C142">
        <v>236.9</v>
      </c>
      <c r="D142">
        <v>265</v>
      </c>
      <c r="E142">
        <v>3785</v>
      </c>
      <c r="F142">
        <v>27.06</v>
      </c>
      <c r="G142">
        <v>0.56559999999999999</v>
      </c>
      <c r="H142">
        <v>106.94</v>
      </c>
      <c r="I142">
        <v>89.68</v>
      </c>
    </row>
    <row r="143" spans="1:9" x14ac:dyDescent="0.3">
      <c r="A143" s="14">
        <v>43678</v>
      </c>
      <c r="B143">
        <v>224.2</v>
      </c>
      <c r="C143">
        <v>232.15</v>
      </c>
      <c r="D143">
        <v>266.35000000000002</v>
      </c>
      <c r="E143">
        <v>3690</v>
      </c>
      <c r="F143">
        <v>27.45</v>
      </c>
      <c r="G143">
        <v>0.54879999999999995</v>
      </c>
      <c r="H143">
        <v>109.74</v>
      </c>
      <c r="I143">
        <v>90.2</v>
      </c>
    </row>
    <row r="144" spans="1:9" x14ac:dyDescent="0.3">
      <c r="A144" s="14">
        <v>43709</v>
      </c>
      <c r="B144">
        <v>227.71</v>
      </c>
      <c r="C144">
        <v>225.9</v>
      </c>
      <c r="D144">
        <v>265</v>
      </c>
      <c r="E144">
        <v>3558</v>
      </c>
      <c r="F144">
        <v>35.4</v>
      </c>
      <c r="G144">
        <v>0.52170000000000005</v>
      </c>
      <c r="H144">
        <v>103.18</v>
      </c>
      <c r="I144">
        <v>88.92</v>
      </c>
    </row>
    <row r="145" spans="1:9" x14ac:dyDescent="0.3">
      <c r="A145" s="14">
        <v>43739</v>
      </c>
      <c r="B145">
        <v>234.89</v>
      </c>
      <c r="C145">
        <v>260</v>
      </c>
      <c r="D145">
        <v>285</v>
      </c>
      <c r="E145">
        <v>3232</v>
      </c>
      <c r="F145">
        <v>43</v>
      </c>
      <c r="G145">
        <v>0.50980000000000003</v>
      </c>
      <c r="H145">
        <v>106.9</v>
      </c>
      <c r="I145">
        <v>95.9</v>
      </c>
    </row>
    <row r="146" spans="1:9" x14ac:dyDescent="0.3">
      <c r="A146" s="14">
        <v>43770</v>
      </c>
      <c r="B146">
        <v>233.98</v>
      </c>
      <c r="C146">
        <v>257.54000000000002</v>
      </c>
      <c r="D146">
        <v>304.5</v>
      </c>
      <c r="E146">
        <v>3283</v>
      </c>
      <c r="F146">
        <v>44.1</v>
      </c>
      <c r="G146">
        <v>0.53149999999999997</v>
      </c>
      <c r="H146">
        <v>102.84</v>
      </c>
      <c r="I146">
        <v>94.62</v>
      </c>
    </row>
    <row r="147" spans="1:9" x14ac:dyDescent="0.3">
      <c r="A147" s="14">
        <v>43800</v>
      </c>
      <c r="B147">
        <v>254.75</v>
      </c>
      <c r="C147">
        <v>256.39999999999998</v>
      </c>
      <c r="D147">
        <v>319.95</v>
      </c>
      <c r="E147">
        <v>3425</v>
      </c>
      <c r="F147">
        <v>50.47</v>
      </c>
      <c r="G147">
        <v>0.55530000000000002</v>
      </c>
      <c r="H147">
        <v>103.5</v>
      </c>
      <c r="I147">
        <v>100</v>
      </c>
    </row>
    <row r="148" spans="1:9" x14ac:dyDescent="0.3">
      <c r="A148" s="14">
        <v>43831</v>
      </c>
      <c r="B148">
        <v>252.2</v>
      </c>
      <c r="C148">
        <v>226.7</v>
      </c>
      <c r="D148">
        <v>326.39999999999998</v>
      </c>
      <c r="E148">
        <v>3727</v>
      </c>
      <c r="F148">
        <v>46.045000000000002</v>
      </c>
      <c r="G148">
        <v>0.68879999999999997</v>
      </c>
      <c r="H148">
        <v>107.4</v>
      </c>
      <c r="I148">
        <v>115.04</v>
      </c>
    </row>
    <row r="149" spans="1:9" x14ac:dyDescent="0.3">
      <c r="A149" s="14">
        <v>43862</v>
      </c>
      <c r="B149">
        <v>233.36</v>
      </c>
      <c r="C149">
        <v>202.65</v>
      </c>
      <c r="D149">
        <v>320.5</v>
      </c>
      <c r="E149">
        <v>3160.5</v>
      </c>
      <c r="F149">
        <v>38.435000000000002</v>
      </c>
      <c r="G149">
        <v>0.64219999999999999</v>
      </c>
      <c r="H149">
        <v>92.94</v>
      </c>
      <c r="I149">
        <v>111.8</v>
      </c>
    </row>
    <row r="150" spans="1:9" x14ac:dyDescent="0.3">
      <c r="A150" s="14">
        <v>43891</v>
      </c>
      <c r="B150">
        <v>187.21</v>
      </c>
      <c r="C150">
        <v>181.41</v>
      </c>
      <c r="D150">
        <v>299.10000000000002</v>
      </c>
      <c r="E150">
        <v>3202.5</v>
      </c>
      <c r="F150">
        <v>33.9</v>
      </c>
      <c r="G150">
        <v>0.60770000000000002</v>
      </c>
      <c r="H150">
        <v>68.38</v>
      </c>
      <c r="I150">
        <v>91.02</v>
      </c>
    </row>
    <row r="151" spans="1:9" x14ac:dyDescent="0.3">
      <c r="A151" s="14">
        <v>43922</v>
      </c>
      <c r="B151">
        <v>197.25</v>
      </c>
      <c r="C151">
        <v>190</v>
      </c>
      <c r="D151">
        <v>319.60000000000002</v>
      </c>
      <c r="E151">
        <v>3690</v>
      </c>
      <c r="F151">
        <v>37.115000000000002</v>
      </c>
      <c r="G151">
        <v>0.63009999999999999</v>
      </c>
      <c r="H151">
        <v>75.760000000000005</v>
      </c>
      <c r="I151">
        <v>87.8</v>
      </c>
    </row>
    <row r="152" spans="1:9" x14ac:dyDescent="0.3">
      <c r="A152" s="14">
        <v>43952</v>
      </c>
      <c r="B152">
        <v>200.5</v>
      </c>
      <c r="C152">
        <v>199.95</v>
      </c>
      <c r="D152">
        <v>320</v>
      </c>
      <c r="E152">
        <v>3740</v>
      </c>
      <c r="F152">
        <v>39.61</v>
      </c>
      <c r="G152">
        <v>0.69289999999999996</v>
      </c>
      <c r="H152">
        <v>78.06</v>
      </c>
      <c r="I152">
        <v>99.02</v>
      </c>
    </row>
    <row r="153" spans="1:9" x14ac:dyDescent="0.3">
      <c r="A153" s="14">
        <v>43983</v>
      </c>
      <c r="B153">
        <v>203.22</v>
      </c>
      <c r="C153">
        <v>194.31</v>
      </c>
      <c r="D153">
        <v>330.45</v>
      </c>
      <c r="E153">
        <v>4035</v>
      </c>
      <c r="F153">
        <v>38.414999999999999</v>
      </c>
      <c r="G153">
        <v>0.73670000000000002</v>
      </c>
      <c r="H153">
        <v>82.34</v>
      </c>
      <c r="I153">
        <v>100.6</v>
      </c>
    </row>
    <row r="154" spans="1:9" x14ac:dyDescent="0.3">
      <c r="A154" s="14">
        <v>44013</v>
      </c>
      <c r="B154">
        <v>221.57</v>
      </c>
      <c r="C154">
        <v>182.59</v>
      </c>
      <c r="D154">
        <v>327.55</v>
      </c>
      <c r="E154">
        <v>4586</v>
      </c>
      <c r="F154">
        <v>37.25</v>
      </c>
      <c r="G154">
        <v>0.76349999999999996</v>
      </c>
      <c r="H154">
        <v>83.2</v>
      </c>
      <c r="I154">
        <v>116.9</v>
      </c>
    </row>
    <row r="155" spans="1:9" x14ac:dyDescent="0.3">
      <c r="A155" s="14">
        <v>44044</v>
      </c>
      <c r="B155">
        <v>226.1</v>
      </c>
      <c r="C155">
        <v>181.01</v>
      </c>
      <c r="D155">
        <v>335.9</v>
      </c>
      <c r="E155">
        <v>4474.5</v>
      </c>
      <c r="F155">
        <v>36.704999999999998</v>
      </c>
      <c r="G155">
        <v>0.73</v>
      </c>
      <c r="H155">
        <v>81.02</v>
      </c>
      <c r="I155">
        <v>116.76</v>
      </c>
    </row>
    <row r="156" spans="1:9" x14ac:dyDescent="0.3">
      <c r="A156" s="14">
        <v>44075</v>
      </c>
      <c r="B156">
        <v>229.14</v>
      </c>
      <c r="C156">
        <v>169.97</v>
      </c>
      <c r="D156">
        <v>338.7</v>
      </c>
      <c r="E156">
        <v>4956</v>
      </c>
      <c r="F156">
        <v>34.685000000000002</v>
      </c>
      <c r="G156">
        <v>0.76090000000000002</v>
      </c>
      <c r="H156">
        <v>74.12</v>
      </c>
      <c r="I156">
        <v>117.06</v>
      </c>
    </row>
    <row r="157" spans="1:9" x14ac:dyDescent="0.3">
      <c r="A157" s="14">
        <v>44105</v>
      </c>
      <c r="B157">
        <v>200.99</v>
      </c>
      <c r="C157">
        <v>154.28</v>
      </c>
      <c r="D157">
        <v>311.60000000000002</v>
      </c>
      <c r="E157">
        <v>4706</v>
      </c>
      <c r="F157">
        <v>32.92</v>
      </c>
      <c r="G157">
        <v>0.71830000000000005</v>
      </c>
      <c r="H157">
        <v>57.3</v>
      </c>
      <c r="I157">
        <v>109.74</v>
      </c>
    </row>
    <row r="158" spans="1:9" x14ac:dyDescent="0.3">
      <c r="A158" s="14">
        <v>44136</v>
      </c>
      <c r="B158">
        <v>249.63</v>
      </c>
      <c r="C158">
        <v>181.89</v>
      </c>
      <c r="D158">
        <v>321.64999999999998</v>
      </c>
      <c r="E158">
        <v>4979</v>
      </c>
      <c r="F158">
        <v>35.505000000000003</v>
      </c>
      <c r="G158">
        <v>0.78049999999999997</v>
      </c>
      <c r="H158">
        <v>71.66</v>
      </c>
      <c r="I158">
        <v>143.6</v>
      </c>
    </row>
    <row r="159" spans="1:9" x14ac:dyDescent="0.3">
      <c r="A159" s="14">
        <v>44166</v>
      </c>
      <c r="B159">
        <v>271.64999999999998</v>
      </c>
      <c r="C159">
        <v>212.98</v>
      </c>
      <c r="D159">
        <v>331.2</v>
      </c>
      <c r="E159">
        <v>5685.5</v>
      </c>
      <c r="F159">
        <v>35.984999999999999</v>
      </c>
      <c r="G159">
        <v>0.78210000000000002</v>
      </c>
      <c r="H159">
        <v>71.44</v>
      </c>
      <c r="I159">
        <v>136.19999999999999</v>
      </c>
    </row>
    <row r="160" spans="1:9" x14ac:dyDescent="0.3">
      <c r="A160" s="14">
        <v>44197</v>
      </c>
      <c r="B160">
        <v>258.11</v>
      </c>
      <c r="C160">
        <v>212.83</v>
      </c>
      <c r="D160">
        <v>328.85</v>
      </c>
      <c r="E160">
        <v>4924</v>
      </c>
      <c r="F160">
        <v>33.47</v>
      </c>
      <c r="G160">
        <v>0.77700000000000002</v>
      </c>
      <c r="H160">
        <v>69.88</v>
      </c>
      <c r="I160">
        <v>141.24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2075-5C50-4D0D-A0DD-B3321199086F}">
  <dimension ref="A1:U271"/>
  <sheetViews>
    <sheetView workbookViewId="0">
      <selection activeCell="M18" sqref="M18"/>
    </sheetView>
  </sheetViews>
  <sheetFormatPr defaultRowHeight="14.4" x14ac:dyDescent="0.3"/>
  <cols>
    <col min="1" max="1" width="12" customWidth="1"/>
    <col min="2" max="2" width="9.33203125" bestFit="1" customWidth="1"/>
    <col min="3" max="3" width="8.21875" bestFit="1" customWidth="1"/>
    <col min="4" max="5" width="7.5546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  <col min="12" max="12" width="10.5546875" customWidth="1"/>
    <col min="13" max="13" width="9.44140625" customWidth="1"/>
    <col min="14" max="14" width="9.33203125" bestFit="1" customWidth="1"/>
    <col min="21" max="21" width="12" bestFit="1" customWidth="1"/>
  </cols>
  <sheetData>
    <row r="1" spans="1:21" ht="18" x14ac:dyDescent="0.35">
      <c r="A1" s="1" t="s">
        <v>29</v>
      </c>
    </row>
    <row r="3" spans="1:21" x14ac:dyDescent="0.3">
      <c r="A3" s="8"/>
      <c r="B3" s="6" t="str">
        <f>Data!B3</f>
        <v>Сбербанк</v>
      </c>
      <c r="C3" s="6" t="str">
        <f>Data!C3</f>
        <v>Газпром</v>
      </c>
      <c r="D3" s="6" t="str">
        <f>Data!D3</f>
        <v>МТС</v>
      </c>
      <c r="E3" s="6" t="str">
        <f>Data!E3</f>
        <v>Магнит</v>
      </c>
      <c r="F3" s="6" t="str">
        <f>Data!F3</f>
        <v>Сургнфгз</v>
      </c>
      <c r="G3" s="6" t="str">
        <f>Data!G3</f>
        <v>РусГидро</v>
      </c>
      <c r="H3" s="6" t="str">
        <f>Data!H3</f>
        <v>Аэрофлот</v>
      </c>
      <c r="I3" s="6" t="str">
        <f>Data!I3</f>
        <v>Детский мир</v>
      </c>
      <c r="J3" s="31"/>
      <c r="N3" s="10" t="str">
        <f>B3</f>
        <v>Сбербанк</v>
      </c>
      <c r="O3" s="10" t="str">
        <f t="shared" ref="O3:U3" si="0">C3</f>
        <v>Газпром</v>
      </c>
      <c r="P3" s="10" t="str">
        <f t="shared" si="0"/>
        <v>МТС</v>
      </c>
      <c r="Q3" s="10" t="str">
        <f t="shared" si="0"/>
        <v>Магнит</v>
      </c>
      <c r="R3" s="10" t="str">
        <f t="shared" si="0"/>
        <v>Сургнфгз</v>
      </c>
      <c r="S3" s="10" t="str">
        <f t="shared" si="0"/>
        <v>РусГидро</v>
      </c>
      <c r="T3" s="10" t="str">
        <f t="shared" si="0"/>
        <v>Аэрофлот</v>
      </c>
      <c r="U3" s="10" t="str">
        <f t="shared" si="0"/>
        <v>Детский мир</v>
      </c>
    </row>
    <row r="4" spans="1:21" x14ac:dyDescent="0.3">
      <c r="A4" s="7" t="s">
        <v>10</v>
      </c>
      <c r="L4" s="52" t="s">
        <v>11</v>
      </c>
      <c r="M4" s="52"/>
      <c r="N4" s="5">
        <f>AVERAGE(B5:B160)</f>
        <v>1.3995138460002138E-2</v>
      </c>
      <c r="O4" s="5">
        <f t="shared" ref="O4:T4" si="1">AVERAGE(C5:C160)</f>
        <v>1.5001248534093755E-3</v>
      </c>
      <c r="P4" s="5">
        <f t="shared" si="1"/>
        <v>3.836943528452855E-3</v>
      </c>
      <c r="Q4" s="5">
        <f t="shared" si="1"/>
        <v>1.6003964844615352E-2</v>
      </c>
      <c r="R4" s="5">
        <f t="shared" si="1"/>
        <v>6.6555961929386934E-3</v>
      </c>
      <c r="S4" s="5">
        <f>AVERAGE(G9:G160)</f>
        <v>-1.5009101948628434E-4</v>
      </c>
      <c r="T4" s="5">
        <f t="shared" si="1"/>
        <v>6.0043464050990904E-3</v>
      </c>
      <c r="U4" s="5">
        <f>AVERAGE(I114:I160)</f>
        <v>1.3506207252080104E-2</v>
      </c>
    </row>
    <row r="5" spans="1:21" x14ac:dyDescent="0.3">
      <c r="A5" s="14">
        <v>39448</v>
      </c>
      <c r="B5" s="5">
        <f>(Data!B5-Data!B4)/Data!B4</f>
        <v>-8.7495733302992346E-2</v>
      </c>
      <c r="C5" s="5">
        <f>(Data!C5-Data!C4)/Data!C4</f>
        <v>4.8118233373431865E-2</v>
      </c>
      <c r="D5" s="5">
        <f>(Data!D5-Data!D4)/Data!D4</f>
        <v>-6.7741935483871703E-3</v>
      </c>
      <c r="E5" s="5">
        <f>(Data!E5-Data!E4)/Data!E4</f>
        <v>6.8875326939843065E-2</v>
      </c>
      <c r="F5" s="5">
        <f>(Data!F5-Data!F4)/Data!F4</f>
        <v>-3.027643703378665E-2</v>
      </c>
      <c r="G5" s="5">
        <v>0</v>
      </c>
      <c r="H5" s="5">
        <f>(Data!H5-Data!H4)/Data!H4</f>
        <v>0.17288888888888893</v>
      </c>
      <c r="I5" s="5">
        <v>0</v>
      </c>
      <c r="J5" s="5"/>
      <c r="L5" s="52" t="s">
        <v>12</v>
      </c>
      <c r="M5" s="52"/>
      <c r="N5" s="5">
        <f>_xlfn.STDEV.S(B5:B160)</f>
        <v>0.12162383054037323</v>
      </c>
      <c r="O5" s="5">
        <f t="shared" ref="O5:T5" si="2">_xlfn.STDEV.S(C5:C160)</f>
        <v>8.3456535444220589E-2</v>
      </c>
      <c r="P5" s="5">
        <f t="shared" si="2"/>
        <v>8.0157233297496591E-2</v>
      </c>
      <c r="Q5" s="5">
        <f t="shared" si="2"/>
        <v>0.11302882341421788</v>
      </c>
      <c r="R5" s="5">
        <f t="shared" si="2"/>
        <v>9.31698777504118E-2</v>
      </c>
      <c r="S5" s="5">
        <f>_xlfn.STDEV.S(G9:G160)</f>
        <v>0.11051350198571501</v>
      </c>
      <c r="T5" s="5">
        <f t="shared" si="2"/>
        <v>0.12495856832290675</v>
      </c>
      <c r="U5" s="5">
        <f>_xlfn.STDEV.S(I114:I160)</f>
        <v>7.5261562461590673E-2</v>
      </c>
    </row>
    <row r="6" spans="1:21" ht="15" thickBot="1" x14ac:dyDescent="0.35">
      <c r="A6" s="14">
        <v>39479</v>
      </c>
      <c r="B6" s="5">
        <f>(Data!B6-Data!B5)/Data!B5</f>
        <v>-8.3790523690773056E-2</v>
      </c>
      <c r="C6" s="5">
        <f>(Data!C6-Data!C5)/Data!C5</f>
        <v>-2.4069519593375881E-2</v>
      </c>
      <c r="D6" s="5">
        <f>(Data!D6-Data!D5)/Data!D5</f>
        <v>-2.4196167586878821E-2</v>
      </c>
      <c r="E6" s="5">
        <f>(Data!E6-Data!E5)/Data!E5</f>
        <v>-8.5644371941272432E-2</v>
      </c>
      <c r="F6" s="5">
        <f>(Data!F6-Data!F5)/Data!F5</f>
        <v>-2.7601809954751104E-3</v>
      </c>
      <c r="G6" s="5">
        <v>0</v>
      </c>
      <c r="H6" s="5">
        <f>(Data!H6-Data!H5)/Data!H5</f>
        <v>-5.8260704812429003E-2</v>
      </c>
      <c r="I6" s="5">
        <v>0</v>
      </c>
      <c r="J6" s="5"/>
    </row>
    <row r="7" spans="1:21" x14ac:dyDescent="0.3">
      <c r="A7" s="14">
        <v>39508</v>
      </c>
      <c r="B7" s="5">
        <f>(Data!B7-Data!B6)/Data!B6</f>
        <v>4.926510615133356E-2</v>
      </c>
      <c r="C7" s="5">
        <f>(Data!C7-Data!C6)/Data!C6</f>
        <v>4.999831994892643E-2</v>
      </c>
      <c r="D7" s="5">
        <f>(Data!D7-Data!D6)/Data!D6</f>
        <v>-6.1075054085538247E-2</v>
      </c>
      <c r="E7" s="5">
        <f>(Data!E7-Data!E6)/Data!E6</f>
        <v>-7.4041034790365751E-2</v>
      </c>
      <c r="F7" s="5">
        <f>(Data!F7-Data!F6)/Data!F6</f>
        <v>4.6735332819093311E-2</v>
      </c>
      <c r="G7" s="5">
        <v>0</v>
      </c>
      <c r="H7" s="5">
        <f>(Data!H7-Data!H6)/Data!H6</f>
        <v>2.494718841162865E-2</v>
      </c>
      <c r="I7" s="5">
        <v>0</v>
      </c>
      <c r="J7" s="5"/>
      <c r="K7" s="9" t="s">
        <v>21</v>
      </c>
      <c r="L7" s="13"/>
      <c r="M7" s="13" t="s">
        <v>13</v>
      </c>
      <c r="N7" s="13" t="s">
        <v>14</v>
      </c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3" t="s">
        <v>20</v>
      </c>
    </row>
    <row r="8" spans="1:21" x14ac:dyDescent="0.3">
      <c r="A8" s="14">
        <v>39539</v>
      </c>
      <c r="B8" s="5">
        <f>(Data!B8-Data!B7)/Data!B7</f>
        <v>0.10505836575875498</v>
      </c>
      <c r="C8" s="5">
        <f>(Data!C8-Data!C7)/Data!C7</f>
        <v>0.15232487439598055</v>
      </c>
      <c r="D8" s="5">
        <f>(Data!D8-Data!D7)/Data!D7</f>
        <v>7.6745834810350855E-2</v>
      </c>
      <c r="E8" s="5">
        <f>(Data!E8-Data!E7)/Data!E7</f>
        <v>0.17533718689788053</v>
      </c>
      <c r="F8" s="5">
        <f>(Data!F8-Data!F7)/Data!F7</f>
        <v>0.26130304737960042</v>
      </c>
      <c r="G8" s="5">
        <v>0</v>
      </c>
      <c r="H8" s="5">
        <f>(Data!H8-Data!H7)/Data!H7</f>
        <v>-6.1635096672882528E-2</v>
      </c>
      <c r="I8" s="5">
        <v>0</v>
      </c>
      <c r="J8" s="5"/>
      <c r="K8" s="32">
        <v>1.25E-3</v>
      </c>
      <c r="L8" s="11" t="s">
        <v>13</v>
      </c>
      <c r="M8" s="11">
        <f>VARP('Return-Risks'!$B$5:$B$160)</f>
        <v>1.4697533359446031E-2</v>
      </c>
      <c r="N8" s="11">
        <f>M9</f>
        <v>6.4055500849184563E-3</v>
      </c>
      <c r="O8" s="11">
        <f>M10</f>
        <v>6.1596435894974086E-3</v>
      </c>
      <c r="P8" s="11">
        <f>M11</f>
        <v>6.8393025360169203E-3</v>
      </c>
      <c r="Q8" s="11">
        <f>M12</f>
        <v>3.9330170702582051E-3</v>
      </c>
      <c r="R8" s="11">
        <f>M13</f>
        <v>7.4993703097741898E-3</v>
      </c>
      <c r="S8" s="11">
        <f>M14</f>
        <v>7.4803386820181767E-3</v>
      </c>
      <c r="T8" s="11">
        <f>M15</f>
        <v>9.3370472234066552E-4</v>
      </c>
    </row>
    <row r="9" spans="1:21" x14ac:dyDescent="0.3">
      <c r="A9" s="14">
        <v>39569</v>
      </c>
      <c r="B9" s="5">
        <f>(Data!B9-Data!B8)/Data!B8</f>
        <v>-0.12805164319248821</v>
      </c>
      <c r="C9" s="5">
        <f>(Data!C9-Data!C8)/Data!C8</f>
        <v>-5.3014524146741029E-2</v>
      </c>
      <c r="D9" s="5">
        <f>(Data!D9-Data!D8)/Data!D8</f>
        <v>-0.10054320987654328</v>
      </c>
      <c r="E9" s="5">
        <f>(Data!E9-Data!E8)/Data!E8</f>
        <v>-9.0163934426229511E-2</v>
      </c>
      <c r="F9" s="5">
        <f>(Data!F9-Data!F8)/Data!F8</f>
        <v>-0.10918651407361582</v>
      </c>
      <c r="G9" s="5">
        <f>(Data!G9-Data!G8)/Data!G8</f>
        <v>-0.13096926713947996</v>
      </c>
      <c r="H9" s="5">
        <f>(Data!H9-Data!H8)/Data!H8</f>
        <v>-0.18418575462817696</v>
      </c>
      <c r="I9" s="5">
        <v>0</v>
      </c>
      <c r="J9" s="5"/>
      <c r="K9" s="32">
        <v>1.25E-3</v>
      </c>
      <c r="L9" s="11" t="s">
        <v>14</v>
      </c>
      <c r="M9" s="11">
        <v>6.4055500849184563E-3</v>
      </c>
      <c r="N9" s="11">
        <f>VARP('Return-Risks'!$C$5:$C$160)</f>
        <v>6.9203459153501885E-3</v>
      </c>
      <c r="O9" s="11">
        <f>N10</f>
        <v>3.8397987819005206E-3</v>
      </c>
      <c r="P9" s="11">
        <f>N11</f>
        <v>3.5162324751227526E-3</v>
      </c>
      <c r="Q9" s="11">
        <f>N12</f>
        <v>2.705653829639291E-3</v>
      </c>
      <c r="R9" s="11">
        <f>N13</f>
        <v>4.1034574746386309E-3</v>
      </c>
      <c r="S9" s="11">
        <f>N14</f>
        <v>3.1284196948333995E-3</v>
      </c>
      <c r="T9" s="11">
        <f>N15</f>
        <v>3.9064323562889181E-4</v>
      </c>
    </row>
    <row r="10" spans="1:21" x14ac:dyDescent="0.3">
      <c r="A10" s="14">
        <v>39600</v>
      </c>
      <c r="B10" s="5">
        <f>(Data!B10-Data!B9)/Data!B9</f>
        <v>-6.9995961771436299E-2</v>
      </c>
      <c r="C10" s="5">
        <f>(Data!C10-Data!C9)/Data!C9</f>
        <v>-0.18507331378299124</v>
      </c>
      <c r="D10" s="5">
        <f>(Data!D10-Data!D9)/Data!D9</f>
        <v>-3.078218220416518E-2</v>
      </c>
      <c r="E10" s="5">
        <f>(Data!E10-Data!E9)/Data!E9</f>
        <v>-4.5108108108108051E-2</v>
      </c>
      <c r="F10" s="5">
        <f>(Data!F10-Data!F9)/Data!F9</f>
        <v>-0.20065586419753087</v>
      </c>
      <c r="G10" s="5">
        <f>(Data!G10-Data!G9)/Data!G9</f>
        <v>-0.17301414581066379</v>
      </c>
      <c r="H10" s="5">
        <f>(Data!H10-Data!H9)/Data!H9</f>
        <v>-7.8076923076923127E-2</v>
      </c>
      <c r="I10" s="5">
        <v>0</v>
      </c>
      <c r="J10" s="5"/>
      <c r="K10" s="32">
        <v>1.25E-3</v>
      </c>
      <c r="L10" s="11" t="s">
        <v>15</v>
      </c>
      <c r="M10" s="11">
        <v>6.1596435894974086E-3</v>
      </c>
      <c r="N10" s="11">
        <v>3.8397987819005206E-3</v>
      </c>
      <c r="O10" s="11">
        <f>VARP('Return-Risks'!$D$5:$D$160)</f>
        <v>6.383994985486802E-3</v>
      </c>
      <c r="P10" s="11">
        <f>O11</f>
        <v>4.7785076990834591E-3</v>
      </c>
      <c r="Q10" s="11">
        <f>O12</f>
        <v>2.5737297881972521E-3</v>
      </c>
      <c r="R10" s="11">
        <f>O13</f>
        <v>4.050167575947913E-3</v>
      </c>
      <c r="S10" s="11">
        <f>N14</f>
        <v>3.1284196948333995E-3</v>
      </c>
      <c r="T10" s="11">
        <f>N15</f>
        <v>3.9064323562889181E-4</v>
      </c>
    </row>
    <row r="11" spans="1:21" x14ac:dyDescent="0.3">
      <c r="A11" s="14">
        <v>39630</v>
      </c>
      <c r="B11" s="5">
        <f>(Data!B11-Data!B10)/Data!B10</f>
        <v>-0.16919959473150969</v>
      </c>
      <c r="C11" s="5">
        <f>(Data!C11-Data!C10)/Data!C10</f>
        <v>-0.12792831695994814</v>
      </c>
      <c r="D11" s="5">
        <f>(Data!D11-Data!D10)/Data!D10</f>
        <v>-2.9493957703927501E-2</v>
      </c>
      <c r="E11" s="5">
        <f>(Data!E11-Data!E10)/Data!E10</f>
        <v>-7.1636806204183348E-2</v>
      </c>
      <c r="F11" s="5">
        <f>(Data!F11-Data!F10)/Data!F10</f>
        <v>-0.15536464115063472</v>
      </c>
      <c r="G11" s="5">
        <f>(Data!G11-Data!G10)/Data!G10</f>
        <v>0.10460526315789476</v>
      </c>
      <c r="H11" s="5">
        <f>(Data!H11-Data!H10)/Data!H10</f>
        <v>-4.4639132248644055E-2</v>
      </c>
      <c r="I11" s="5">
        <v>0</v>
      </c>
      <c r="J11" s="5"/>
      <c r="K11" s="32">
        <v>1.25E-3</v>
      </c>
      <c r="L11" s="11" t="s">
        <v>16</v>
      </c>
      <c r="M11" s="11">
        <v>6.8393025360169203E-3</v>
      </c>
      <c r="N11" s="11">
        <v>3.5162324751227526E-3</v>
      </c>
      <c r="O11" s="11">
        <v>4.7785076990834591E-3</v>
      </c>
      <c r="P11" s="11">
        <f>VARP('Return-Risks'!$E$5:$E$160)</f>
        <v>1.2693620595976793E-2</v>
      </c>
      <c r="Q11" s="11">
        <f>P12</f>
        <v>2.5331657558869979E-3</v>
      </c>
      <c r="R11" s="11">
        <f>P13</f>
        <v>4.7602841716201123E-3</v>
      </c>
      <c r="S11" s="11">
        <f>P14</f>
        <v>3.6929372251699212E-3</v>
      </c>
      <c r="T11" s="11">
        <f>P15</f>
        <v>2.847826573357676E-4</v>
      </c>
    </row>
    <row r="12" spans="1:21" x14ac:dyDescent="0.3">
      <c r="A12" s="14">
        <v>39661</v>
      </c>
      <c r="B12" s="5">
        <f>(Data!B12-Data!B11)/Data!B11</f>
        <v>-0.23885017421602789</v>
      </c>
      <c r="C12" s="5">
        <f>(Data!C12-Data!C11)/Data!C11</f>
        <v>-0.18296608071304779</v>
      </c>
      <c r="D12" s="5">
        <f>(Data!D12-Data!D11)/Data!D11</f>
        <v>-0.12992723452274413</v>
      </c>
      <c r="E12" s="5">
        <f>(Data!E12-Data!E11)/Data!E11</f>
        <v>-0.12804878048780488</v>
      </c>
      <c r="F12" s="5">
        <f>(Data!F12-Data!F11)/Data!F11</f>
        <v>-0.23200000000000004</v>
      </c>
      <c r="G12" s="5">
        <f>(Data!G12-Data!G11)/Data!G11</f>
        <v>-0.47587849910661106</v>
      </c>
      <c r="H12" s="5">
        <f>(Data!H12-Data!H11)/Data!H11</f>
        <v>-8.0786026200873426E-2</v>
      </c>
      <c r="I12" s="5">
        <v>0</v>
      </c>
      <c r="J12" s="5"/>
      <c r="K12" s="32">
        <v>1.25E-3</v>
      </c>
      <c r="L12" s="11" t="s">
        <v>17</v>
      </c>
      <c r="M12" s="11">
        <v>3.9330170702582051E-3</v>
      </c>
      <c r="N12" s="11">
        <v>2.705653829639291E-3</v>
      </c>
      <c r="O12" s="11">
        <v>2.5737297881972521E-3</v>
      </c>
      <c r="P12" s="11">
        <v>2.5331657558869979E-3</v>
      </c>
      <c r="Q12" s="11">
        <f>VARP('Return-Risks'!$F$5:$F$160)</f>
        <v>8.6249810807957385E-3</v>
      </c>
      <c r="R12" s="11">
        <f>Q13</f>
        <v>2.3235433034224421E-3</v>
      </c>
      <c r="S12" s="11">
        <f>Q14</f>
        <v>3.1122836298732885E-3</v>
      </c>
      <c r="T12" s="11">
        <f>Q15</f>
        <v>3.1429780460691452E-4</v>
      </c>
    </row>
    <row r="13" spans="1:21" x14ac:dyDescent="0.3">
      <c r="A13" s="14">
        <v>39692</v>
      </c>
      <c r="B13" s="5">
        <f>(Data!B13-Data!B12)/Data!B12</f>
        <v>-0.36438544289311053</v>
      </c>
      <c r="C13" s="5">
        <f>(Data!C13-Data!C12)/Data!C12</f>
        <v>-0.32575757575757575</v>
      </c>
      <c r="D13" s="5">
        <f>(Data!D13-Data!D12)/Data!D12</f>
        <v>-0.40071556350626114</v>
      </c>
      <c r="E13" s="5">
        <f>(Data!E13-Data!E12)/Data!E12</f>
        <v>-0.52447552447552448</v>
      </c>
      <c r="F13" s="5">
        <f>(Data!F13-Data!F12)/Data!F12</f>
        <v>0.30208333333333337</v>
      </c>
      <c r="G13" s="5">
        <f>(Data!G13-Data!G12)/Data!G12</f>
        <v>-0.42045454545454547</v>
      </c>
      <c r="H13" s="5">
        <f>(Data!H13-Data!H12)/Data!H12</f>
        <v>-4.7664291369754523E-2</v>
      </c>
      <c r="I13" s="5">
        <v>0</v>
      </c>
      <c r="J13" s="5"/>
      <c r="K13" s="32">
        <v>1.25E-3</v>
      </c>
      <c r="L13" s="11" t="s">
        <v>18</v>
      </c>
      <c r="M13" s="11">
        <v>7.4993703097741898E-3</v>
      </c>
      <c r="N13" s="11">
        <v>4.1034574746386309E-3</v>
      </c>
      <c r="O13" s="11">
        <v>4.050167575947913E-3</v>
      </c>
      <c r="P13" s="11">
        <v>4.7602841716201123E-3</v>
      </c>
      <c r="Q13" s="11">
        <v>2.3235433034224421E-3</v>
      </c>
      <c r="R13" s="11">
        <f>VARP('Return-Risks'!$G$5:$G$160)</f>
        <v>1.1821784872384005E-2</v>
      </c>
      <c r="S13" s="11">
        <f>R14</f>
        <v>3.7001950960525117E-3</v>
      </c>
      <c r="T13" s="11">
        <f>R15</f>
        <v>7.5104107700916883E-4</v>
      </c>
    </row>
    <row r="14" spans="1:21" x14ac:dyDescent="0.3">
      <c r="A14" s="14">
        <v>39722</v>
      </c>
      <c r="B14" s="5">
        <f>(Data!B14-Data!B13)/Data!B13</f>
        <v>-0.16420597767374862</v>
      </c>
      <c r="C14" s="5">
        <f>(Data!C14-Data!C13)/Data!C13</f>
        <v>-0.11340823970037453</v>
      </c>
      <c r="D14" s="5">
        <f>(Data!D14-Data!D13)/Data!D13</f>
        <v>-0.18582089552238809</v>
      </c>
      <c r="E14" s="5">
        <f>(Data!E14-Data!E13)/Data!E13</f>
        <v>-9.3137254901960786E-2</v>
      </c>
      <c r="F14" s="5">
        <f>(Data!F14-Data!F13)/Data!F13</f>
        <v>5.7142857142857958E-3</v>
      </c>
      <c r="G14" s="5">
        <f>(Data!G14-Data!G13)/Data!G13</f>
        <v>0.35294117647058809</v>
      </c>
      <c r="H14" s="5">
        <f>(Data!H14-Data!H13)/Data!H13</f>
        <v>-0.16711007648819418</v>
      </c>
      <c r="I14" s="5">
        <v>0</v>
      </c>
      <c r="J14" s="5"/>
      <c r="K14" s="32">
        <v>1.25E-3</v>
      </c>
      <c r="L14" s="11" t="s">
        <v>19</v>
      </c>
      <c r="M14" s="11">
        <v>7.4803386820181767E-3</v>
      </c>
      <c r="N14" s="11">
        <v>3.1284196948333995E-3</v>
      </c>
      <c r="O14" s="11">
        <v>3.4672154547178481E-3</v>
      </c>
      <c r="P14" s="11">
        <v>3.6929372251699212E-3</v>
      </c>
      <c r="Q14" s="11">
        <v>3.1122836298732885E-3</v>
      </c>
      <c r="R14" s="11">
        <v>3.7001950960525117E-3</v>
      </c>
      <c r="S14" s="11">
        <f>VARP('Return-Risks'!$H$5:$H$160)</f>
        <v>1.5514549926814974E-2</v>
      </c>
      <c r="T14" s="11">
        <f>S15</f>
        <v>1.1568721812777714E-3</v>
      </c>
    </row>
    <row r="15" spans="1:21" ht="15" thickBot="1" x14ac:dyDescent="0.35">
      <c r="A15" s="14">
        <v>39753</v>
      </c>
      <c r="B15" s="5">
        <f>(Data!B15-Data!B14)/Data!B14</f>
        <v>-1.8095648427402054E-2</v>
      </c>
      <c r="C15" s="5">
        <f>(Data!C15-Data!C14)/Data!C14</f>
        <v>-9.0655626900980099E-2</v>
      </c>
      <c r="D15" s="5">
        <f>(Data!D15-Data!D14)/Data!D14</f>
        <v>2.3464711274060517E-2</v>
      </c>
      <c r="E15" s="5">
        <f>(Data!E15-Data!E14)/Data!E14</f>
        <v>0.28413513513513511</v>
      </c>
      <c r="F15" s="5">
        <f>(Data!F15-Data!F14)/Data!F14</f>
        <v>-6.7215909090909076E-2</v>
      </c>
      <c r="G15" s="5">
        <f>(Data!G15-Data!G14)/Data!G14</f>
        <v>-0.12898550724637678</v>
      </c>
      <c r="H15" s="5">
        <f>(Data!H15-Data!H14)/Data!H14</f>
        <v>-0.45318426831702935</v>
      </c>
      <c r="I15" s="5">
        <v>0</v>
      </c>
      <c r="J15" s="5"/>
      <c r="K15" s="32">
        <v>1.25E-3</v>
      </c>
      <c r="L15" s="12" t="s">
        <v>20</v>
      </c>
      <c r="M15" s="12">
        <v>9.3370472234066552E-4</v>
      </c>
      <c r="N15" s="12">
        <v>3.9064323562889181E-4</v>
      </c>
      <c r="O15" s="12">
        <v>2.8299457632046461E-4</v>
      </c>
      <c r="P15" s="12">
        <v>2.847826573357676E-4</v>
      </c>
      <c r="Q15" s="12">
        <v>3.1429780460691452E-4</v>
      </c>
      <c r="R15" s="12">
        <v>7.5104107700916883E-4</v>
      </c>
      <c r="S15" s="12">
        <v>1.1568721812777714E-3</v>
      </c>
      <c r="T15" s="12">
        <f>VARP('Return-Risks'!$I$5:$I$160)</f>
        <v>1.7086440795461703E-3</v>
      </c>
    </row>
    <row r="16" spans="1:21" x14ac:dyDescent="0.3">
      <c r="A16" s="14">
        <v>39783</v>
      </c>
      <c r="B16" s="5">
        <f>(Data!B16-Data!B15)/Data!B15</f>
        <v>-0.27863097849934171</v>
      </c>
      <c r="C16" s="5">
        <f>(Data!C16-Data!C15)/Data!C15</f>
        <v>6.568800520301038E-2</v>
      </c>
      <c r="D16" s="5">
        <f>(Data!D16-Data!D15)/Data!D15</f>
        <v>-5.9108006448145853E-3</v>
      </c>
      <c r="E16" s="5">
        <f>(Data!E16-Data!E15)/Data!E15</f>
        <v>6.6865910382421609E-2</v>
      </c>
      <c r="F16" s="5">
        <f>(Data!F16-Data!F15)/Data!F15</f>
        <v>-6.4262654565389626E-2</v>
      </c>
      <c r="G16" s="5">
        <f>(Data!G16-Data!G15)/Data!G15</f>
        <v>-1.4975041597337785E-2</v>
      </c>
      <c r="H16" s="5">
        <f>(Data!H16-Data!H15)/Data!H15</f>
        <v>-0.14932457101131799</v>
      </c>
      <c r="I16" s="5">
        <v>0</v>
      </c>
      <c r="J16" s="5"/>
      <c r="L16" s="15" t="s">
        <v>21</v>
      </c>
      <c r="M16" s="33">
        <v>1.25E-3</v>
      </c>
      <c r="N16" s="33">
        <v>1.25E-3</v>
      </c>
      <c r="O16" s="33">
        <v>1.25E-3</v>
      </c>
      <c r="P16" s="33">
        <v>1.25E-3</v>
      </c>
      <c r="Q16" s="33">
        <v>1.25E-3</v>
      </c>
      <c r="R16" s="33">
        <v>1.25E-3</v>
      </c>
      <c r="S16" s="33">
        <v>1.25E-3</v>
      </c>
      <c r="T16" s="33">
        <v>1.25E-3</v>
      </c>
    </row>
    <row r="17" spans="1:18" x14ac:dyDescent="0.3">
      <c r="A17" s="14">
        <v>39814</v>
      </c>
      <c r="B17" s="5">
        <f>(Data!B17-Data!B16)/Data!B16</f>
        <v>-0.13199513381995143</v>
      </c>
      <c r="C17" s="5">
        <f>(Data!C17-Data!C16)/Data!C16</f>
        <v>1.5693112467305991E-2</v>
      </c>
      <c r="D17" s="5">
        <f>(Data!D17-Data!D16)/Data!D16</f>
        <v>0.11144144144144148</v>
      </c>
      <c r="E17" s="5">
        <f>(Data!E17-Data!E16)/Data!E16</f>
        <v>0.17380153876504248</v>
      </c>
      <c r="F17" s="5">
        <f>(Data!F17-Data!F16)/Data!F16</f>
        <v>0.31486785574794957</v>
      </c>
      <c r="G17" s="5">
        <f>(Data!G17-Data!G16)/Data!G16</f>
        <v>-8.4459459459459534E-3</v>
      </c>
      <c r="H17" s="5">
        <f>(Data!H17-Data!H16)/Data!H16</f>
        <v>0.13991416309012866</v>
      </c>
      <c r="I17" s="5">
        <v>0</v>
      </c>
      <c r="J17" s="5"/>
    </row>
    <row r="18" spans="1:18" x14ac:dyDescent="0.3">
      <c r="A18" s="14">
        <v>39845</v>
      </c>
      <c r="B18" s="5">
        <f>(Data!B18-Data!B17)/Data!B17</f>
        <v>0.46110721793973386</v>
      </c>
      <c r="C18" s="5">
        <f>(Data!C18-Data!C17)/Data!C17</f>
        <v>8.4978540772532238E-2</v>
      </c>
      <c r="D18" s="5">
        <f>(Data!D18-Data!D17)/Data!D17</f>
        <v>0.16397827672854007</v>
      </c>
      <c r="E18" s="5">
        <f>(Data!E18-Data!E17)/Data!E17</f>
        <v>0.31596638655462184</v>
      </c>
      <c r="F18" s="5">
        <f>(Data!F18-Data!F17)/Data!F17</f>
        <v>5.0547056784989212E-2</v>
      </c>
      <c r="G18" s="5">
        <f>(Data!G18-Data!G17)/Data!G17</f>
        <v>0.28109028960817722</v>
      </c>
      <c r="H18" s="5">
        <f>(Data!H18-Data!H17)/Data!H17</f>
        <v>0.4928463855421687</v>
      </c>
      <c r="I18" s="5">
        <v>0</v>
      </c>
      <c r="J18" s="5"/>
    </row>
    <row r="19" spans="1:18" x14ac:dyDescent="0.3">
      <c r="A19" s="14">
        <v>39873</v>
      </c>
      <c r="B19" s="5">
        <f>(Data!B19-Data!B18)/Data!B18</f>
        <v>0.33333333333333326</v>
      </c>
      <c r="C19" s="5">
        <f>(Data!C19-Data!C18)/Data!C18</f>
        <v>0.1694620253164556</v>
      </c>
      <c r="D19" s="5">
        <f>(Data!D19-Data!D18)/Data!D18</f>
        <v>0.14651810584958214</v>
      </c>
      <c r="E19" s="5">
        <f>(Data!E19-Data!E18)/Data!E18</f>
        <v>0.39842911877394638</v>
      </c>
      <c r="F19" s="5">
        <f>(Data!F19-Data!F18)/Data!F18</f>
        <v>0.10744580584354388</v>
      </c>
      <c r="G19" s="5">
        <f>(Data!G19-Data!G18)/Data!G18</f>
        <v>0.20744680851063835</v>
      </c>
      <c r="H19" s="5">
        <f>(Data!H19-Data!H18)/Data!H18</f>
        <v>-0.14350567465321559</v>
      </c>
      <c r="I19" s="5">
        <v>0</v>
      </c>
      <c r="J19" s="5"/>
      <c r="L19" s="53"/>
      <c r="M19" s="53"/>
      <c r="N19" s="30"/>
      <c r="O19" s="31"/>
      <c r="P19" s="31"/>
      <c r="Q19" s="31"/>
      <c r="R19" s="31"/>
    </row>
    <row r="20" spans="1:18" x14ac:dyDescent="0.3">
      <c r="A20" s="14">
        <v>39904</v>
      </c>
      <c r="B20" s="5">
        <f>(Data!B20-Data!B19)/Data!B19</f>
        <v>0.5874100719424461</v>
      </c>
      <c r="C20" s="5">
        <f>(Data!C20-Data!C19)/Data!C19</f>
        <v>0.20484372885942365</v>
      </c>
      <c r="D20" s="5">
        <f>(Data!D20-Data!D19)/Data!D19</f>
        <v>6.656948493683193E-2</v>
      </c>
      <c r="E20" s="5">
        <f>(Data!E20-Data!E19)/Data!E19</f>
        <v>2.7425408915312723E-2</v>
      </c>
      <c r="F20" s="5">
        <f>(Data!F20-Data!F19)/Data!F19</f>
        <v>9.9872340425531975E-2</v>
      </c>
      <c r="G20" s="5">
        <f>(Data!G20-Data!G19)/Data!G19</f>
        <v>0.37995594713656372</v>
      </c>
      <c r="H20" s="5">
        <f>(Data!H20-Data!H19)/Data!H19</f>
        <v>3.5041224970553522E-2</v>
      </c>
      <c r="I20" s="5">
        <v>0</v>
      </c>
      <c r="J20" s="5"/>
      <c r="L20" s="53"/>
      <c r="M20" s="53"/>
      <c r="N20" s="30"/>
      <c r="O20" s="31"/>
      <c r="P20" s="31"/>
      <c r="Q20" s="31"/>
      <c r="R20" s="30"/>
    </row>
    <row r="21" spans="1:18" x14ac:dyDescent="0.3">
      <c r="A21" s="14">
        <v>39934</v>
      </c>
      <c r="B21" s="5">
        <f>(Data!B21-Data!B20)/Data!B20</f>
        <v>-0.13709494674824391</v>
      </c>
      <c r="C21" s="5">
        <f>(Data!C21-Data!C20)/Data!C20</f>
        <v>-0.1252667040988209</v>
      </c>
      <c r="D21" s="5">
        <f>(Data!D21-Data!D20)/Data!D20</f>
        <v>-7.3747152619589917E-2</v>
      </c>
      <c r="E21" s="5">
        <f>(Data!E21-Data!E20)/Data!E20</f>
        <v>4.4444444444444446E-2</v>
      </c>
      <c r="F21" s="5">
        <f>(Data!F21-Data!F20)/Data!F20</f>
        <v>-0.18489573258018338</v>
      </c>
      <c r="G21" s="5">
        <f>(Data!G21-Data!G20)/Data!G20</f>
        <v>-6.5442936951316727E-2</v>
      </c>
      <c r="H21" s="5">
        <f>(Data!H21-Data!H20)/Data!H20</f>
        <v>-3.6415362731152236E-2</v>
      </c>
      <c r="I21" s="5">
        <v>0</v>
      </c>
      <c r="J21" s="5"/>
      <c r="L21" s="31"/>
      <c r="M21" s="31"/>
      <c r="N21" s="31"/>
      <c r="O21" s="31"/>
      <c r="P21" s="31"/>
      <c r="Q21" s="31"/>
      <c r="R21" s="31"/>
    </row>
    <row r="22" spans="1:18" x14ac:dyDescent="0.3">
      <c r="A22" s="14">
        <v>39965</v>
      </c>
      <c r="B22" s="5">
        <f>(Data!B22-Data!B21)/Data!B21</f>
        <v>0.11318277310924377</v>
      </c>
      <c r="C22" s="5">
        <f>(Data!C22-Data!C21)/Data!C21</f>
        <v>4.3199178381154238E-2</v>
      </c>
      <c r="D22" s="5">
        <f>(Data!D22-Data!D21)/Data!D21</f>
        <v>8.638180141407921E-2</v>
      </c>
      <c r="E22" s="5">
        <f>(Data!E22-Data!E21)/Data!E21</f>
        <v>0.1148936170212766</v>
      </c>
      <c r="F22" s="5">
        <f>(Data!F22-Data!F21)/Data!F21</f>
        <v>0.15658819062084675</v>
      </c>
      <c r="G22" s="5">
        <f>(Data!G22-Data!G21)/Data!G21</f>
        <v>-6.0631938514090475E-2</v>
      </c>
      <c r="H22" s="5">
        <f>(Data!H22-Data!H21)/Data!H21</f>
        <v>-7.2040153528195983E-2</v>
      </c>
      <c r="I22" s="5">
        <v>0</v>
      </c>
      <c r="J22" s="5"/>
    </row>
    <row r="23" spans="1:18" x14ac:dyDescent="0.3">
      <c r="A23" s="14">
        <v>39995</v>
      </c>
      <c r="B23" s="5">
        <f>(Data!B23-Data!B22)/Data!B22</f>
        <v>0.11936777541873088</v>
      </c>
      <c r="C23" s="5">
        <f>(Data!C23-Data!C22)/Data!C22</f>
        <v>3.5687915333496435E-3</v>
      </c>
      <c r="D23" s="5">
        <f>(Data!D23-Data!D22)/Data!D22</f>
        <v>2.9994340690435835E-2</v>
      </c>
      <c r="E23" s="5">
        <f>(Data!E23-Data!E22)/Data!E22</f>
        <v>0.20992366412213739</v>
      </c>
      <c r="F23" s="5">
        <f>(Data!F23-Data!F22)/Data!F22</f>
        <v>6.8863627036565872E-2</v>
      </c>
      <c r="G23" s="5">
        <f>(Data!G23-Data!G22)/Data!G22</f>
        <v>9.0909090909080891E-4</v>
      </c>
      <c r="H23" s="5">
        <f>(Data!H23-Data!H22)/Data!H22</f>
        <v>2.9271396754693021E-2</v>
      </c>
      <c r="I23" s="5">
        <v>0</v>
      </c>
      <c r="J23" s="5"/>
    </row>
    <row r="24" spans="1:18" x14ac:dyDescent="0.3">
      <c r="A24" s="14">
        <v>40026</v>
      </c>
      <c r="B24" s="5">
        <f>(Data!B24-Data!B23)/Data!B23</f>
        <v>0.26132771338250788</v>
      </c>
      <c r="C24" s="5">
        <f>(Data!C24-Data!C23)/Data!C23</f>
        <v>7.2961373390557971E-2</v>
      </c>
      <c r="D24" s="5">
        <f>(Data!D24-Data!D23)/Data!D23</f>
        <v>0.11538461538461539</v>
      </c>
      <c r="E24" s="5">
        <f>(Data!E24-Data!E23)/Data!E23</f>
        <v>0.13564668769716087</v>
      </c>
      <c r="F24" s="5">
        <f>(Data!F24-Data!F23)/Data!F23</f>
        <v>-1.2785563447878746E-2</v>
      </c>
      <c r="G24" s="5">
        <f>(Data!G24-Data!G23)/Data!G23</f>
        <v>-5.2679382379654908E-2</v>
      </c>
      <c r="H24" s="5">
        <f>(Data!H24-Data!H23)/Data!H23</f>
        <v>0.4064914992272024</v>
      </c>
      <c r="I24" s="5">
        <v>0</v>
      </c>
      <c r="J24" s="5"/>
    </row>
    <row r="25" spans="1:18" x14ac:dyDescent="0.3">
      <c r="A25" s="14">
        <v>40057</v>
      </c>
      <c r="B25" s="5">
        <f>(Data!B25-Data!B24)/Data!B24</f>
        <v>7.9532163742690024E-2</v>
      </c>
      <c r="C25" s="5">
        <f>(Data!C25-Data!C24)/Data!C24</f>
        <v>5.1428571428571756E-3</v>
      </c>
      <c r="D25" s="5">
        <f>(Data!D25-Data!D24)/Data!D24</f>
        <v>2.4137931034483207E-3</v>
      </c>
      <c r="E25" s="5">
        <f>(Data!E25-Data!E24)/Data!E24</f>
        <v>-2.8888888888888888E-2</v>
      </c>
      <c r="F25" s="5">
        <f>(Data!F25-Data!F24)/Data!F24</f>
        <v>-5.2893590541381154E-3</v>
      </c>
      <c r="G25" s="5">
        <f>(Data!G25-Data!G24)/Data!G24</f>
        <v>-1.5340364333652939E-2</v>
      </c>
      <c r="H25" s="5">
        <f>(Data!H25-Data!H24)/Data!H24</f>
        <v>-0.12351648351648346</v>
      </c>
      <c r="I25" s="5">
        <v>0</v>
      </c>
      <c r="J25" s="5"/>
    </row>
    <row r="26" spans="1:18" x14ac:dyDescent="0.3">
      <c r="A26" s="14">
        <v>40087</v>
      </c>
      <c r="B26" s="5">
        <f>(Data!B26-Data!B25)/Data!B25</f>
        <v>7.119640922457815E-2</v>
      </c>
      <c r="C26" s="5">
        <f>(Data!C26-Data!C25)/Data!C25</f>
        <v>-5.3496304718590085E-2</v>
      </c>
      <c r="D26" s="5">
        <f>(Data!D26-Data!D25)/Data!D25</f>
        <v>7.7694235588972441E-2</v>
      </c>
      <c r="E26" s="5">
        <f>(Data!E26-Data!E25)/Data!E25</f>
        <v>3.2608695652173912E-2</v>
      </c>
      <c r="F26" s="5">
        <f>(Data!F26-Data!F25)/Data!F25</f>
        <v>1.2277134813888022E-2</v>
      </c>
      <c r="G26" s="5">
        <f>(Data!G26-Data!G25)/Data!G25</f>
        <v>0.10126582278481022</v>
      </c>
      <c r="H26" s="5">
        <f>(Data!H26-Data!H25)/Data!H25</f>
        <v>9.5787362086258779E-2</v>
      </c>
      <c r="I26" s="5">
        <v>0</v>
      </c>
      <c r="J26" s="5"/>
    </row>
    <row r="27" spans="1:18" x14ac:dyDescent="0.3">
      <c r="A27" s="14">
        <v>40118</v>
      </c>
      <c r="B27" s="5">
        <f>(Data!B27-Data!B26)/Data!B26</f>
        <v>0.19838173674324527</v>
      </c>
      <c r="C27" s="5">
        <f>(Data!C27-Data!C26)/Data!C26</f>
        <v>9.9705688029311026E-2</v>
      </c>
      <c r="D27" s="5">
        <f>(Data!D27-Data!D26)/Data!D26</f>
        <v>7.6607387140901883E-3</v>
      </c>
      <c r="E27" s="5">
        <f>(Data!E27-Data!E26)/Data!E26</f>
        <v>0.19778393351800555</v>
      </c>
      <c r="F27" s="5">
        <f>(Data!F27-Data!F26)/Data!F26</f>
        <v>3.6461954422556932E-2</v>
      </c>
      <c r="G27" s="5">
        <f>(Data!G27-Data!G26)/Data!G26</f>
        <v>3.5366931918656089E-3</v>
      </c>
      <c r="H27" s="5">
        <f>(Data!H27-Data!H26)/Data!H26</f>
        <v>0.20137299771167042</v>
      </c>
      <c r="I27" s="5">
        <v>0</v>
      </c>
      <c r="J27" s="5"/>
    </row>
    <row r="28" spans="1:18" x14ac:dyDescent="0.3">
      <c r="A28" s="14">
        <v>40148</v>
      </c>
      <c r="B28" s="5">
        <f>(Data!B28-Data!B27)/Data!B27</f>
        <v>6.5951290089221112E-2</v>
      </c>
      <c r="C28" s="5">
        <f>(Data!C28-Data!C27)/Data!C27</f>
        <v>1.829701239827404E-2</v>
      </c>
      <c r="D28" s="5">
        <f>(Data!D28-Data!D27)/Data!D27</f>
        <v>5.4846592451805613E-2</v>
      </c>
      <c r="E28" s="5">
        <f>(Data!E28-Data!E27)/Data!E27</f>
        <v>-4.3940795559666977E-2</v>
      </c>
      <c r="F28" s="5">
        <f>(Data!F28-Data!F27)/Data!F27</f>
        <v>-4.3936796601326621E-2</v>
      </c>
      <c r="G28" s="5">
        <f>(Data!G28-Data!G27)/Data!G27</f>
        <v>0.14537444933920707</v>
      </c>
      <c r="H28" s="5">
        <f>(Data!H28-Data!H27)/Data!H27</f>
        <v>7.5809523809523743E-2</v>
      </c>
      <c r="I28" s="5">
        <v>0</v>
      </c>
      <c r="J28" s="5"/>
    </row>
    <row r="29" spans="1:18" x14ac:dyDescent="0.3">
      <c r="A29" s="14">
        <v>40179</v>
      </c>
      <c r="B29" s="5">
        <f>(Data!B29-Data!B28)/Data!B28</f>
        <v>-0.13697545526524149</v>
      </c>
      <c r="C29" s="5">
        <f>(Data!C29-Data!C28)/Data!C28</f>
        <v>-0.10099763999141807</v>
      </c>
      <c r="D29" s="5">
        <f>(Data!D29-Data!D28)/Data!D28</f>
        <v>8.108108108108171E-3</v>
      </c>
      <c r="E29" s="5">
        <f>(Data!E29-Data!E28)/Data!E28</f>
        <v>-7.1083696178035838E-2</v>
      </c>
      <c r="F29" s="5">
        <f>(Data!F29-Data!F28)/Data!F28</f>
        <v>-4.891833950496989E-2</v>
      </c>
      <c r="G29" s="5">
        <f>(Data!G29-Data!G28)/Data!G28</f>
        <v>-1.5384615384615398E-2</v>
      </c>
      <c r="H29" s="5">
        <f>(Data!H29-Data!H28)/Data!H28</f>
        <v>-1.7351274787535356E-2</v>
      </c>
      <c r="I29" s="5">
        <v>0</v>
      </c>
      <c r="J29" s="5"/>
    </row>
    <row r="30" spans="1:18" x14ac:dyDescent="0.3">
      <c r="A30" s="14">
        <v>40210</v>
      </c>
      <c r="B30" s="5">
        <f>(Data!B30-Data!B29)/Data!B29</f>
        <v>0.12450851900393185</v>
      </c>
      <c r="C30" s="5">
        <f>(Data!C30-Data!C29)/Data!C29</f>
        <v>2.3208639102678754E-2</v>
      </c>
      <c r="D30" s="5">
        <f>(Data!D30-Data!D29)/Data!D29</f>
        <v>7.9620409379122431E-2</v>
      </c>
      <c r="E30" s="5">
        <f>(Data!E30-Data!E29)/Data!E29</f>
        <v>0.33849286744754103</v>
      </c>
      <c r="F30" s="5">
        <f>(Data!F30-Data!F29)/Data!F29</f>
        <v>0.18401639344262305</v>
      </c>
      <c r="G30" s="5">
        <f>(Data!G30-Data!G29)/Data!G29</f>
        <v>0.21484374999999992</v>
      </c>
      <c r="H30" s="5">
        <f>(Data!H30-Data!H29)/Data!H29</f>
        <v>0.22540540540540549</v>
      </c>
      <c r="I30" s="5">
        <v>0</v>
      </c>
      <c r="J30" s="5"/>
    </row>
    <row r="31" spans="1:18" x14ac:dyDescent="0.3">
      <c r="A31" s="14">
        <v>40238</v>
      </c>
      <c r="B31" s="5">
        <f>(Data!B31-Data!B30)/Data!B30</f>
        <v>-8.3916083916083947E-2</v>
      </c>
      <c r="C31" s="5">
        <f>(Data!C31-Data!C30)/Data!C30</f>
        <v>-8.7463556851311956E-3</v>
      </c>
      <c r="D31" s="5">
        <f>(Data!D31-Data!D30)/Data!D30</f>
        <v>5.2384706346078128E-2</v>
      </c>
      <c r="E31" s="5">
        <f>(Data!E31-Data!E30)/Data!E30</f>
        <v>-3.8910505836575876E-3</v>
      </c>
      <c r="F31" s="5">
        <f>(Data!F31-Data!F30)/Data!F30</f>
        <v>3.8075458636206102E-3</v>
      </c>
      <c r="G31" s="5">
        <f>(Data!G31-Data!G30)/Data!G30</f>
        <v>8.4887459807074031E-2</v>
      </c>
      <c r="H31" s="5">
        <f>(Data!H31-Data!H30)/Data!H30</f>
        <v>-8.5869725040435274E-2</v>
      </c>
      <c r="I31" s="5">
        <v>0</v>
      </c>
      <c r="J31" s="5"/>
    </row>
    <row r="32" spans="1:18" x14ac:dyDescent="0.3">
      <c r="A32" s="14">
        <v>40269</v>
      </c>
      <c r="B32" s="5">
        <f>(Data!B32-Data!B31)/Data!B31</f>
        <v>-9.6692111959287466E-2</v>
      </c>
      <c r="C32" s="5">
        <f>(Data!C32-Data!C31)/Data!C31</f>
        <v>-5.9764705882352921E-2</v>
      </c>
      <c r="D32" s="5">
        <f>(Data!D32-Data!D31)/Data!D31</f>
        <v>-0.12730813888160608</v>
      </c>
      <c r="E32" s="5">
        <f>(Data!E32-Data!E31)/Data!E31</f>
        <v>6.2890625000000006E-2</v>
      </c>
      <c r="F32" s="5">
        <f>(Data!F32-Data!F31)/Data!F31</f>
        <v>-2.103448275862067E-2</v>
      </c>
      <c r="G32" s="5">
        <f>(Data!G32-Data!G31)/Data!G31</f>
        <v>-8.2987551867219986E-3</v>
      </c>
      <c r="H32" s="5">
        <f>(Data!H32-Data!H31)/Data!H31</f>
        <v>-8.1550587099887412E-2</v>
      </c>
      <c r="I32" s="5">
        <v>0</v>
      </c>
      <c r="J32" s="5"/>
    </row>
    <row r="33" spans="1:10" x14ac:dyDescent="0.3">
      <c r="A33" s="14">
        <v>40299</v>
      </c>
      <c r="B33" s="5">
        <f>(Data!B33-Data!B32)/Data!B32</f>
        <v>7.746478873239436E-2</v>
      </c>
      <c r="C33" s="5">
        <f>(Data!C33-Data!C32)/Data!C32</f>
        <v>-6.7192192192192246E-2</v>
      </c>
      <c r="D33" s="5">
        <f>(Data!D33-Data!D32)/Data!D32</f>
        <v>1.587982832618021E-2</v>
      </c>
      <c r="E33" s="5">
        <f>(Data!E33-Data!E32)/Data!E32</f>
        <v>-2.1863285556780514E-2</v>
      </c>
      <c r="F33" s="5">
        <f>(Data!F33-Data!F32)/Data!F32</f>
        <v>-1.7259598450158575E-2</v>
      </c>
      <c r="G33" s="5">
        <f>(Data!G33-Data!G32)/Data!G32</f>
        <v>-9.2647937836222369E-2</v>
      </c>
      <c r="H33" s="5">
        <f>(Data!H33-Data!H32)/Data!H32</f>
        <v>4.20315236427324E-3</v>
      </c>
      <c r="I33" s="5">
        <v>0</v>
      </c>
      <c r="J33" s="5"/>
    </row>
    <row r="34" spans="1:10" x14ac:dyDescent="0.3">
      <c r="A34" s="14">
        <v>40330</v>
      </c>
      <c r="B34" s="5">
        <f>(Data!B34-Data!B33)/Data!B33</f>
        <v>0.10535947712418303</v>
      </c>
      <c r="C34" s="5">
        <f>(Data!C34-Data!C33)/Data!C33</f>
        <v>9.2219986586183772E-2</v>
      </c>
      <c r="D34" s="5">
        <f>(Data!D34-Data!D33)/Data!D33</f>
        <v>1.605407689057884E-2</v>
      </c>
      <c r="E34" s="5">
        <f>(Data!E34-Data!E33)/Data!E33</f>
        <v>0.11590788687624685</v>
      </c>
      <c r="F34" s="5">
        <f>(Data!F34-Data!F33)/Data!F33</f>
        <v>0.10365591397849473</v>
      </c>
      <c r="G34" s="5">
        <f>(Data!G34-Data!G33)/Data!G33</f>
        <v>3.8866930171277958E-2</v>
      </c>
      <c r="H34" s="5">
        <f>(Data!H34-Data!H33)/Data!H33</f>
        <v>5.8249040809208161E-2</v>
      </c>
      <c r="I34" s="5">
        <v>0</v>
      </c>
      <c r="J34" s="5"/>
    </row>
    <row r="35" spans="1:10" x14ac:dyDescent="0.3">
      <c r="A35" s="14">
        <v>40360</v>
      </c>
      <c r="B35" s="5">
        <f>(Data!B35-Data!B34)/Data!B34</f>
        <v>-7.3912015137180695E-2</v>
      </c>
      <c r="C35" s="5">
        <f>(Data!C35-Data!C34)/Data!C34</f>
        <v>-2.2720294749769658E-2</v>
      </c>
      <c r="D35" s="5">
        <f>(Data!D35-Data!D34)/Data!D34</f>
        <v>3.6257796257796251E-2</v>
      </c>
      <c r="E35" s="5">
        <f>(Data!E35-Data!E34)/Data!E34</f>
        <v>1.0101010101010102E-2</v>
      </c>
      <c r="F35" s="5">
        <f>(Data!F35-Data!F34)/Data!F34</f>
        <v>-5.988568459340092E-2</v>
      </c>
      <c r="G35" s="5">
        <f>(Data!G35-Data!G34)/Data!G34</f>
        <v>3.1705770450222675E-3</v>
      </c>
      <c r="H35" s="5">
        <f>(Data!H35-Data!H34)/Data!H34</f>
        <v>6.9215557020435347E-3</v>
      </c>
      <c r="I35" s="5">
        <v>0</v>
      </c>
      <c r="J35" s="5"/>
    </row>
    <row r="36" spans="1:10" x14ac:dyDescent="0.3">
      <c r="A36" s="14">
        <v>40391</v>
      </c>
      <c r="B36" s="5">
        <f>(Data!B36-Data!B35)/Data!B35</f>
        <v>9.9221044566466549E-2</v>
      </c>
      <c r="C36" s="5">
        <f>(Data!C36-Data!C35)/Data!C35</f>
        <v>5.340873389883722E-3</v>
      </c>
      <c r="D36" s="5">
        <f>(Data!D36-Data!D35)/Data!D35</f>
        <v>5.9385282080089471E-3</v>
      </c>
      <c r="E36" s="5">
        <f>(Data!E36-Data!E35)/Data!E35</f>
        <v>0.19666666666666666</v>
      </c>
      <c r="F36" s="5">
        <f>(Data!F36-Data!F35)/Data!F35</f>
        <v>1.2539726405969308E-2</v>
      </c>
      <c r="G36" s="5">
        <f>(Data!G36-Data!G35)/Data!G35</f>
        <v>-8.2174462705436931E-3</v>
      </c>
      <c r="H36" s="5">
        <f>(Data!H36-Data!H35)/Data!H35</f>
        <v>9.0507364975449978E-2</v>
      </c>
      <c r="I36" s="5">
        <v>0</v>
      </c>
      <c r="J36" s="5"/>
    </row>
    <row r="37" spans="1:10" x14ac:dyDescent="0.3">
      <c r="A37" s="14">
        <v>40422</v>
      </c>
      <c r="B37" s="5">
        <f>(Data!B37-Data!B36)/Data!B36</f>
        <v>0.17750929368029741</v>
      </c>
      <c r="C37" s="5">
        <f>(Data!C37-Data!C36)/Data!C36</f>
        <v>5.5562499999999918E-2</v>
      </c>
      <c r="D37" s="5">
        <f>(Data!D37-Data!D36)/Data!D36</f>
        <v>-1.994415636218588E-3</v>
      </c>
      <c r="E37" s="5">
        <f>(Data!E37-Data!E36)/Data!E36</f>
        <v>4.4568245125348191E-3</v>
      </c>
      <c r="F37" s="5">
        <f>(Data!F37-Data!F36)/Data!F36</f>
        <v>3.2718092183821761E-2</v>
      </c>
      <c r="G37" s="5">
        <f>(Data!G37-Data!G36)/Data!G36</f>
        <v>1.0834926704907665E-2</v>
      </c>
      <c r="H37" s="5">
        <f>(Data!H37-Data!H36)/Data!H36</f>
        <v>0.15263394867176952</v>
      </c>
      <c r="I37" s="5">
        <v>0</v>
      </c>
      <c r="J37" s="5"/>
    </row>
    <row r="38" spans="1:10" x14ac:dyDescent="0.3">
      <c r="A38" s="14">
        <v>40452</v>
      </c>
      <c r="B38" s="5">
        <f>(Data!B38-Data!B37)/Data!B37</f>
        <v>1.4798737174428343E-3</v>
      </c>
      <c r="C38" s="5">
        <f>(Data!C38-Data!C37)/Data!C37</f>
        <v>3.1440582627745885E-2</v>
      </c>
      <c r="D38" s="5">
        <f>(Data!D38-Data!D37)/Data!D37</f>
        <v>1.5587529976019207E-2</v>
      </c>
      <c r="E38" s="5">
        <f>(Data!E38-Data!E37)/Data!E37</f>
        <v>6.9328896283971158E-3</v>
      </c>
      <c r="F38" s="5">
        <f>(Data!F38-Data!F37)/Data!F37</f>
        <v>-2.2035018169805024E-2</v>
      </c>
      <c r="G38" s="5">
        <f>(Data!G38-Data!G37)/Data!G37</f>
        <v>4.0983606557377011E-2</v>
      </c>
      <c r="H38" s="5">
        <f>(Data!H38-Data!H37)/Data!H37</f>
        <v>4.1666666666666706E-2</v>
      </c>
      <c r="I38" s="5">
        <v>0</v>
      </c>
      <c r="J38" s="5"/>
    </row>
    <row r="39" spans="1:10" x14ac:dyDescent="0.3">
      <c r="A39" s="14">
        <v>40483</v>
      </c>
      <c r="B39" s="5">
        <f>(Data!B39-Data!B38)/Data!B38</f>
        <v>2.6302827307654434E-2</v>
      </c>
      <c r="C39" s="5">
        <f>(Data!C39-Data!C38)/Data!C38</f>
        <v>0.11079219288174519</v>
      </c>
      <c r="D39" s="5">
        <f>(Data!D39-Data!D38)/Data!D38</f>
        <v>2.2746950019677296E-2</v>
      </c>
      <c r="E39" s="5">
        <f>(Data!E39-Data!E38)/Data!E38</f>
        <v>0.12365188653263565</v>
      </c>
      <c r="F39" s="5">
        <f>(Data!F39-Data!F38)/Data!F38</f>
        <v>8.9416613181096449E-2</v>
      </c>
      <c r="G39" s="5">
        <f>(Data!G39-Data!G38)/Data!G38</f>
        <v>-1.2113870381586928E-3</v>
      </c>
      <c r="H39" s="5">
        <f>(Data!H39-Data!H38)/Data!H38</f>
        <v>-1.2500000000006394E-4</v>
      </c>
      <c r="I39" s="5">
        <v>0</v>
      </c>
      <c r="J39" s="5"/>
    </row>
    <row r="40" spans="1:10" x14ac:dyDescent="0.3">
      <c r="A40" s="14">
        <v>40513</v>
      </c>
      <c r="B40" s="5">
        <f>(Data!B40-Data!B39)/Data!B39</f>
        <v>1.6509886734497971E-2</v>
      </c>
      <c r="C40" s="5">
        <f>(Data!C40-Data!C39)/Data!C39</f>
        <v>1.7984496124030955E-2</v>
      </c>
      <c r="D40" s="5">
        <f>(Data!D40-Data!D39)/Data!D39</f>
        <v>-3.8787132522702723E-2</v>
      </c>
      <c r="E40" s="5">
        <f>(Data!E40-Data!E39)/Data!E39</f>
        <v>-4.3620311864273793E-2</v>
      </c>
      <c r="F40" s="5">
        <f>(Data!F40-Data!F39)/Data!F39</f>
        <v>3.5937984496123995E-2</v>
      </c>
      <c r="G40" s="5">
        <f>(Data!G40-Data!G39)/Data!G39</f>
        <v>-9.6422073984232887E-2</v>
      </c>
      <c r="H40" s="5">
        <f>(Data!H40-Data!H39)/Data!H39</f>
        <v>-2.8628578572321442E-2</v>
      </c>
      <c r="I40" s="5">
        <v>0</v>
      </c>
      <c r="J40" s="5"/>
    </row>
    <row r="41" spans="1:10" x14ac:dyDescent="0.3">
      <c r="A41" s="14">
        <v>40544</v>
      </c>
      <c r="B41" s="5">
        <f>(Data!B41-Data!B40)/Data!B40</f>
        <v>-3.5882908404154971E-2</v>
      </c>
      <c r="C41" s="5">
        <f>(Data!C41-Data!C40)/Data!C40</f>
        <v>6.9702507868819263E-2</v>
      </c>
      <c r="D41" s="5">
        <f>(Data!D41-Data!D40)/Data!D40</f>
        <v>-1.0208166533226625E-2</v>
      </c>
      <c r="E41" s="5">
        <f>(Data!E41-Data!E40)/Data!E40</f>
        <v>-2.8708281116655372E-2</v>
      </c>
      <c r="F41" s="5">
        <f>(Data!F41-Data!F40)/Data!F40</f>
        <v>-5.3578377084019888E-3</v>
      </c>
      <c r="G41" s="5">
        <f>(Data!G41-Data!G40)/Data!G40</f>
        <v>-8.053691275167793E-3</v>
      </c>
      <c r="H41" s="5">
        <f>(Data!H41-Data!H40)/Data!H40</f>
        <v>-5.8172458172458121E-2</v>
      </c>
      <c r="I41" s="5">
        <v>0</v>
      </c>
      <c r="J41" s="5"/>
    </row>
    <row r="42" spans="1:10" x14ac:dyDescent="0.3">
      <c r="A42" s="14">
        <v>40575</v>
      </c>
      <c r="B42" s="5">
        <f>(Data!B42-Data!B41)/Data!B41</f>
        <v>4.4564152791381116E-2</v>
      </c>
      <c r="C42" s="5">
        <f>(Data!C42-Data!C41)/Data!C41</f>
        <v>8.7228892791039792E-2</v>
      </c>
      <c r="D42" s="5">
        <f>(Data!D42-Data!D41)/Data!D41</f>
        <v>4.9464105156724038E-2</v>
      </c>
      <c r="E42" s="5">
        <f>(Data!E42-Data!E41)/Data!E41</f>
        <v>5.1031796917670055E-2</v>
      </c>
      <c r="F42" s="5">
        <f>(Data!F42-Data!F41)/Data!F41</f>
        <v>-7.2645200120373107E-2</v>
      </c>
      <c r="G42" s="5">
        <f>(Data!G42-Data!G41)/Data!G41</f>
        <v>-3.2138024357239427E-2</v>
      </c>
      <c r="H42" s="5">
        <f>(Data!H42-Data!H41)/Data!H41</f>
        <v>-2.7329871549617695E-4</v>
      </c>
      <c r="I42" s="5">
        <v>0</v>
      </c>
      <c r="J42" s="5"/>
    </row>
    <row r="43" spans="1:10" x14ac:dyDescent="0.3">
      <c r="A43" s="14">
        <v>40603</v>
      </c>
      <c r="B43" s="5">
        <f>(Data!B43-Data!B42)/Data!B42</f>
        <v>-6.2353492733239618E-2</v>
      </c>
      <c r="C43" s="5">
        <f>(Data!C43-Data!C42)/Data!C42</f>
        <v>1.1742110087738433E-2</v>
      </c>
      <c r="D43" s="5">
        <f>(Data!D43-Data!D42)/Data!D42</f>
        <v>-1.4297826422074949E-2</v>
      </c>
      <c r="E43" s="5">
        <f>(Data!E43-Data!E42)/Data!E42</f>
        <v>-8.4550886177637244E-2</v>
      </c>
      <c r="F43" s="5">
        <f>(Data!F43-Data!F42)/Data!F42</f>
        <v>-6.8665628245067487E-2</v>
      </c>
      <c r="G43" s="5">
        <f>(Data!G43-Data!G42)/Data!G42</f>
        <v>-2.8311779098217547E-2</v>
      </c>
      <c r="H43" s="5">
        <f>(Data!H43-Data!H42)/Data!H42</f>
        <v>-6.3422635319846918E-2</v>
      </c>
      <c r="I43" s="5">
        <v>0</v>
      </c>
      <c r="J43" s="5"/>
    </row>
    <row r="44" spans="1:10" x14ac:dyDescent="0.3">
      <c r="A44" s="14">
        <v>40634</v>
      </c>
      <c r="B44" s="5">
        <f>(Data!B44-Data!B43)/Data!B43</f>
        <v>-2.4099999999999965E-2</v>
      </c>
      <c r="C44" s="5">
        <f>(Data!C44-Data!C43)/Data!C43</f>
        <v>-0.11976874622486837</v>
      </c>
      <c r="D44" s="5">
        <f>(Data!D44-Data!D43)/Data!D43</f>
        <v>-7.9289987097783163E-2</v>
      </c>
      <c r="E44" s="5">
        <f>(Data!E44-Data!E43)/Data!E43</f>
        <v>7.7716228815883318E-2</v>
      </c>
      <c r="F44" s="5">
        <f>(Data!F44-Data!F43)/Data!F43</f>
        <v>-7.1045296167247321E-2</v>
      </c>
      <c r="G44" s="5">
        <f>(Data!G44-Data!G43)/Data!G43</f>
        <v>-2.1510791366906343E-2</v>
      </c>
      <c r="H44" s="5">
        <f>(Data!H44-Data!H43)/Data!H43</f>
        <v>6.2025685931115009E-2</v>
      </c>
      <c r="I44" s="5">
        <v>0</v>
      </c>
      <c r="J44" s="5"/>
    </row>
    <row r="45" spans="1:10" x14ac:dyDescent="0.3">
      <c r="A45" s="14">
        <v>40664</v>
      </c>
      <c r="B45" s="5">
        <f>(Data!B45-Data!B44)/Data!B44</f>
        <v>2.4695153191925365E-2</v>
      </c>
      <c r="C45" s="5">
        <f>(Data!C45-Data!C44)/Data!C44</f>
        <v>-7.3522203705521849E-4</v>
      </c>
      <c r="D45" s="5">
        <f>(Data!D45-Data!D44)/Data!D44</f>
        <v>-2.3100768610132053E-2</v>
      </c>
      <c r="E45" s="5">
        <f>(Data!E45-Data!E44)/Data!E44</f>
        <v>-4.3282442748091579E-2</v>
      </c>
      <c r="F45" s="5">
        <f>(Data!F45-Data!F44)/Data!F44</f>
        <v>3.4132253103784559E-2</v>
      </c>
      <c r="G45" s="5">
        <f>(Data!G45-Data!G44)/Data!G44</f>
        <v>-1.6616425262848449E-2</v>
      </c>
      <c r="H45" s="5">
        <f>(Data!H45-Data!H44)/Data!H44</f>
        <v>-4.8371581695753695E-2</v>
      </c>
      <c r="I45" s="5">
        <v>0</v>
      </c>
      <c r="J45" s="5"/>
    </row>
    <row r="46" spans="1:10" x14ac:dyDescent="0.3">
      <c r="A46" s="14">
        <v>40695</v>
      </c>
      <c r="B46" s="5">
        <f>(Data!B46-Data!B45)/Data!B45</f>
        <v>1.7500000000000002E-2</v>
      </c>
      <c r="C46" s="5">
        <f>(Data!C46-Data!C45)/Data!C45</f>
        <v>-2.1729533526266772E-2</v>
      </c>
      <c r="D46" s="5">
        <f>(Data!D46-Data!D45)/Data!D45</f>
        <v>4.5424907628776302E-2</v>
      </c>
      <c r="E46" s="5">
        <f>(Data!E46-Data!E45)/Data!E45</f>
        <v>5.1889677916965853E-2</v>
      </c>
      <c r="F46" s="5">
        <f>(Data!F46-Data!F45)/Data!F45</f>
        <v>7.2539987668201831E-3</v>
      </c>
      <c r="G46" s="5">
        <f>(Data!G46-Data!G45)/Data!G45</f>
        <v>3.2523364485981379E-2</v>
      </c>
      <c r="H46" s="5">
        <f>(Data!H46-Data!H45)/Data!H45</f>
        <v>1.1985559566786978E-2</v>
      </c>
      <c r="I46" s="5">
        <v>0</v>
      </c>
      <c r="J46" s="5"/>
    </row>
    <row r="47" spans="1:10" x14ac:dyDescent="0.3">
      <c r="A47" s="14">
        <v>40725</v>
      </c>
      <c r="B47" s="5">
        <f>(Data!B47-Data!B46)/Data!B46</f>
        <v>-0.16530712530712524</v>
      </c>
      <c r="C47" s="5">
        <f>(Data!C47-Data!C46)/Data!C46</f>
        <v>-0.10709987966305648</v>
      </c>
      <c r="D47" s="5">
        <f>(Data!D47-Data!D46)/Data!D46</f>
        <v>-9.0977130977130963E-2</v>
      </c>
      <c r="E47" s="5">
        <f>(Data!E47-Data!E46)/Data!E46</f>
        <v>-0.19469026548672566</v>
      </c>
      <c r="F47" s="5">
        <f>(Data!F47-Data!F46)/Data!F46</f>
        <v>-0.11778473947643227</v>
      </c>
      <c r="G47" s="5">
        <f>(Data!G47-Data!G46)/Data!G46</f>
        <v>-9.710354815351202E-2</v>
      </c>
      <c r="H47" s="5">
        <f>(Data!H47-Data!H46)/Data!H46</f>
        <v>-0.18849885844748859</v>
      </c>
      <c r="I47" s="5">
        <v>0</v>
      </c>
      <c r="J47" s="5"/>
    </row>
    <row r="48" spans="1:10" x14ac:dyDescent="0.3">
      <c r="A48" s="14">
        <v>40756</v>
      </c>
      <c r="B48" s="5">
        <f>(Data!B48-Data!B47)/Data!B47</f>
        <v>-0.17061109148710712</v>
      </c>
      <c r="C48" s="5">
        <f>(Data!C48-Data!C47)/Data!C47</f>
        <v>-0.12455076370170713</v>
      </c>
      <c r="D48" s="5">
        <f>(Data!D48-Data!D47)/Data!D47</f>
        <v>-0.18978135577714761</v>
      </c>
      <c r="E48" s="5">
        <f>(Data!E48-Data!E47)/Data!E47</f>
        <v>-0.131679748822606</v>
      </c>
      <c r="F48" s="5">
        <f>(Data!F48-Data!F47)/Data!F47</f>
        <v>6.9387755102040788E-2</v>
      </c>
      <c r="G48" s="5">
        <f>(Data!G48-Data!G47)/Data!G47</f>
        <v>-0.16023738872403559</v>
      </c>
      <c r="H48" s="5">
        <f>(Data!H48-Data!H47)/Data!H47</f>
        <v>-8.1237911025145021E-2</v>
      </c>
      <c r="I48" s="5">
        <v>0</v>
      </c>
      <c r="J48" s="5"/>
    </row>
    <row r="49" spans="1:10" x14ac:dyDescent="0.3">
      <c r="A49" s="14">
        <v>40787</v>
      </c>
      <c r="B49" s="5">
        <f>(Data!B49-Data!B48)/Data!B48</f>
        <v>0.16240772288472455</v>
      </c>
      <c r="C49" s="5">
        <f>(Data!C49-Data!C48)/Data!C48</f>
        <v>0.14945477870429752</v>
      </c>
      <c r="D49" s="5">
        <f>(Data!D49-Data!D48)/Data!D48</f>
        <v>9.4676226500310573E-2</v>
      </c>
      <c r="E49" s="5">
        <f>(Data!E49-Data!E48)/Data!E48</f>
        <v>0.1908446630026035</v>
      </c>
      <c r="F49" s="5">
        <f>(Data!F49-Data!F48)/Data!F48</f>
        <v>4.1984732824424553E-4</v>
      </c>
      <c r="G49" s="5">
        <f>(Data!G49-Data!G48)/Data!G48</f>
        <v>9.024925986056731E-2</v>
      </c>
      <c r="H49" s="5">
        <f>(Data!H49-Data!H48)/Data!H48</f>
        <v>8.2296650717703299E-2</v>
      </c>
      <c r="I49" s="5">
        <v>0</v>
      </c>
      <c r="J49" s="5"/>
    </row>
    <row r="50" spans="1:10" x14ac:dyDescent="0.3">
      <c r="A50" s="14">
        <v>40817</v>
      </c>
      <c r="B50" s="5">
        <f>(Data!B50-Data!B49)/Data!B49</f>
        <v>6.9247679531021025E-2</v>
      </c>
      <c r="C50" s="5">
        <f>(Data!C50-Data!C49)/Data!C49</f>
        <v>-2.3995535714285622E-2</v>
      </c>
      <c r="D50" s="5">
        <f>(Data!D50-Data!D49)/Data!D49</f>
        <v>9.1645177926766283E-2</v>
      </c>
      <c r="E50" s="5">
        <f>(Data!E50-Data!E49)/Data!E49</f>
        <v>-9.3641829112771025E-2</v>
      </c>
      <c r="F50" s="5">
        <f>(Data!F50-Data!F49)/Data!F49</f>
        <v>0.12490938918774565</v>
      </c>
      <c r="G50" s="5">
        <f>(Data!G50-Data!G49)/Data!G49</f>
        <v>5.0455501051156357E-2</v>
      </c>
      <c r="H50" s="5">
        <f>(Data!H50-Data!H49)/Data!H49</f>
        <v>-0.10822281167108749</v>
      </c>
      <c r="I50" s="5">
        <v>0</v>
      </c>
      <c r="J50" s="5"/>
    </row>
    <row r="51" spans="1:10" x14ac:dyDescent="0.3">
      <c r="A51" s="14">
        <v>40848</v>
      </c>
      <c r="B51" s="5">
        <f>(Data!B51-Data!B50)/Data!B50</f>
        <v>-9.30896630496858E-2</v>
      </c>
      <c r="C51" s="5">
        <f>(Data!C51-Data!C50)/Data!C50</f>
        <v>-2.0240137221269251E-2</v>
      </c>
      <c r="D51" s="5">
        <f>(Data!D51-Data!D50)/Data!D50</f>
        <v>-0.13459630556999094</v>
      </c>
      <c r="E51" s="5">
        <f>(Data!E51-Data!E50)/Data!E50</f>
        <v>-5.3266331658291456E-2</v>
      </c>
      <c r="F51" s="5">
        <f>(Data!F51-Data!F50)/Data!F50</f>
        <v>-0.14261488892657279</v>
      </c>
      <c r="G51" s="5">
        <f>(Data!G51-Data!G50)/Data!G50</f>
        <v>-0.19462975316877923</v>
      </c>
      <c r="H51" s="5">
        <f>(Data!H51-Data!H50)/Data!H50</f>
        <v>-4.1641879833432651E-3</v>
      </c>
      <c r="I51" s="5">
        <v>0</v>
      </c>
      <c r="J51" s="5"/>
    </row>
    <row r="52" spans="1:10" x14ac:dyDescent="0.3">
      <c r="A52" s="14">
        <v>40878</v>
      </c>
      <c r="B52" s="5">
        <f>(Data!B52-Data!B51)/Data!B51</f>
        <v>0.1356423173803526</v>
      </c>
      <c r="C52" s="5">
        <f>(Data!C52-Data!C51)/Data!C51</f>
        <v>7.2595704948646103E-2</v>
      </c>
      <c r="D52" s="5">
        <f>(Data!D52-Data!D51)/Data!D51</f>
        <v>0.16481056883939293</v>
      </c>
      <c r="E52" s="5">
        <f>(Data!E52-Data!E51)/Data!E51</f>
        <v>0.15403397027600857</v>
      </c>
      <c r="F52" s="5">
        <f>(Data!F52-Data!F51)/Data!F51</f>
        <v>0.12369462025316451</v>
      </c>
      <c r="G52" s="5">
        <f>(Data!G52-Data!G51)/Data!G51</f>
        <v>0.19103334023607382</v>
      </c>
      <c r="H52" s="5">
        <f>(Data!H52-Data!H51)/Data!H51</f>
        <v>-4.1816009557945214E-3</v>
      </c>
      <c r="I52" s="5">
        <v>0</v>
      </c>
      <c r="J52" s="5"/>
    </row>
    <row r="53" spans="1:10" x14ac:dyDescent="0.3">
      <c r="A53" s="14">
        <v>40909</v>
      </c>
      <c r="B53" s="5">
        <f>(Data!B53-Data!B52)/Data!B52</f>
        <v>0.11112343351447261</v>
      </c>
      <c r="C53" s="5">
        <f>(Data!C53-Data!C52)/Data!C52</f>
        <v>5.5984766050054362E-2</v>
      </c>
      <c r="D53" s="5">
        <f>(Data!D53-Data!D52)/Data!D52</f>
        <v>4.9678961428504448E-2</v>
      </c>
      <c r="E53" s="5">
        <f>(Data!E53-Data!E52)/Data!E52</f>
        <v>0.11918560083402319</v>
      </c>
      <c r="F53" s="5">
        <f>(Data!F53-Data!F52)/Data!F52</f>
        <v>6.8398634139472711E-2</v>
      </c>
      <c r="G53" s="5">
        <f>(Data!G53-Data!G52)/Data!G52</f>
        <v>3.199165435103881E-2</v>
      </c>
      <c r="H53" s="5">
        <f>(Data!H53-Data!H52)/Data!H52</f>
        <v>1.1797640471905688E-2</v>
      </c>
      <c r="I53" s="5">
        <v>0</v>
      </c>
      <c r="J53" s="5"/>
    </row>
    <row r="54" spans="1:10" x14ac:dyDescent="0.3">
      <c r="A54" s="14">
        <v>40940</v>
      </c>
      <c r="B54" s="5">
        <f>(Data!B54-Data!B53)/Data!B53</f>
        <v>-5.3198922048108575E-2</v>
      </c>
      <c r="C54" s="5">
        <f>(Data!C54-Data!C53)/Data!C53</f>
        <v>-6.5897264155803964E-2</v>
      </c>
      <c r="D54" s="5">
        <f>(Data!D54-Data!D53)/Data!D53</f>
        <v>2.2636960307183967E-2</v>
      </c>
      <c r="E54" s="5">
        <f>(Data!E54-Data!E53)/Data!E53</f>
        <v>-8.2191780821917813E-4</v>
      </c>
      <c r="F54" s="5">
        <f>(Data!F54-Data!F53)/Data!F53</f>
        <v>-5.1070840197693597E-2</v>
      </c>
      <c r="G54" s="5">
        <f>(Data!G54-Data!G53)/Data!G53</f>
        <v>-8.5081290539971335E-2</v>
      </c>
      <c r="H54" s="5">
        <f>(Data!H54-Data!H53)/Data!H53</f>
        <v>-5.968379446640322E-2</v>
      </c>
      <c r="I54" s="5">
        <v>0</v>
      </c>
      <c r="J54" s="5"/>
    </row>
    <row r="55" spans="1:10" x14ac:dyDescent="0.3">
      <c r="A55" s="14">
        <v>40969</v>
      </c>
      <c r="B55" s="5">
        <f>(Data!B55-Data!B54)/Data!B54</f>
        <v>-9.5930845456461793E-3</v>
      </c>
      <c r="C55" s="5">
        <f>(Data!C55-Data!C54)/Data!C54</f>
        <v>-6.6354109211252066E-2</v>
      </c>
      <c r="D55" s="5">
        <f>(Data!D55-Data!D54)/Data!D54</f>
        <v>1.9472581208522563E-2</v>
      </c>
      <c r="E55" s="5">
        <f>(Data!E55-Data!E54)/Data!E54</f>
        <v>1.1790512750205649E-2</v>
      </c>
      <c r="F55" s="5">
        <f>(Data!F55-Data!F54)/Data!F54</f>
        <v>1.9097222222222124E-3</v>
      </c>
      <c r="G55" s="5">
        <f>(Data!G55-Data!G54)/Data!G54</f>
        <v>-4.2169229352730007E-2</v>
      </c>
      <c r="H55" s="5">
        <f>(Data!H55-Data!H54)/Data!H54</f>
        <v>2.5641025641025619E-2</v>
      </c>
      <c r="I55" s="5">
        <v>0</v>
      </c>
      <c r="J55" s="5"/>
    </row>
    <row r="56" spans="1:10" x14ac:dyDescent="0.3">
      <c r="A56" s="14">
        <v>41000</v>
      </c>
      <c r="B56" s="5">
        <f>(Data!B56-Data!B55)/Data!B55</f>
        <v>-0.13049494411921239</v>
      </c>
      <c r="C56" s="5">
        <f>(Data!C56-Data!C55)/Data!C55</f>
        <v>-0.13138772375494776</v>
      </c>
      <c r="D56" s="5">
        <f>(Data!D56-Data!D55)/Data!D55</f>
        <v>-3.2462526766595341E-2</v>
      </c>
      <c r="E56" s="5">
        <f>(Data!E56-Data!E55)/Data!E55</f>
        <v>-0.10677506775067751</v>
      </c>
      <c r="F56" s="5">
        <f>(Data!F56-Data!F55)/Data!F55</f>
        <v>-0.13983711661757062</v>
      </c>
      <c r="G56" s="5">
        <f>(Data!G56-Data!G55)/Data!G55</f>
        <v>-0.23291358262039794</v>
      </c>
      <c r="H56" s="5">
        <f>(Data!H56-Data!H55)/Data!H55</f>
        <v>-0.10040983606557374</v>
      </c>
      <c r="I56" s="5">
        <v>0</v>
      </c>
      <c r="J56" s="5"/>
    </row>
    <row r="57" spans="1:10" x14ac:dyDescent="0.3">
      <c r="A57" s="14">
        <v>41030</v>
      </c>
      <c r="B57" s="5">
        <f>(Data!B57-Data!B56)/Data!B56</f>
        <v>5.753458195617582E-2</v>
      </c>
      <c r="C57" s="5">
        <f>(Data!C57-Data!C56)/Data!C56</f>
        <v>4.5772971502414404E-2</v>
      </c>
      <c r="D57" s="5">
        <f>(Data!D57-Data!D56)/Data!D56</f>
        <v>3.7978045325779093E-2</v>
      </c>
      <c r="E57" s="5">
        <f>(Data!E57-Data!E56)/Data!E56</f>
        <v>0.18170509708737867</v>
      </c>
      <c r="F57" s="5">
        <f>(Data!F57-Data!F56)/Data!F56</f>
        <v>7.7679290894440006E-2</v>
      </c>
      <c r="G57" s="5">
        <f>(Data!G57-Data!G56)/Data!G56</f>
        <v>-1.2531328320802015E-2</v>
      </c>
      <c r="H57" s="5">
        <f>(Data!H57-Data!H56)/Data!H56</f>
        <v>-1.116173120728934E-2</v>
      </c>
      <c r="I57" s="5">
        <v>0</v>
      </c>
      <c r="J57" s="5"/>
    </row>
    <row r="58" spans="1:10" x14ac:dyDescent="0.3">
      <c r="A58" s="14">
        <v>41061</v>
      </c>
      <c r="B58" s="5">
        <f>(Data!B58-Data!B57)/Data!B57</f>
        <v>3.8661882162287338E-2</v>
      </c>
      <c r="C58" s="5">
        <f>(Data!C58-Data!C57)/Data!C57</f>
        <v>-1.9575962539021795E-2</v>
      </c>
      <c r="D58" s="5">
        <f>(Data!D58-Data!D57)/Data!D57</f>
        <v>5.3646055437100264E-2</v>
      </c>
      <c r="E58" s="5">
        <f>(Data!E58-Data!E57)/Data!E57</f>
        <v>6.1696064083801821E-2</v>
      </c>
      <c r="F58" s="5">
        <f>(Data!F58-Data!F57)/Data!F57</f>
        <v>1.7160161507402408E-2</v>
      </c>
      <c r="G58" s="5">
        <f>(Data!G58-Data!G57)/Data!G57</f>
        <v>4.0228426395939022E-2</v>
      </c>
      <c r="H58" s="5">
        <f>(Data!H58-Data!H57)/Data!H57</f>
        <v>-3.7548951854411323E-2</v>
      </c>
      <c r="I58" s="5">
        <v>0</v>
      </c>
      <c r="J58" s="5"/>
    </row>
    <row r="59" spans="1:10" x14ac:dyDescent="0.3">
      <c r="A59" s="14">
        <v>41091</v>
      </c>
      <c r="B59" s="5">
        <f>(Data!B59-Data!B58)/Data!B58</f>
        <v>3.8225788476540651E-2</v>
      </c>
      <c r="C59" s="5">
        <f>(Data!C59-Data!C58)/Data!C58</f>
        <v>4.4112769485903855E-2</v>
      </c>
      <c r="D59" s="5">
        <f>(Data!D59-Data!D58)/Data!D58</f>
        <v>-2.3959851060385364E-2</v>
      </c>
      <c r="E59" s="5">
        <f>(Data!E59-Data!E58)/Data!E58</f>
        <v>1.107564325788358E-2</v>
      </c>
      <c r="F59" s="5">
        <f>(Data!F59-Data!F58)/Data!F58</f>
        <v>2.4773036350939078E-2</v>
      </c>
      <c r="G59" s="5">
        <f>(Data!G59-Data!G58)/Data!G58</f>
        <v>-3.2938880078077783E-3</v>
      </c>
      <c r="H59" s="5">
        <f>(Data!H59-Data!H58)/Data!H58</f>
        <v>1.9626615605552903E-2</v>
      </c>
      <c r="I59" s="5">
        <v>0</v>
      </c>
      <c r="J59" s="5"/>
    </row>
    <row r="60" spans="1:10" x14ac:dyDescent="0.3">
      <c r="A60" s="14">
        <v>41122</v>
      </c>
      <c r="B60" s="5">
        <f>(Data!B60-Data!B59)/Data!B59</f>
        <v>-2.3293258909403196E-2</v>
      </c>
      <c r="C60" s="5">
        <f>(Data!C60-Data!C59)/Data!C59</f>
        <v>2.2236340533671813E-3</v>
      </c>
      <c r="D60" s="5">
        <f>(Data!D60-Data!D59)/Data!D59</f>
        <v>-4.6732459777740959E-2</v>
      </c>
      <c r="E60" s="5">
        <f>(Data!E60-Data!E59)/Data!E59</f>
        <v>-3.8507534082756192E-3</v>
      </c>
      <c r="F60" s="5">
        <f>(Data!F60-Data!F59)/Data!F59</f>
        <v>1.0114414834475092E-2</v>
      </c>
      <c r="G60" s="5">
        <f>(Data!G60-Data!G59)/Data!G59</f>
        <v>4.5899632802937691E-2</v>
      </c>
      <c r="H60" s="5">
        <f>(Data!H60-Data!H59)/Data!H59</f>
        <v>1.995305164319252E-2</v>
      </c>
      <c r="I60" s="5">
        <v>0</v>
      </c>
      <c r="J60" s="5"/>
    </row>
    <row r="61" spans="1:10" x14ac:dyDescent="0.3">
      <c r="A61" s="14">
        <v>41153</v>
      </c>
      <c r="B61" s="5">
        <f>(Data!B61-Data!B60)/Data!B60</f>
        <v>8.7921749642819146E-3</v>
      </c>
      <c r="C61" s="5">
        <f>(Data!C61-Data!C60)/Data!C60</f>
        <v>-8.1458003169572066E-2</v>
      </c>
      <c r="D61" s="5">
        <f>(Data!D61-Data!D60)/Data!D60</f>
        <v>3.5234242463787128E-3</v>
      </c>
      <c r="E61" s="5">
        <f>(Data!E61-Data!E60)/Data!E60</f>
        <v>7.0854042113856375E-2</v>
      </c>
      <c r="F61" s="5">
        <f>(Data!F61-Data!F60)/Data!F60</f>
        <v>-3.312857295032489E-2</v>
      </c>
      <c r="G61" s="5">
        <f>(Data!G61-Data!G60)/Data!G60</f>
        <v>-9.8069046225863057E-2</v>
      </c>
      <c r="H61" s="5">
        <f>(Data!H61-Data!H60)/Data!H60</f>
        <v>-8.1472957422324646E-2</v>
      </c>
      <c r="I61" s="5">
        <v>0</v>
      </c>
      <c r="J61" s="5"/>
    </row>
    <row r="62" spans="1:10" x14ac:dyDescent="0.3">
      <c r="A62" s="14">
        <v>41183</v>
      </c>
      <c r="B62" s="5">
        <f>(Data!B62-Data!B61)/Data!B61</f>
        <v>-4.1398845190108906E-3</v>
      </c>
      <c r="C62" s="5">
        <f>(Data!C62-Data!C61)/Data!C61</f>
        <v>-4.299516908212573E-2</v>
      </c>
      <c r="D62" s="5">
        <f>(Data!D62-Data!D61)/Data!D61</f>
        <v>4.4646727351538851E-3</v>
      </c>
      <c r="E62" s="5">
        <f>(Data!E62-Data!E61)/Data!E61</f>
        <v>7.8475336322869956E-3</v>
      </c>
      <c r="F62" s="5">
        <f>(Data!F62-Data!F61)/Data!F61</f>
        <v>-4.2269555637164884E-2</v>
      </c>
      <c r="G62" s="5">
        <f>(Data!G62-Data!G61)/Data!G61</f>
        <v>-4.5672765018814072E-2</v>
      </c>
      <c r="H62" s="5">
        <f>(Data!H62-Data!H61)/Data!H61</f>
        <v>7.3916311701328063E-2</v>
      </c>
      <c r="I62" s="5">
        <v>0</v>
      </c>
      <c r="J62" s="5"/>
    </row>
    <row r="63" spans="1:10" x14ac:dyDescent="0.3">
      <c r="A63" s="14">
        <v>41214</v>
      </c>
      <c r="B63" s="5">
        <f>(Data!B63-Data!B62)/Data!B62</f>
        <v>1.6737774860518556E-2</v>
      </c>
      <c r="C63" s="5">
        <f>(Data!C63-Data!C62)/Data!C62</f>
        <v>3.6273166510420431E-2</v>
      </c>
      <c r="D63" s="5">
        <f>(Data!D63-Data!D62)/Data!D62</f>
        <v>6.1580287403443706E-2</v>
      </c>
      <c r="E63" s="5">
        <f>(Data!E63-Data!E62)/Data!E62</f>
        <v>6.4827586206896465E-2</v>
      </c>
      <c r="F63" s="5">
        <f>(Data!F63-Data!F62)/Data!F62</f>
        <v>2.7646765596840372E-2</v>
      </c>
      <c r="G63" s="5">
        <f>(Data!G63-Data!G62)/Data!G62</f>
        <v>-2.7192386131883097E-3</v>
      </c>
      <c r="H63" s="5">
        <f>(Data!H63-Data!H62)/Data!H62</f>
        <v>4.9696686887540892E-2</v>
      </c>
      <c r="I63" s="5">
        <v>0</v>
      </c>
      <c r="J63" s="5"/>
    </row>
    <row r="64" spans="1:10" x14ac:dyDescent="0.3">
      <c r="A64" s="14">
        <v>41244</v>
      </c>
      <c r="B64" s="5">
        <f>(Data!B64-Data!B63)/Data!B63</f>
        <v>0.17914783731439646</v>
      </c>
      <c r="C64" s="5">
        <f>(Data!C64-Data!C63)/Data!C63</f>
        <v>-1.1203897007654735E-2</v>
      </c>
      <c r="D64" s="5">
        <f>(Data!D64-Data!D63)/Data!D63</f>
        <v>3.7073170731707336E-2</v>
      </c>
      <c r="E64" s="5">
        <f>(Data!E64-Data!E63)/Data!E63</f>
        <v>0.17833862610730411</v>
      </c>
      <c r="F64" s="5">
        <f>(Data!F64-Data!F63)/Data!F63</f>
        <v>0.17589552238805964</v>
      </c>
      <c r="G64" s="5">
        <f>(Data!G64-Data!G63)/Data!G63</f>
        <v>2.9720518064076249E-2</v>
      </c>
      <c r="H64" s="5">
        <f>(Data!H64-Data!H63)/Data!H63</f>
        <v>0.19026450322293831</v>
      </c>
      <c r="I64" s="5">
        <v>0</v>
      </c>
      <c r="J64" s="5"/>
    </row>
    <row r="65" spans="1:10" x14ac:dyDescent="0.3">
      <c r="A65" s="14">
        <v>41275</v>
      </c>
      <c r="B65" s="5">
        <f>(Data!B65-Data!B64)/Data!B64</f>
        <v>-4.58070991878822E-2</v>
      </c>
      <c r="C65" s="5">
        <f>(Data!C65-Data!C64)/Data!C64</f>
        <v>-3.3007248926736558E-2</v>
      </c>
      <c r="D65" s="5">
        <f>(Data!D65-Data!D64)/Data!D64</f>
        <v>4.9427720288491746E-2</v>
      </c>
      <c r="E65" s="5">
        <f>(Data!E65-Data!E64)/Data!E64</f>
        <v>1.1489361702127691E-2</v>
      </c>
      <c r="F65" s="5">
        <f>(Data!F65-Data!F64)/Data!F64</f>
        <v>-8.9547502697213913E-2</v>
      </c>
      <c r="G65" s="5">
        <f>(Data!G65-Data!G64)/Data!G64</f>
        <v>-8.8574076525883699E-2</v>
      </c>
      <c r="H65" s="5">
        <f>(Data!H65-Data!H64)/Data!H64</f>
        <v>-1.0270774976657277E-2</v>
      </c>
      <c r="I65" s="5">
        <v>0</v>
      </c>
      <c r="J65" s="5"/>
    </row>
    <row r="66" spans="1:10" x14ac:dyDescent="0.3">
      <c r="A66" s="14">
        <v>41306</v>
      </c>
      <c r="B66" s="5">
        <f>(Data!B66-Data!B65)/Data!B65</f>
        <v>-5.4604571100698038E-2</v>
      </c>
      <c r="C66" s="5">
        <f>(Data!C66-Data!C65)/Data!C65</f>
        <v>-2.4163027656477386E-2</v>
      </c>
      <c r="D66" s="5">
        <f>(Data!D66-Data!D65)/Data!D65</f>
        <v>3.2495424494826834E-2</v>
      </c>
      <c r="E66" s="5">
        <f>(Data!E66-Data!E65)/Data!E65</f>
        <v>4.033445519562464E-2</v>
      </c>
      <c r="F66" s="5">
        <f>(Data!F66-Data!F65)/Data!F65</f>
        <v>-3.0461452669733682E-2</v>
      </c>
      <c r="G66" s="5">
        <f>(Data!G66-Data!G65)/Data!G65</f>
        <v>-0.10865775711795464</v>
      </c>
      <c r="H66" s="5">
        <f>(Data!H66-Data!H65)/Data!H65</f>
        <v>-1.8867924528298132E-4</v>
      </c>
      <c r="I66" s="5">
        <v>0</v>
      </c>
      <c r="J66" s="5"/>
    </row>
    <row r="67" spans="1:10" x14ac:dyDescent="0.3">
      <c r="A67" s="14">
        <v>41334</v>
      </c>
      <c r="B67" s="5">
        <f>(Data!B67-Data!B66)/Data!B66</f>
        <v>2.5288286465709083E-3</v>
      </c>
      <c r="C67" s="5">
        <f>(Data!C67-Data!C66)/Data!C66</f>
        <v>-7.4060262529832985E-2</v>
      </c>
      <c r="D67" s="5">
        <f>(Data!D67-Data!D66)/Data!D66</f>
        <v>-8.7906522446912667E-3</v>
      </c>
      <c r="E67" s="5">
        <f>(Data!E67-Data!E66)/Data!E66</f>
        <v>0.11880570860503133</v>
      </c>
      <c r="F67" s="5">
        <f>(Data!F67-Data!F66)/Data!F66</f>
        <v>-3.8392407793515042E-2</v>
      </c>
      <c r="G67" s="5">
        <f>(Data!G67-Data!G66)/Data!G66</f>
        <v>-9.2568448500652004E-2</v>
      </c>
      <c r="H67" s="5">
        <f>(Data!H67-Data!H66)/Data!H66</f>
        <v>1.7173051519154492E-2</v>
      </c>
      <c r="I67" s="5">
        <v>0</v>
      </c>
      <c r="J67" s="5"/>
    </row>
    <row r="68" spans="1:10" x14ac:dyDescent="0.3">
      <c r="A68" s="14">
        <v>41365</v>
      </c>
      <c r="B68" s="5">
        <f>(Data!B68-Data!B67)/Data!B67</f>
        <v>-6.0538795277976262E-4</v>
      </c>
      <c r="C68" s="5">
        <f>(Data!C68-Data!C67)/Data!C67</f>
        <v>-6.0410793395086586E-3</v>
      </c>
      <c r="D68" s="5">
        <f>(Data!D68-Data!D67)/Data!D67</f>
        <v>-6.810218978102188E-2</v>
      </c>
      <c r="E68" s="5">
        <f>(Data!E68-Data!E67)/Data!E67</f>
        <v>7.9668674698795183E-2</v>
      </c>
      <c r="F68" s="5">
        <f>(Data!F68-Data!F67)/Data!F67</f>
        <v>-9.1588785046728946E-2</v>
      </c>
      <c r="G68" s="5">
        <f>(Data!G68-Data!G67)/Data!G67</f>
        <v>-0.15624999999999994</v>
      </c>
      <c r="H68" s="5">
        <f>(Data!H68-Data!H67)/Data!H67</f>
        <v>-2.968460111317257E-2</v>
      </c>
      <c r="I68" s="5">
        <v>0</v>
      </c>
      <c r="J68" s="5"/>
    </row>
    <row r="69" spans="1:10" x14ac:dyDescent="0.3">
      <c r="A69" s="14">
        <v>41395</v>
      </c>
      <c r="B69" s="5">
        <f>(Data!B69-Data!B68)/Data!B68</f>
        <v>-5.4215042907622316E-2</v>
      </c>
      <c r="C69" s="5">
        <f>(Data!C69-Data!C68)/Data!C68</f>
        <v>-0.11588330632090771</v>
      </c>
      <c r="D69" s="5">
        <f>(Data!D69-Data!D68)/Data!D68</f>
        <v>2.3928879141536716E-2</v>
      </c>
      <c r="E69" s="5">
        <f>(Data!E69-Data!E68)/Data!E68</f>
        <v>5.4540382201143815E-2</v>
      </c>
      <c r="F69" s="5">
        <f>(Data!F69-Data!F68)/Data!F68</f>
        <v>6.6790123456790015E-2</v>
      </c>
      <c r="G69" s="5">
        <f>(Data!G69-Data!G68)/Data!G68</f>
        <v>7.4712643678160967E-2</v>
      </c>
      <c r="H69" s="5">
        <f>(Data!H69-Data!H68)/Data!H68</f>
        <v>8.4130019120459004E-2</v>
      </c>
      <c r="I69" s="5">
        <v>0</v>
      </c>
      <c r="J69" s="5"/>
    </row>
    <row r="70" spans="1:10" x14ac:dyDescent="0.3">
      <c r="A70" s="14">
        <v>41426</v>
      </c>
      <c r="B70" s="5">
        <f>(Data!B70-Data!B69)/Data!B69</f>
        <v>1.6545687446626784E-2</v>
      </c>
      <c r="C70" s="5">
        <f>(Data!C70-Data!C69)/Data!C69</f>
        <v>0.17882676443629716</v>
      </c>
      <c r="D70" s="5">
        <f>(Data!D70-Data!D69)/Data!D69</f>
        <v>4.6242111302352389E-2</v>
      </c>
      <c r="E70" s="5">
        <f>(Data!E70-Data!E69)/Data!E69</f>
        <v>6.1521164021164067E-2</v>
      </c>
      <c r="F70" s="5">
        <f>(Data!F70-Data!F69)/Data!F69</f>
        <v>8.1394900281604021E-3</v>
      </c>
      <c r="G70" s="5">
        <f>(Data!G70-Data!G69)/Data!G69</f>
        <v>0.13170924935630818</v>
      </c>
      <c r="H70" s="5">
        <f>(Data!H70-Data!H69)/Data!H69</f>
        <v>1.1640211640211579E-2</v>
      </c>
      <c r="I70" s="5">
        <v>0</v>
      </c>
      <c r="J70" s="5"/>
    </row>
    <row r="71" spans="1:10" x14ac:dyDescent="0.3">
      <c r="A71" s="14">
        <v>41456</v>
      </c>
      <c r="B71" s="5">
        <f>(Data!B71-Data!B70)/Data!B70</f>
        <v>-7.3506248031082633E-2</v>
      </c>
      <c r="C71" s="5">
        <f>(Data!C71-Data!C70)/Data!C70</f>
        <v>2.5581214524531465E-2</v>
      </c>
      <c r="D71" s="5">
        <f>(Data!D71-Data!D70)/Data!D70</f>
        <v>5.2789354390582716E-2</v>
      </c>
      <c r="E71" s="5">
        <f>(Data!E71-Data!E70)/Data!E70</f>
        <v>-7.3531793996336539E-2</v>
      </c>
      <c r="F71" s="5">
        <f>(Data!F71-Data!F70)/Data!F70</f>
        <v>-2.3723884594781192E-3</v>
      </c>
      <c r="G71" s="5">
        <f>(Data!G71-Data!G70)/Data!G70</f>
        <v>-5.4077703885194325E-2</v>
      </c>
      <c r="H71" s="5">
        <f>(Data!H71-Data!H70)/Data!H70</f>
        <v>-0.14888423988842397</v>
      </c>
      <c r="I71" s="5">
        <v>0</v>
      </c>
      <c r="J71" s="5"/>
    </row>
    <row r="72" spans="1:10" x14ac:dyDescent="0.3">
      <c r="A72" s="14">
        <v>41487</v>
      </c>
      <c r="B72" s="5">
        <f>(Data!B72-Data!B71)/Data!B71</f>
        <v>0.10914654879292753</v>
      </c>
      <c r="C72" s="5">
        <f>(Data!C72-Data!C71)/Data!C71</f>
        <v>9.2873388931008341E-2</v>
      </c>
      <c r="D72" s="5">
        <f>(Data!D72-Data!D71)/Data!D71</f>
        <v>0.12160566706021245</v>
      </c>
      <c r="E72" s="5">
        <f>(Data!E72-Data!E71)/Data!E71</f>
        <v>0.10464021519838601</v>
      </c>
      <c r="F72" s="5">
        <f>(Data!F72-Data!F71)/Data!F71</f>
        <v>9.040349800552315E-2</v>
      </c>
      <c r="G72" s="5">
        <f>(Data!G72-Data!G71)/Data!G71</f>
        <v>-1.4801110083256669E-3</v>
      </c>
      <c r="H72" s="5">
        <f>(Data!H72-Data!H71)/Data!H71</f>
        <v>0.11511675542810318</v>
      </c>
      <c r="I72" s="5">
        <v>0</v>
      </c>
      <c r="J72" s="5"/>
    </row>
    <row r="73" spans="1:10" x14ac:dyDescent="0.3">
      <c r="A73" s="14">
        <v>41518</v>
      </c>
      <c r="B73" s="5">
        <f>(Data!B73-Data!B72)/Data!B72</f>
        <v>4.9867157163294457E-2</v>
      </c>
      <c r="C73" s="5">
        <f>(Data!C73-Data!C72)/Data!C72</f>
        <v>4.335761359694762E-2</v>
      </c>
      <c r="D73" s="5">
        <f>(Data!D73-Data!D72)/Data!D72</f>
        <v>5.2631578947368418E-2</v>
      </c>
      <c r="E73" s="5">
        <f>(Data!E73-Data!E72)/Data!E72</f>
        <v>5.3342262267137508E-2</v>
      </c>
      <c r="F73" s="5">
        <f>(Data!F73-Data!F72)/Data!F72</f>
        <v>-8.4420837876815376E-3</v>
      </c>
      <c r="G73" s="5">
        <f>(Data!G73-Data!G72)/Data!G72</f>
        <v>4.4283861404484037E-2</v>
      </c>
      <c r="H73" s="5">
        <f>(Data!H73-Data!H72)/Data!H72</f>
        <v>5.4371785451873642E-2</v>
      </c>
      <c r="I73" s="5">
        <v>0</v>
      </c>
      <c r="J73" s="5"/>
    </row>
    <row r="74" spans="1:10" x14ac:dyDescent="0.3">
      <c r="A74" s="14">
        <v>41548</v>
      </c>
      <c r="B74" s="5">
        <f>(Data!B74-Data!B73)/Data!B73</f>
        <v>3.211991434689491E-3</v>
      </c>
      <c r="C74" s="5">
        <f>(Data!C74-Data!C73)/Data!C73</f>
        <v>-4.8537234042553265E-2</v>
      </c>
      <c r="D74" s="5">
        <f>(Data!D74-Data!D73)/Data!D73</f>
        <v>-7.9264705882352904E-2</v>
      </c>
      <c r="E74" s="5">
        <f>(Data!E74-Data!E73)/Data!E73</f>
        <v>5.8824889320433192E-2</v>
      </c>
      <c r="F74" s="5">
        <f>(Data!F74-Data!F73)/Data!F73</f>
        <v>-2.8060591010677937E-2</v>
      </c>
      <c r="G74" s="5">
        <f>(Data!G74-Data!G73)/Data!G73</f>
        <v>1.3129879347054582E-2</v>
      </c>
      <c r="H74" s="5">
        <f>(Data!H74-Data!H73)/Data!H73</f>
        <v>5.2613240418118525E-2</v>
      </c>
      <c r="I74" s="5">
        <v>0</v>
      </c>
      <c r="J74" s="5"/>
    </row>
    <row r="75" spans="1:10" x14ac:dyDescent="0.3">
      <c r="A75" s="14">
        <v>41579</v>
      </c>
      <c r="B75" s="5">
        <f>(Data!B75-Data!B74)/Data!B74</f>
        <v>-1.8434073930338524E-2</v>
      </c>
      <c r="C75" s="5">
        <f>(Data!C75-Data!C74)/Data!C74</f>
        <v>-3.0398322851153001E-2</v>
      </c>
      <c r="D75" s="5">
        <f>(Data!D75-Data!D74)/Data!D74</f>
        <v>4.8682319118351726E-2</v>
      </c>
      <c r="E75" s="5">
        <f>(Data!E75-Data!E74)/Data!E74</f>
        <v>8.7336244541484712E-3</v>
      </c>
      <c r="F75" s="5">
        <f>(Data!F75-Data!F74)/Data!F74</f>
        <v>3.525804803270316E-2</v>
      </c>
      <c r="G75" s="5">
        <f>(Data!G75-Data!G74)/Data!G74</f>
        <v>-6.1295971978983328E-3</v>
      </c>
      <c r="H75" s="5">
        <f>(Data!H75-Data!H74)/Data!H74</f>
        <v>0.38530287984111222</v>
      </c>
      <c r="I75" s="5">
        <v>0</v>
      </c>
      <c r="J75" s="5"/>
    </row>
    <row r="76" spans="1:10" x14ac:dyDescent="0.3">
      <c r="A76" s="14">
        <v>41609</v>
      </c>
      <c r="B76" s="5">
        <f>(Data!B76-Data!B75)/Data!B75</f>
        <v>-6.3951764357022822E-2</v>
      </c>
      <c r="C76" s="5">
        <f>(Data!C76-Data!C75)/Data!C75</f>
        <v>4.6198198198198176E-2</v>
      </c>
      <c r="D76" s="5">
        <f>(Data!D76-Data!D75)/Data!D75</f>
        <v>-0.12312284870084381</v>
      </c>
      <c r="E76" s="5">
        <f>(Data!E76-Data!E75)/Data!E75</f>
        <v>-9.1450216450216448E-2</v>
      </c>
      <c r="F76" s="5">
        <f>(Data!F76-Data!F75)/Data!F75</f>
        <v>-5.002820476660557E-2</v>
      </c>
      <c r="G76" s="5">
        <f>(Data!G76-Data!G75)/Data!G75</f>
        <v>-2.378854625550653E-2</v>
      </c>
      <c r="H76" s="5">
        <f>(Data!H76-Data!H75)/Data!H75</f>
        <v>-8.3632019115890428E-3</v>
      </c>
      <c r="I76" s="5">
        <v>0</v>
      </c>
      <c r="J76" s="5"/>
    </row>
    <row r="77" spans="1:10" x14ac:dyDescent="0.3">
      <c r="A77" s="14">
        <v>41640</v>
      </c>
      <c r="B77" s="5">
        <f>(Data!B77-Data!B76)/Data!B76</f>
        <v>-3.738120380147842E-2</v>
      </c>
      <c r="C77" s="5">
        <f>(Data!C77-Data!C76)/Data!C76</f>
        <v>-4.1058142739046628E-2</v>
      </c>
      <c r="D77" s="5">
        <f>(Data!D77-Data!D76)/Data!D76</f>
        <v>-4.0539132247194971E-2</v>
      </c>
      <c r="E77" s="5">
        <f>(Data!E77-Data!E76)/Data!E76</f>
        <v>4.3478260869565216E-2</v>
      </c>
      <c r="F77" s="5">
        <f>(Data!F77-Data!F76)/Data!F76</f>
        <v>1.5030617925403642E-2</v>
      </c>
      <c r="G77" s="5">
        <f>(Data!G77-Data!G76)/Data!G76</f>
        <v>9.9277978339349249E-3</v>
      </c>
      <c r="H77" s="5">
        <f>(Data!H77-Data!H76)/Data!H76</f>
        <v>-0.14927710843373496</v>
      </c>
      <c r="I77" s="5">
        <v>0</v>
      </c>
      <c r="J77" s="5"/>
    </row>
    <row r="78" spans="1:10" x14ac:dyDescent="0.3">
      <c r="A78" s="14">
        <v>41671</v>
      </c>
      <c r="B78" s="5">
        <f>(Data!B78-Data!B77)/Data!B77</f>
        <v>-8.0737165423431331E-2</v>
      </c>
      <c r="C78" s="5">
        <f>(Data!C78-Data!C77)/Data!C77</f>
        <v>-2.6580459770114861E-2</v>
      </c>
      <c r="D78" s="5">
        <f>(Data!D78-Data!D77)/Data!D77</f>
        <v>-1.8826937002172299E-2</v>
      </c>
      <c r="E78" s="5">
        <f>(Data!E78-Data!E77)/Data!E77</f>
        <v>-7.5342465753424653E-2</v>
      </c>
      <c r="F78" s="5">
        <f>(Data!F78-Data!F77)/Data!F77</f>
        <v>-5.4698354661791668E-2</v>
      </c>
      <c r="G78" s="5">
        <f>(Data!G78-Data!G77)/Data!G77</f>
        <v>-8.9365504915092924E-4</v>
      </c>
      <c r="H78" s="5">
        <f>(Data!H78-Data!H77)/Data!H77</f>
        <v>-0.21824104234527683</v>
      </c>
      <c r="I78" s="5">
        <v>0</v>
      </c>
      <c r="J78" s="5"/>
    </row>
    <row r="79" spans="1:10" x14ac:dyDescent="0.3">
      <c r="A79" s="14">
        <v>41699</v>
      </c>
      <c r="B79" s="5">
        <f>(Data!B79-Data!B78)/Data!B78</f>
        <v>-0.1348448687350835</v>
      </c>
      <c r="C79" s="5">
        <f>(Data!C79-Data!C78)/Data!C78</f>
        <v>-4.9667896678966712E-2</v>
      </c>
      <c r="D79" s="5">
        <f>(Data!D79-Data!D78)/Data!D78</f>
        <v>-4.6125461254612546E-2</v>
      </c>
      <c r="E79" s="5">
        <f>(Data!E79-Data!E78)/Data!E78</f>
        <v>-0.12755555555555553</v>
      </c>
      <c r="F79" s="5">
        <f>(Data!F79-Data!F78)/Data!F78</f>
        <v>-3.6899512647946185E-2</v>
      </c>
      <c r="G79" s="5">
        <f>(Data!G79-Data!G78)/Data!G78</f>
        <v>-3.5778175313059065E-3</v>
      </c>
      <c r="H79" s="5">
        <f>(Data!H79-Data!H78)/Data!H78</f>
        <v>-7.7536231884057991E-2</v>
      </c>
      <c r="I79" s="5">
        <v>0</v>
      </c>
      <c r="J79" s="5"/>
    </row>
    <row r="80" spans="1:10" x14ac:dyDescent="0.3">
      <c r="A80" s="14">
        <v>41730</v>
      </c>
      <c r="B80" s="5">
        <f>(Data!B80-Data!B79)/Data!B79</f>
        <v>0.16551724137931034</v>
      </c>
      <c r="C80" s="5">
        <f>(Data!C80-Data!C79)/Data!C79</f>
        <v>0.10041158654966201</v>
      </c>
      <c r="D80" s="5">
        <f>(Data!D80-Data!D79)/Data!D79</f>
        <v>9.2843326885880081E-2</v>
      </c>
      <c r="E80" s="5">
        <f>(Data!E80-Data!E79)/Data!E79</f>
        <v>0.24667459104545195</v>
      </c>
      <c r="F80" s="5">
        <f>(Data!F80-Data!F79)/Data!F79</f>
        <v>7.5903614457831356E-3</v>
      </c>
      <c r="G80" s="5">
        <f>(Data!G80-Data!G79)/Data!G79</f>
        <v>0.23177737881508076</v>
      </c>
      <c r="H80" s="5">
        <f>(Data!H80-Data!H79)/Data!H79</f>
        <v>8.3071484681853824E-2</v>
      </c>
      <c r="I80" s="5">
        <v>0</v>
      </c>
      <c r="J80" s="5"/>
    </row>
    <row r="81" spans="1:10" x14ac:dyDescent="0.3">
      <c r="A81" s="14">
        <v>41760</v>
      </c>
      <c r="B81" s="5">
        <f>(Data!B81-Data!B80)/Data!B80</f>
        <v>0</v>
      </c>
      <c r="C81" s="5">
        <f>(Data!C81-Data!C80)/Data!C80</f>
        <v>5.1235003528581652E-2</v>
      </c>
      <c r="D81" s="5">
        <f>(Data!D81-Data!D80)/Data!D80</f>
        <v>6.9061946902654839E-2</v>
      </c>
      <c r="E81" s="5">
        <f>(Data!E81-Data!E80)/Data!E80</f>
        <v>5.6753688989784334E-3</v>
      </c>
      <c r="F81" s="5">
        <f>(Data!F81-Data!F80)/Data!F80</f>
        <v>5.3688867631232866E-2</v>
      </c>
      <c r="G81" s="5">
        <f>(Data!G81-Data!G80)/Data!G80</f>
        <v>-2.3465967060195311E-2</v>
      </c>
      <c r="H81" s="5">
        <f>(Data!H81-Data!H80)/Data!H80</f>
        <v>2.3209428830462397E-2</v>
      </c>
      <c r="I81" s="5">
        <v>0</v>
      </c>
      <c r="J81" s="5"/>
    </row>
    <row r="82" spans="1:10" x14ac:dyDescent="0.3">
      <c r="A82" s="14">
        <v>41791</v>
      </c>
      <c r="B82" s="5">
        <f>(Data!B82-Data!B81)/Data!B81</f>
        <v>-0.12899408284023675</v>
      </c>
      <c r="C82" s="5">
        <f>(Data!C82-Data!C81)/Data!C81</f>
        <v>-0.11385606874328684</v>
      </c>
      <c r="D82" s="5">
        <f>(Data!D82-Data!D81)/Data!D81</f>
        <v>-8.6420979437766846E-2</v>
      </c>
      <c r="E82" s="5">
        <f>(Data!E82-Data!E81)/Data!E81</f>
        <v>3.2731376975169299E-2</v>
      </c>
      <c r="F82" s="5">
        <f>(Data!F82-Data!F81)/Data!F81</f>
        <v>-5.9615675593887141E-2</v>
      </c>
      <c r="G82" s="5">
        <f>(Data!G82-Data!G81)/Data!G81</f>
        <v>-7.9402985074626897E-2</v>
      </c>
      <c r="H82" s="5">
        <f>(Data!H82-Data!H81)/Data!H81</f>
        <v>-0.10419989367357793</v>
      </c>
      <c r="I82" s="5">
        <v>0</v>
      </c>
      <c r="J82" s="5"/>
    </row>
    <row r="83" spans="1:10" x14ac:dyDescent="0.3">
      <c r="A83" s="14">
        <v>41821</v>
      </c>
      <c r="B83" s="5">
        <f>(Data!B83-Data!B82)/Data!B82</f>
        <v>-5.2989130434782693E-3</v>
      </c>
      <c r="C83" s="5">
        <f>(Data!C83-Data!C82)/Data!C82</f>
        <v>-3.7878787878796493E-4</v>
      </c>
      <c r="D83" s="5">
        <f>(Data!D83-Data!D82)/Data!D82</f>
        <v>2.1601246783371313E-2</v>
      </c>
      <c r="E83" s="5">
        <f>(Data!E83-Data!E82)/Data!E82</f>
        <v>-5.5737704918032791E-3</v>
      </c>
      <c r="F83" s="5">
        <f>(Data!F83-Data!F82)/Data!F82</f>
        <v>2.6749798873692644E-2</v>
      </c>
      <c r="G83" s="5">
        <f>(Data!G83-Data!G82)/Data!G82</f>
        <v>0.12402723735408562</v>
      </c>
      <c r="H83" s="5">
        <f>(Data!H83-Data!H82)/Data!H82</f>
        <v>-7.5568743818001993E-2</v>
      </c>
      <c r="I83" s="5">
        <v>0</v>
      </c>
      <c r="J83" s="5"/>
    </row>
    <row r="84" spans="1:10" x14ac:dyDescent="0.3">
      <c r="A84" s="14">
        <v>41852</v>
      </c>
      <c r="B84" s="5">
        <f>(Data!B84-Data!B83)/Data!B83</f>
        <v>3.1553066520967114E-2</v>
      </c>
      <c r="C84" s="5">
        <f>(Data!C84-Data!C83)/Data!C83</f>
        <v>4.5092838196286608E-2</v>
      </c>
      <c r="D84" s="5">
        <f>(Data!D84-Data!D83)/Data!D83</f>
        <v>-2.7920672650512662E-2</v>
      </c>
      <c r="E84" s="5">
        <f>(Data!E84-Data!E83)/Data!E83</f>
        <v>9.0229695570941862E-2</v>
      </c>
      <c r="F84" s="5">
        <f>(Data!F84-Data!F83)/Data!F83</f>
        <v>2.0176297747306584E-2</v>
      </c>
      <c r="G84" s="5">
        <f>(Data!G84-Data!G83)/Data!G83</f>
        <v>1.4856483484782888E-2</v>
      </c>
      <c r="H84" s="5">
        <f>(Data!H84-Data!H83)/Data!H83</f>
        <v>-7.4470361652043598E-2</v>
      </c>
      <c r="I84" s="5">
        <v>0</v>
      </c>
      <c r="J84" s="5"/>
    </row>
    <row r="85" spans="1:10" x14ac:dyDescent="0.3">
      <c r="A85" s="14">
        <v>41883</v>
      </c>
      <c r="B85" s="5">
        <f>(Data!B85-Data!B84)/Data!B84</f>
        <v>9.4014830508475627E-3</v>
      </c>
      <c r="C85" s="5">
        <f>(Data!C85-Data!C84)/Data!C84</f>
        <v>2.610587382160982E-2</v>
      </c>
      <c r="D85" s="5">
        <f>(Data!D85-Data!D84)/Data!D84</f>
        <v>-6.9343065693430656E-2</v>
      </c>
      <c r="E85" s="5">
        <f>(Data!E85-Data!E84)/Data!E84</f>
        <v>0.19959677419354838</v>
      </c>
      <c r="F85" s="5">
        <f>(Data!F85-Data!F84)/Data!F84</f>
        <v>0.10579877112135187</v>
      </c>
      <c r="G85" s="5">
        <f>(Data!G85-Data!G84)/Data!G84</f>
        <v>-1.5065378055713549E-2</v>
      </c>
      <c r="H85" s="5">
        <f>(Data!H85-Data!H84)/Data!H84</f>
        <v>-0.11676300578034675</v>
      </c>
      <c r="I85" s="5">
        <v>0</v>
      </c>
      <c r="J85" s="5"/>
    </row>
    <row r="86" spans="1:10" x14ac:dyDescent="0.3">
      <c r="A86" s="14">
        <v>41913</v>
      </c>
      <c r="B86" s="5">
        <f>(Data!B86-Data!B85)/Data!B85</f>
        <v>-5.2210415846779532E-2</v>
      </c>
      <c r="C86" s="5">
        <f>(Data!C86-Data!C85)/Data!C85</f>
        <v>9.6113074204947965E-3</v>
      </c>
      <c r="D86" s="5">
        <f>(Data!D86-Data!D85)/Data!D85</f>
        <v>-1.5686274509803921E-2</v>
      </c>
      <c r="E86" s="5">
        <f>(Data!E86-Data!E85)/Data!E85</f>
        <v>-8.8235294117647058E-3</v>
      </c>
      <c r="F86" s="5">
        <f>(Data!F86-Data!F85)/Data!F85</f>
        <v>1.4064941830178765E-2</v>
      </c>
      <c r="G86" s="5">
        <f>(Data!G86-Data!G85)/Data!G85</f>
        <v>-0.13419913419913418</v>
      </c>
      <c r="H86" s="5">
        <f>(Data!H86-Data!H85)/Data!H85</f>
        <v>9.3717277486910944E-2</v>
      </c>
      <c r="I86" s="5">
        <v>0</v>
      </c>
      <c r="J86" s="5"/>
    </row>
    <row r="87" spans="1:10" x14ac:dyDescent="0.3">
      <c r="A87" s="14">
        <v>41944</v>
      </c>
      <c r="B87" s="5">
        <f>(Data!B87-Data!B86)/Data!B86</f>
        <v>-0.24013840830449829</v>
      </c>
      <c r="C87" s="5">
        <f>(Data!C87-Data!C86)/Data!C86</f>
        <v>-8.784824303513937E-2</v>
      </c>
      <c r="D87" s="5">
        <f>(Data!D87-Data!D86)/Data!D86</f>
        <v>-0.32649402390438242</v>
      </c>
      <c r="E87" s="5">
        <f>(Data!E87-Data!E86)/Data!E86</f>
        <v>-0.1775328529037728</v>
      </c>
      <c r="F87" s="5">
        <f>(Data!F87-Data!F86)/Data!F86</f>
        <v>-0.19452054794520549</v>
      </c>
      <c r="G87" s="5">
        <f>(Data!G87-Data!G86)/Data!G86</f>
        <v>-9.7500000000000003E-2</v>
      </c>
      <c r="H87" s="5">
        <f>(Data!H87-Data!H86)/Data!H86</f>
        <v>-0.2285782671134515</v>
      </c>
      <c r="I87" s="5">
        <v>0</v>
      </c>
      <c r="J87" s="5"/>
    </row>
    <row r="88" spans="1:10" x14ac:dyDescent="0.3">
      <c r="A88" s="14">
        <v>41974</v>
      </c>
      <c r="B88" s="5">
        <f>(Data!B88-Data!B87)/Data!B87</f>
        <v>0.1202185792349727</v>
      </c>
      <c r="C88" s="5">
        <f>(Data!C88-Data!C87)/Data!C87</f>
        <v>0.10367584989640082</v>
      </c>
      <c r="D88" s="5">
        <f>(Data!D88-Data!D87)/Data!D87</f>
        <v>0.28867199053534442</v>
      </c>
      <c r="E88" s="5">
        <f>(Data!E88-Data!E87)/Data!E87</f>
        <v>9.1640037109576328E-2</v>
      </c>
      <c r="F88" s="5">
        <f>(Data!F88-Data!F87)/Data!F87</f>
        <v>0.32227891156462596</v>
      </c>
      <c r="G88" s="5">
        <f>(Data!G88-Data!G87)/Data!G87</f>
        <v>-3.0286241920590897E-2</v>
      </c>
      <c r="H88" s="5">
        <f>(Data!H88-Data!H87)/Data!H87</f>
        <v>0.18678250077567496</v>
      </c>
      <c r="I88" s="5">
        <v>0</v>
      </c>
      <c r="J88" s="5"/>
    </row>
    <row r="89" spans="1:10" x14ac:dyDescent="0.3">
      <c r="A89" s="14">
        <v>42005</v>
      </c>
      <c r="B89" s="5">
        <f>(Data!B89-Data!B88)/Data!B88</f>
        <v>0.23430894308943084</v>
      </c>
      <c r="C89" s="5">
        <f>(Data!C89-Data!C88)/Data!C88</f>
        <v>6.3482130440828788E-2</v>
      </c>
      <c r="D89" s="5">
        <f>(Data!D89-Data!D88)/Data!D88</f>
        <v>0.14298829469818686</v>
      </c>
      <c r="E89" s="5">
        <f>(Data!E89-Data!E88)/Data!E88</f>
        <v>6.751652502360718E-2</v>
      </c>
      <c r="F89" s="5">
        <f>(Data!F89-Data!F88)/Data!F88</f>
        <v>9.9678456591639916E-2</v>
      </c>
      <c r="G89" s="5">
        <f>(Data!G89-Data!G88)/Data!G88</f>
        <v>0.22795657969910499</v>
      </c>
      <c r="H89" s="5">
        <f>(Data!H89-Data!H88)/Data!H88</f>
        <v>2.457516339869275E-2</v>
      </c>
      <c r="I89" s="5">
        <v>0</v>
      </c>
      <c r="J89" s="5"/>
    </row>
    <row r="90" spans="1:10" x14ac:dyDescent="0.3">
      <c r="A90" s="14">
        <v>42036</v>
      </c>
      <c r="B90" s="5">
        <f>(Data!B90-Data!B89)/Data!B89</f>
        <v>-0.17165063891450394</v>
      </c>
      <c r="C90" s="5">
        <f>(Data!C90-Data!C89)/Data!C89</f>
        <v>-9.1860084995096333E-2</v>
      </c>
      <c r="D90" s="5">
        <f>(Data!D90-Data!D89)/Data!D89</f>
        <v>-8.0321285140562242E-3</v>
      </c>
      <c r="E90" s="5">
        <f>(Data!E90-Data!E89)/Data!E89</f>
        <v>3.9805395842547548E-3</v>
      </c>
      <c r="F90" s="5">
        <f>(Data!F90-Data!F89)/Data!F89</f>
        <v>2.6315789473684167E-2</v>
      </c>
      <c r="G90" s="5">
        <f>(Data!G90-Data!G89)/Data!G89</f>
        <v>-0.18346774193548396</v>
      </c>
      <c r="H90" s="5">
        <f>(Data!H90-Data!H89)/Data!H89</f>
        <v>-0.13243174279152839</v>
      </c>
      <c r="I90" s="5">
        <v>0</v>
      </c>
      <c r="J90" s="5"/>
    </row>
    <row r="91" spans="1:10" x14ac:dyDescent="0.3">
      <c r="A91" s="14">
        <v>42064</v>
      </c>
      <c r="B91" s="5">
        <f>(Data!B91-Data!B90)/Data!B90</f>
        <v>0.22296437659033083</v>
      </c>
      <c r="C91" s="5">
        <f>(Data!C91-Data!C90)/Data!C90</f>
        <v>0.10511159107271414</v>
      </c>
      <c r="D91" s="5">
        <f>(Data!D91-Data!D90)/Data!D90</f>
        <v>7.28744939271255E-2</v>
      </c>
      <c r="E91" s="5">
        <f>(Data!E91-Data!E90)/Data!E90</f>
        <v>-6.1674008810572688E-3</v>
      </c>
      <c r="F91" s="5">
        <f>(Data!F91-Data!F90)/Data!F90</f>
        <v>9.4017094017093933E-2</v>
      </c>
      <c r="G91" s="5">
        <f>(Data!G91-Data!G90)/Data!G90</f>
        <v>0.13675213675213688</v>
      </c>
      <c r="H91" s="5">
        <f>(Data!H91-Data!H90)/Data!H90</f>
        <v>0.12205882352941172</v>
      </c>
      <c r="I91" s="5">
        <v>0</v>
      </c>
      <c r="J91" s="5"/>
    </row>
    <row r="92" spans="1:10" x14ac:dyDescent="0.3">
      <c r="A92" s="14">
        <v>42095</v>
      </c>
      <c r="B92" s="5">
        <f>(Data!B92-Data!B91)/Data!B91</f>
        <v>-4.4213263979193826E-2</v>
      </c>
      <c r="C92" s="5">
        <f>(Data!C92-Data!C91)/Data!C91</f>
        <v>-9.4462540716612378E-2</v>
      </c>
      <c r="D92" s="5">
        <f>(Data!D92-Data!D91)/Data!D91</f>
        <v>-8.3018867924528297E-2</v>
      </c>
      <c r="E92" s="5">
        <f>(Data!E92-Data!E91)/Data!E91</f>
        <v>-6.8262411347517732E-2</v>
      </c>
      <c r="F92" s="5">
        <f>(Data!F92-Data!F91)/Data!F91</f>
        <v>-0.19270833333333331</v>
      </c>
      <c r="G92" s="5">
        <f>(Data!G92-Data!G91)/Data!G91</f>
        <v>-1.871345029239764E-2</v>
      </c>
      <c r="H92" s="5">
        <f>(Data!H92-Data!H91)/Data!H91</f>
        <v>7.7326343381389329E-2</v>
      </c>
      <c r="I92" s="5">
        <v>0</v>
      </c>
      <c r="J92" s="5"/>
    </row>
    <row r="93" spans="1:10" x14ac:dyDescent="0.3">
      <c r="A93" s="14">
        <v>42125</v>
      </c>
      <c r="B93" s="5">
        <f>(Data!B93-Data!B92)/Data!B92</f>
        <v>-1.5646258503401438E-2</v>
      </c>
      <c r="C93" s="5">
        <f>(Data!C93-Data!C92)/Data!C92</f>
        <v>4.9280575539568307E-2</v>
      </c>
      <c r="D93" s="5">
        <f>(Data!D93-Data!D92)/Data!D92</f>
        <v>4.1152263374483259E-4</v>
      </c>
      <c r="E93" s="5">
        <f>(Data!E93-Data!E92)/Data!E92</f>
        <v>8.4586108468125601E-2</v>
      </c>
      <c r="F93" s="5">
        <f>(Data!F93-Data!F92)/Data!F92</f>
        <v>6.7741935483871016E-2</v>
      </c>
      <c r="G93" s="5">
        <f>(Data!G93-Data!G92)/Data!G92</f>
        <v>-6.1127192235654756E-2</v>
      </c>
      <c r="H93" s="5">
        <f>(Data!H93-Data!H92)/Data!H92</f>
        <v>-6.9586374695863734E-2</v>
      </c>
      <c r="I93" s="5">
        <v>0</v>
      </c>
      <c r="J93" s="5"/>
    </row>
    <row r="94" spans="1:10" x14ac:dyDescent="0.3">
      <c r="A94" s="14">
        <v>42156</v>
      </c>
      <c r="B94" s="5">
        <f>(Data!B94-Data!B93)/Data!B93</f>
        <v>-6.9108500345538575E-4</v>
      </c>
      <c r="C94" s="5">
        <f>(Data!C94-Data!C93)/Data!C93</f>
        <v>-2.2968803565306783E-2</v>
      </c>
      <c r="D94" s="5">
        <f>(Data!D94-Data!D93)/Data!D93</f>
        <v>-7.486631016042776E-2</v>
      </c>
      <c r="E94" s="5">
        <f>(Data!E94-Data!E93)/Data!E93</f>
        <v>7.0269321870339504E-2</v>
      </c>
      <c r="F94" s="5">
        <f>(Data!F94-Data!F93)/Data!F93</f>
        <v>2.7039274924471179E-2</v>
      </c>
      <c r="G94" s="5">
        <f>(Data!G94-Data!G93)/Data!G93</f>
        <v>-2.9923830250271961E-2</v>
      </c>
      <c r="H94" s="5">
        <f>(Data!H94-Data!H93)/Data!H93</f>
        <v>2.9027196652719647E-2</v>
      </c>
      <c r="I94" s="5">
        <v>0</v>
      </c>
      <c r="J94" s="5"/>
    </row>
    <row r="95" spans="1:10" x14ac:dyDescent="0.3">
      <c r="A95" s="14">
        <v>42186</v>
      </c>
      <c r="B95" s="5">
        <f>(Data!B95-Data!B94)/Data!B94</f>
        <v>3.0428769017980677E-2</v>
      </c>
      <c r="C95" s="5">
        <f>(Data!C95-Data!C94)/Data!C94</f>
        <v>3.9929824561403496E-2</v>
      </c>
      <c r="D95" s="5">
        <f>(Data!D95-Data!D94)/Data!D94</f>
        <v>1.756336149399728E-2</v>
      </c>
      <c r="E95" s="5">
        <f>(Data!E95-Data!E94)/Data!E94</f>
        <v>6.1475409836065573E-3</v>
      </c>
      <c r="F95" s="5">
        <f>(Data!F95-Data!F94)/Data!F94</f>
        <v>8.8248271804678424E-3</v>
      </c>
      <c r="G95" s="5">
        <f>(Data!G95-Data!G94)/Data!G94</f>
        <v>-4.4868199663489787E-3</v>
      </c>
      <c r="H95" s="5">
        <f>(Data!H95-Data!H94)/Data!H94</f>
        <v>1.651842439644215E-2</v>
      </c>
      <c r="I95" s="5">
        <v>0</v>
      </c>
      <c r="J95" s="5"/>
    </row>
    <row r="96" spans="1:10" x14ac:dyDescent="0.3">
      <c r="A96" s="14">
        <v>42217</v>
      </c>
      <c r="B96" s="5">
        <f>(Data!B96-Data!B95)/Data!B95</f>
        <v>1.0738255033557008E-2</v>
      </c>
      <c r="C96" s="5">
        <f>(Data!C96-Data!C95)/Data!C95</f>
        <v>-9.2043997570686195E-2</v>
      </c>
      <c r="D96" s="5">
        <f>(Data!D96-Data!D95)/Data!D95</f>
        <v>-7.0570242516932516E-2</v>
      </c>
      <c r="E96" s="5">
        <f>(Data!E96-Data!E95)/Data!E95</f>
        <v>-5.4989816700610997E-2</v>
      </c>
      <c r="F96" s="5">
        <f>(Data!F96-Data!F95)/Data!F95</f>
        <v>-2.3181221752442097E-2</v>
      </c>
      <c r="G96" s="5">
        <f>(Data!G96-Data!G95)/Data!G95</f>
        <v>0.14535211267605638</v>
      </c>
      <c r="H96" s="5">
        <f>(Data!H96-Data!H95)/Data!H95</f>
        <v>-0.11925000000000008</v>
      </c>
      <c r="I96" s="5">
        <v>0</v>
      </c>
      <c r="J96" s="5"/>
    </row>
    <row r="97" spans="1:10" x14ac:dyDescent="0.3">
      <c r="A97" s="14">
        <v>42248</v>
      </c>
      <c r="B97" s="5">
        <f>(Data!B97-Data!B96)/Data!B96</f>
        <v>0.20225763612217801</v>
      </c>
      <c r="C97" s="5">
        <f>(Data!C97-Data!C96)/Data!C96</f>
        <v>8.918617614269703E-3</v>
      </c>
      <c r="D97" s="5">
        <f>(Data!D97-Data!D96)/Data!D96</f>
        <v>-2.0686412787964164E-2</v>
      </c>
      <c r="E97" s="5">
        <f>(Data!E97-Data!E96)/Data!E96</f>
        <v>-0.04</v>
      </c>
      <c r="F97" s="5">
        <f>(Data!F97-Data!F96)/Data!F96</f>
        <v>6.8208955223880499E-2</v>
      </c>
      <c r="G97" s="5">
        <f>(Data!G97-Data!G96)/Data!G96</f>
        <v>6.7388096409247464E-2</v>
      </c>
      <c r="H97" s="5">
        <f>(Data!H97-Data!H96)/Data!H96</f>
        <v>0.39086006244677846</v>
      </c>
      <c r="I97" s="5">
        <v>0</v>
      </c>
      <c r="J97" s="5"/>
    </row>
    <row r="98" spans="1:10" x14ac:dyDescent="0.3">
      <c r="A98" s="14">
        <v>42278</v>
      </c>
      <c r="B98" s="5">
        <f>(Data!B98-Data!B97)/Data!B97</f>
        <v>0.13663978791560813</v>
      </c>
      <c r="C98" s="5">
        <f>(Data!C98-Data!C97)/Data!C97</f>
        <v>1.6574585635359115E-2</v>
      </c>
      <c r="D98" s="5">
        <f>(Data!D98-Data!D97)/Data!D97</f>
        <v>4.5127220355256729E-2</v>
      </c>
      <c r="E98" s="5">
        <f>(Data!E98-Data!E97)/Data!E97</f>
        <v>7.803520114942529E-2</v>
      </c>
      <c r="F98" s="5">
        <f>(Data!F98-Data!F97)/Data!F97</f>
        <v>-6.3853569931535473E-2</v>
      </c>
      <c r="G98" s="5">
        <f>(Data!G98-Data!G97)/Data!G97</f>
        <v>-6.1443932411674403E-2</v>
      </c>
      <c r="H98" s="5">
        <f>(Data!H98-Data!H97)/Data!H97</f>
        <v>0.2022448979591836</v>
      </c>
      <c r="I98" s="5">
        <v>0</v>
      </c>
      <c r="J98" s="5"/>
    </row>
    <row r="99" spans="1:10" x14ac:dyDescent="0.3">
      <c r="A99" s="14">
        <v>42309</v>
      </c>
      <c r="B99" s="5">
        <f>(Data!B99-Data!B98)/Data!B98</f>
        <v>-1.5937803692905737E-2</v>
      </c>
      <c r="C99" s="5">
        <f>(Data!C99-Data!C98)/Data!C98</f>
        <v>-1.3840579710144903E-2</v>
      </c>
      <c r="D99" s="5">
        <f>(Data!D99-Data!D98)/Data!D98</f>
        <v>-3.53697749196141E-2</v>
      </c>
      <c r="E99" s="5">
        <f>(Data!E99-Data!E98)/Data!E98</f>
        <v>-6.4723032069970848E-2</v>
      </c>
      <c r="F99" s="5">
        <f>(Data!F99-Data!F98)/Data!F98</f>
        <v>1.4179104477611983E-2</v>
      </c>
      <c r="G99" s="5">
        <f>(Data!G99-Data!G98)/Data!G98</f>
        <v>0.11129296235679224</v>
      </c>
      <c r="H99" s="5">
        <f>(Data!H99-Data!H98)/Data!H98</f>
        <v>-4.769988117467315E-2</v>
      </c>
      <c r="I99" s="5">
        <v>0</v>
      </c>
      <c r="J99" s="5"/>
    </row>
    <row r="100" spans="1:10" x14ac:dyDescent="0.3">
      <c r="A100" s="14">
        <v>42339</v>
      </c>
      <c r="B100" s="5">
        <f>(Data!B100-Data!B99)/Data!B99</f>
        <v>-4.7007702942919269E-2</v>
      </c>
      <c r="C100" s="5">
        <f>(Data!C100-Data!C99)/Data!C99</f>
        <v>3.7475200235137841E-3</v>
      </c>
      <c r="D100" s="5">
        <f>(Data!D100-Data!D99)/Data!D99</f>
        <v>7.6190476190476197E-2</v>
      </c>
      <c r="E100" s="5">
        <f>(Data!E100-Data!E99)/Data!E99</f>
        <v>2.4225151407196294E-2</v>
      </c>
      <c r="F100" s="5">
        <f>(Data!F100-Data!F99)/Data!F99</f>
        <v>7.6232523914643011E-2</v>
      </c>
      <c r="G100" s="5">
        <f>(Data!G100-Data!G99)/Data!G99</f>
        <v>-4.4182621502209168E-2</v>
      </c>
      <c r="H100" s="5">
        <f>(Data!H100-Data!H99)/Data!H99</f>
        <v>-9.9821746880570439E-2</v>
      </c>
      <c r="I100" s="5">
        <v>0</v>
      </c>
      <c r="J100" s="5"/>
    </row>
    <row r="101" spans="1:10" x14ac:dyDescent="0.3">
      <c r="A101" s="14">
        <v>42370</v>
      </c>
      <c r="B101" s="5">
        <f>(Data!B101-Data!B100)/Data!B100</f>
        <v>0.10880829015544041</v>
      </c>
      <c r="C101" s="5">
        <f>(Data!C101-Data!C100)/Data!C100</f>
        <v>3.5139092240117215E-2</v>
      </c>
      <c r="D101" s="5">
        <f>(Data!D101-Data!D100)/Data!D100</f>
        <v>3.0973451327433628E-2</v>
      </c>
      <c r="E101" s="5">
        <f>(Data!E101-Data!E100)/Data!E100</f>
        <v>-7.4086956521739133E-2</v>
      </c>
      <c r="F101" s="5">
        <f>(Data!F101-Data!F100)/Data!F100</f>
        <v>7.4798304389443446E-2</v>
      </c>
      <c r="G101" s="5">
        <f>(Data!G101-Data!G100)/Data!G100</f>
        <v>4.0061633281972299E-2</v>
      </c>
      <c r="H101" s="5">
        <f>(Data!H101-Data!H100)/Data!H100</f>
        <v>0.13069306930693073</v>
      </c>
      <c r="I101" s="5">
        <v>0</v>
      </c>
      <c r="J101" s="5"/>
    </row>
    <row r="102" spans="1:10" x14ac:dyDescent="0.3">
      <c r="A102" s="14">
        <v>42401</v>
      </c>
      <c r="B102" s="5">
        <f>(Data!B102-Data!B101)/Data!B101</f>
        <v>2.7102803738317811E-2</v>
      </c>
      <c r="C102" s="5">
        <f>(Data!C102-Data!C101)/Data!C101</f>
        <v>4.4908062234794863E-2</v>
      </c>
      <c r="D102" s="5">
        <f>(Data!D102-Data!D101)/Data!D101</f>
        <v>3.0472103004291821E-2</v>
      </c>
      <c r="E102" s="5">
        <f>(Data!E102-Data!E101)/Data!E101</f>
        <v>-9.203606311044327E-3</v>
      </c>
      <c r="F102" s="5">
        <f>(Data!F102-Data!F101)/Data!F101</f>
        <v>1.0432569974554802E-2</v>
      </c>
      <c r="G102" s="5">
        <f>(Data!G102-Data!G101)/Data!G101</f>
        <v>3.0370370370370312E-2</v>
      </c>
      <c r="H102" s="5">
        <f>(Data!H102-Data!H101)/Data!H101</f>
        <v>0.30437828371278464</v>
      </c>
      <c r="I102" s="5">
        <v>0</v>
      </c>
      <c r="J102" s="5"/>
    </row>
    <row r="103" spans="1:10" x14ac:dyDescent="0.3">
      <c r="A103" s="14">
        <v>42430</v>
      </c>
      <c r="B103" s="5">
        <f>(Data!B103-Data!B102)/Data!B102</f>
        <v>0.12420382165605087</v>
      </c>
      <c r="C103" s="5">
        <f>(Data!C103-Data!C102)/Data!C102</f>
        <v>0.14023688663282571</v>
      </c>
      <c r="D103" s="5">
        <f>(Data!D103-Data!D102)/Data!D102</f>
        <v>5.3727613494377366E-2</v>
      </c>
      <c r="E103" s="5">
        <f>(Data!E103-Data!E102)/Data!E102</f>
        <v>-0.14672985781990522</v>
      </c>
      <c r="F103" s="5">
        <f>(Data!F103-Data!F102)/Data!F102</f>
        <v>-0.1412742382271468</v>
      </c>
      <c r="G103" s="5">
        <f>(Data!G103-Data!G102)/Data!G102</f>
        <v>-7.6204169662113172E-3</v>
      </c>
      <c r="H103" s="5">
        <f>(Data!H103-Data!H102)/Data!H102</f>
        <v>4.0279269602577869E-2</v>
      </c>
      <c r="I103" s="5">
        <v>0</v>
      </c>
      <c r="J103" s="5"/>
    </row>
    <row r="104" spans="1:10" x14ac:dyDescent="0.3">
      <c r="A104" s="14">
        <v>42461</v>
      </c>
      <c r="B104" s="5">
        <f>(Data!B104-Data!B103)/Data!B103</f>
        <v>7.2925940914609508E-2</v>
      </c>
      <c r="C104" s="5">
        <f>(Data!C104-Data!C103)/Data!C103</f>
        <v>-0.1363447498070873</v>
      </c>
      <c r="D104" s="5">
        <f>(Data!D104-Data!D103)/Data!D103</f>
        <v>1.6403162055335877E-2</v>
      </c>
      <c r="E104" s="5">
        <f>(Data!E104-Data!E103)/Data!E103</f>
        <v>3.7547211730726504E-2</v>
      </c>
      <c r="F104" s="5">
        <f>(Data!F104-Data!F103)/Data!F103</f>
        <v>-8.651026392961926E-3</v>
      </c>
      <c r="G104" s="5">
        <f>(Data!G104-Data!G103)/Data!G103</f>
        <v>-8.4323384526224315E-2</v>
      </c>
      <c r="H104" s="5">
        <f>(Data!H104-Data!H103)/Data!H103</f>
        <v>5.4465668559628276E-2</v>
      </c>
      <c r="I104" s="5">
        <v>0</v>
      </c>
      <c r="J104" s="5"/>
    </row>
    <row r="105" spans="1:10" x14ac:dyDescent="0.3">
      <c r="A105" s="14">
        <v>42491</v>
      </c>
      <c r="B105" s="5">
        <f>(Data!B105-Data!B104)/Data!B104</f>
        <v>3.3192516596258128E-3</v>
      </c>
      <c r="C105" s="5">
        <f>(Data!C105-Data!C104)/Data!C104</f>
        <v>-4.1168384879725149E-2</v>
      </c>
      <c r="D105" s="5">
        <f>(Data!D105-Data!D104)/Data!D104</f>
        <v>-5.4831810227493553E-2</v>
      </c>
      <c r="E105" s="5">
        <f>(Data!E105-Data!E104)/Data!E104</f>
        <v>-3.511777301927195E-2</v>
      </c>
      <c r="F105" s="5">
        <f>(Data!F105-Data!F104)/Data!F104</f>
        <v>-1.7748853719863969E-2</v>
      </c>
      <c r="G105" s="5">
        <f>(Data!G105-Data!G104)/Data!G104</f>
        <v>-2.5316455696202556E-2</v>
      </c>
      <c r="H105" s="5">
        <f>(Data!H105-Data!H104)/Data!H104</f>
        <v>4.6511627906976709E-2</v>
      </c>
      <c r="I105" s="5">
        <v>0</v>
      </c>
      <c r="J105" s="5"/>
    </row>
    <row r="106" spans="1:10" x14ac:dyDescent="0.3">
      <c r="A106" s="14">
        <v>42522</v>
      </c>
      <c r="B106" s="5">
        <f>(Data!B106-Data!B105)/Data!B105</f>
        <v>4.6240601503759443E-2</v>
      </c>
      <c r="C106" s="5">
        <f>(Data!C106-Data!C105)/Data!C105</f>
        <v>-1.5841158339903804E-2</v>
      </c>
      <c r="D106" s="5">
        <f>(Data!D106-Data!D105)/Data!D105</f>
        <v>3.6823698827401719E-2</v>
      </c>
      <c r="E106" s="5">
        <f>(Data!E106-Data!E105)/Data!E105</f>
        <v>0.13293386595650244</v>
      </c>
      <c r="F106" s="5">
        <f>(Data!F106-Data!F105)/Data!F105</f>
        <v>-6.0231892787230845E-2</v>
      </c>
      <c r="G106" s="5">
        <f>(Data!G106-Data!G105)/Data!G105</f>
        <v>0.14837662337662344</v>
      </c>
      <c r="H106" s="5">
        <f>(Data!H106-Data!H105)/Data!H105</f>
        <v>2.339181286549741E-3</v>
      </c>
      <c r="I106" s="5">
        <v>0</v>
      </c>
      <c r="J106" s="5"/>
    </row>
    <row r="107" spans="1:10" x14ac:dyDescent="0.3">
      <c r="A107" s="14">
        <v>42552</v>
      </c>
      <c r="B107" s="5">
        <f>(Data!B107-Data!B106)/Data!B106</f>
        <v>3.1261228889687347E-2</v>
      </c>
      <c r="C107" s="5">
        <f>(Data!C107-Data!C106)/Data!C106</f>
        <v>-1.7115804806992152E-2</v>
      </c>
      <c r="D107" s="5">
        <f>(Data!D107-Data!D106)/Data!D106</f>
        <v>-5.119047619047621E-2</v>
      </c>
      <c r="E107" s="5">
        <f>(Data!E107-Data!E106)/Data!E106</f>
        <v>5.0930460333006855E-3</v>
      </c>
      <c r="F107" s="5">
        <f>(Data!F107-Data!F106)/Data!F106</f>
        <v>-4.8069219676324362E-4</v>
      </c>
      <c r="G107" s="5">
        <f>(Data!G107-Data!G106)/Data!G106</f>
        <v>0.12581283573649982</v>
      </c>
      <c r="H107" s="5">
        <f>(Data!H107-Data!H106)/Data!H106</f>
        <v>0.15110851808634776</v>
      </c>
      <c r="I107" s="5">
        <v>0</v>
      </c>
      <c r="J107" s="5"/>
    </row>
    <row r="108" spans="1:10" x14ac:dyDescent="0.3">
      <c r="A108" s="14">
        <v>42583</v>
      </c>
      <c r="B108" s="5">
        <f>(Data!B108-Data!B107)/Data!B107</f>
        <v>1.2822299651567969E-2</v>
      </c>
      <c r="C108" s="5">
        <f>(Data!C108-Data!C107)/Data!C107</f>
        <v>-3.705075954055795E-4</v>
      </c>
      <c r="D108" s="5">
        <f>(Data!D108-Data!D107)/Data!D107</f>
        <v>-4.851526557925552E-2</v>
      </c>
      <c r="E108" s="5">
        <f>(Data!E108-Data!E107)/Data!E107</f>
        <v>1.2570648996297017E-2</v>
      </c>
      <c r="F108" s="5">
        <f>(Data!F108-Data!F107)/Data!F107</f>
        <v>-1.5389547932029509E-2</v>
      </c>
      <c r="G108" s="5">
        <f>(Data!G108-Data!G107)/Data!G107</f>
        <v>-2.6870919136112476E-2</v>
      </c>
      <c r="H108" s="5">
        <f>(Data!H108-Data!H107)/Data!H107</f>
        <v>0.18530157121135327</v>
      </c>
      <c r="I108" s="5">
        <v>0</v>
      </c>
      <c r="J108" s="5"/>
    </row>
    <row r="109" spans="1:10" x14ac:dyDescent="0.3">
      <c r="A109" s="14">
        <v>42614</v>
      </c>
      <c r="B109" s="5">
        <f>(Data!B109-Data!B108)/Data!B108</f>
        <v>1.417366175863494E-2</v>
      </c>
      <c r="C109" s="5">
        <f>(Data!C109-Data!C108)/Data!C108</f>
        <v>2.9206819866567809E-2</v>
      </c>
      <c r="D109" s="5">
        <f>(Data!D109-Data!D108)/Data!D108</f>
        <v>-1.7582417582417582E-2</v>
      </c>
      <c r="E109" s="5">
        <f>(Data!E109-Data!E108)/Data!E108</f>
        <v>2.300067365989799E-2</v>
      </c>
      <c r="F109" s="5">
        <f>(Data!F109-Data!F108)/Data!F108</f>
        <v>-0.12031911429501792</v>
      </c>
      <c r="G109" s="5">
        <f>(Data!G109-Data!G108)/Data!G108</f>
        <v>2.5677419354838745E-2</v>
      </c>
      <c r="H109" s="5">
        <f>(Data!H109-Data!H108)/Data!H108</f>
        <v>0.11134867014453076</v>
      </c>
      <c r="I109" s="5">
        <v>0</v>
      </c>
      <c r="J109" s="5"/>
    </row>
    <row r="110" spans="1:10" x14ac:dyDescent="0.3">
      <c r="A110" s="14">
        <v>42644</v>
      </c>
      <c r="B110" s="5">
        <f>(Data!B110-Data!B109)/Data!B109</f>
        <v>7.6662143826322818E-2</v>
      </c>
      <c r="C110" s="5">
        <f>(Data!C110-Data!C109)/Data!C109</f>
        <v>7.1737251512532463E-2</v>
      </c>
      <c r="D110" s="5">
        <f>(Data!D110-Data!D109)/Data!D109</f>
        <v>3.0201342281879196E-2</v>
      </c>
      <c r="E110" s="5">
        <f>(Data!E110-Data!E109)/Data!E109</f>
        <v>-1.2229539040451553E-2</v>
      </c>
      <c r="F110" s="5">
        <f>(Data!F110-Data!F109)/Data!F109</f>
        <v>0.10938367573570232</v>
      </c>
      <c r="G110" s="5">
        <f>(Data!G110-Data!G109)/Data!G109</f>
        <v>0.18266448609888034</v>
      </c>
      <c r="H110" s="5">
        <f>(Data!H110-Data!H109)/Data!H109</f>
        <v>3.7552904963447667E-2</v>
      </c>
      <c r="I110" s="5">
        <v>0</v>
      </c>
      <c r="J110" s="5"/>
    </row>
    <row r="111" spans="1:10" x14ac:dyDescent="0.3">
      <c r="A111" s="14">
        <v>42675</v>
      </c>
      <c r="B111" s="5">
        <f>(Data!B111-Data!B110)/Data!B110</f>
        <v>9.1682419659735434E-2</v>
      </c>
      <c r="C111" s="5">
        <f>(Data!C111-Data!C110)/Data!C110</f>
        <v>3.864247311827957E-2</v>
      </c>
      <c r="D111" s="5">
        <f>(Data!D111-Data!D110)/Data!D110</f>
        <v>0.1248642779587405</v>
      </c>
      <c r="E111" s="5">
        <f>(Data!E111-Data!E110)/Data!E110</f>
        <v>4.7619047619047616E-2</v>
      </c>
      <c r="F111" s="5">
        <f>(Data!F111-Data!F110)/Data!F110</f>
        <v>3.2699366032699378E-2</v>
      </c>
      <c r="G111" s="5">
        <f>(Data!G111-Data!G110)/Data!G110</f>
        <v>-1.5104776087650358E-2</v>
      </c>
      <c r="H111" s="5">
        <f>(Data!H111-Data!H110)/Data!H110</f>
        <v>0.13364978120596291</v>
      </c>
      <c r="I111" s="5">
        <v>0</v>
      </c>
      <c r="J111" s="5"/>
    </row>
    <row r="112" spans="1:10" x14ac:dyDescent="0.3">
      <c r="A112" s="14">
        <v>42705</v>
      </c>
      <c r="B112" s="5">
        <f>(Data!B112-Data!B111)/Data!B111</f>
        <v>-6.0606060606061265E-3</v>
      </c>
      <c r="C112" s="5">
        <f>(Data!C112-Data!C111)/Data!C111</f>
        <v>-3.0734390164995146E-2</v>
      </c>
      <c r="D112" s="5">
        <f>(Data!D112-Data!D111)/Data!D111</f>
        <v>6.4478764478764439E-2</v>
      </c>
      <c r="E112" s="5">
        <f>(Data!E112-Data!E111)/Data!E111</f>
        <v>-0.12272727272727273</v>
      </c>
      <c r="F112" s="5">
        <f>(Data!F112-Data!F111)/Data!F111</f>
        <v>4.5234248788368403E-2</v>
      </c>
      <c r="G112" s="5">
        <f>(Data!G112-Data!G111)/Data!G111</f>
        <v>0.1164272599632791</v>
      </c>
      <c r="H112" s="5">
        <f>(Data!H112-Data!H111)/Data!H111</f>
        <v>0.13948315341838399</v>
      </c>
      <c r="I112" s="5">
        <v>0</v>
      </c>
      <c r="J112" s="5"/>
    </row>
    <row r="113" spans="1:10" x14ac:dyDescent="0.3">
      <c r="A113" s="14">
        <v>42736</v>
      </c>
      <c r="B113" s="5">
        <f>(Data!B113-Data!B112)/Data!B112</f>
        <v>-9.4076655052264743E-2</v>
      </c>
      <c r="C113" s="5">
        <f>(Data!C113-Data!C112)/Data!C112</f>
        <v>-0.10547396528704947</v>
      </c>
      <c r="D113" s="5">
        <f>(Data!D113-Data!D112)/Data!D112</f>
        <v>-7.2542618788534144E-4</v>
      </c>
      <c r="E113" s="5">
        <f>(Data!E113-Data!E112)/Data!E112</f>
        <v>-5.3575129533678753E-2</v>
      </c>
      <c r="F113" s="5">
        <f>(Data!F113-Data!F112)/Data!F112</f>
        <v>-9.1344667697063425E-2</v>
      </c>
      <c r="G113" s="5">
        <f>(Data!G113-Data!G112)/Data!G112</f>
        <v>-9.2676792106026987E-2</v>
      </c>
      <c r="H113" s="5">
        <f>(Data!H113-Data!H112)/Data!H112</f>
        <v>-5.1501406671642644E-2</v>
      </c>
      <c r="I113" s="5">
        <v>0</v>
      </c>
      <c r="J113" s="5"/>
    </row>
    <row r="114" spans="1:10" x14ac:dyDescent="0.3">
      <c r="A114" s="14">
        <v>42767</v>
      </c>
      <c r="B114" s="5">
        <f>(Data!B114-Data!B113)/Data!B113</f>
        <v>2.4358974358974432E-2</v>
      </c>
      <c r="C114" s="5">
        <f>(Data!C114-Data!C113)/Data!C113</f>
        <v>-4.5522388059701449E-2</v>
      </c>
      <c r="D114" s="5">
        <f>(Data!D114-Data!D113)/Data!D113</f>
        <v>-1.0526315789473602E-2</v>
      </c>
      <c r="E114" s="5">
        <f>(Data!E114-Data!E113)/Data!E113</f>
        <v>1.4015110040512428E-2</v>
      </c>
      <c r="F114" s="5">
        <f>(Data!F114-Data!F113)/Data!F113</f>
        <v>1.8710665079094988E-3</v>
      </c>
      <c r="G114" s="5">
        <f>(Data!G114-Data!G113)/Data!G113</f>
        <v>-5.3310587482674112E-3</v>
      </c>
      <c r="H114" s="5">
        <f>(Data!H114-Data!H113)/Data!H113</f>
        <v>1.6949152542372951E-2</v>
      </c>
      <c r="I114" s="5">
        <f>(Data!I114-Data!I113)/Data!I113</f>
        <v>3.6147415518662344E-2</v>
      </c>
      <c r="J114" s="5"/>
    </row>
    <row r="115" spans="1:10" x14ac:dyDescent="0.3">
      <c r="A115" s="14">
        <v>42795</v>
      </c>
      <c r="B115" s="5">
        <f>(Data!B115-Data!B114)/Data!B114</f>
        <v>3.3792240300375323E-2</v>
      </c>
      <c r="C115" s="5">
        <f>(Data!C115-Data!C114)/Data!C114</f>
        <v>6.9194683346364305E-2</v>
      </c>
      <c r="D115" s="5">
        <f>(Data!D115-Data!D114)/Data!D114</f>
        <v>4.5854732208363896E-3</v>
      </c>
      <c r="E115" s="5">
        <f>(Data!E115-Data!E114)/Data!E114</f>
        <v>-5.2370154410970739E-2</v>
      </c>
      <c r="F115" s="5">
        <f>(Data!F115-Data!F114)/Data!F114</f>
        <v>-5.2292020373514402E-2</v>
      </c>
      <c r="G115" s="5">
        <f>(Data!G115-Data!G114)/Data!G114</f>
        <v>-4.0626004930860687E-2</v>
      </c>
      <c r="H115" s="5">
        <f>(Data!H115-Data!H114)/Data!H114</f>
        <v>4.6130952380952384E-2</v>
      </c>
      <c r="I115" s="5">
        <f>(Data!I115-Data!I114)/Data!I114</f>
        <v>2.8068181818181805E-2</v>
      </c>
      <c r="J115" s="5"/>
    </row>
    <row r="116" spans="1:10" x14ac:dyDescent="0.3">
      <c r="A116" s="14">
        <v>42826</v>
      </c>
      <c r="B116" s="5">
        <f>(Data!B116-Data!B115)/Data!B115</f>
        <v>-5.6113801452784398E-2</v>
      </c>
      <c r="C116" s="5">
        <f>(Data!C116-Data!C115)/Data!C115</f>
        <v>-0.12043875685557585</v>
      </c>
      <c r="D116" s="5">
        <f>(Data!D116-Data!D115)/Data!D115</f>
        <v>-0.1363885338689064</v>
      </c>
      <c r="E116" s="5">
        <f>(Data!E116-Data!E115)/Data!E115</f>
        <v>4.7971741112123975E-2</v>
      </c>
      <c r="F116" s="5">
        <f>(Data!F116-Data!F115)/Data!F115</f>
        <v>8.491580078824798E-2</v>
      </c>
      <c r="G116" s="5">
        <f>(Data!G116-Data!G115)/Data!G115</f>
        <v>-0.12849162011173182</v>
      </c>
      <c r="H116" s="5">
        <f>(Data!H116-Data!H115)/Data!H115</f>
        <v>7.311522048364151E-2</v>
      </c>
      <c r="I116" s="5">
        <f>(Data!I116-Data!I115)/Data!I115</f>
        <v>2.122250469768986E-2</v>
      </c>
      <c r="J116" s="5"/>
    </row>
    <row r="117" spans="1:10" x14ac:dyDescent="0.3">
      <c r="A117" s="14">
        <v>42856</v>
      </c>
      <c r="B117" s="5">
        <f>(Data!B117-Data!B116)/Data!B116</f>
        <v>-6.6311806579875607E-2</v>
      </c>
      <c r="C117" s="5">
        <f>(Data!C117-Data!C116)/Data!C116</f>
        <v>-1.4881942135018342E-2</v>
      </c>
      <c r="D117" s="5">
        <f>(Data!D117-Data!D116)/Data!D116</f>
        <v>-8.4566596194503175E-3</v>
      </c>
      <c r="E117" s="5">
        <f>(Data!E117-Data!E116)/Data!E116</f>
        <v>-1.8484288354898336E-3</v>
      </c>
      <c r="F117" s="5">
        <f>(Data!F117-Data!F116)/Data!F116</f>
        <v>-0.15224570673712018</v>
      </c>
      <c r="G117" s="5">
        <f>(Data!G117-Data!G116)/Data!G116</f>
        <v>2.0769230769230759E-2</v>
      </c>
      <c r="H117" s="5">
        <f>(Data!H117-Data!H116)/Data!H116</f>
        <v>3.5524920466596062E-2</v>
      </c>
      <c r="I117" s="5">
        <f>(Data!I117-Data!I116)/Data!I116</f>
        <v>1.7317891546704128E-2</v>
      </c>
      <c r="J117" s="5"/>
    </row>
    <row r="118" spans="1:10" x14ac:dyDescent="0.3">
      <c r="A118" s="14">
        <v>42887</v>
      </c>
      <c r="B118" s="5">
        <f>(Data!B118-Data!B117)/Data!B117</f>
        <v>0.13009135242805137</v>
      </c>
      <c r="C118" s="5">
        <f>(Data!C118-Data!C117)/Data!C117</f>
        <v>-2.0170478521394215E-2</v>
      </c>
      <c r="D118" s="5">
        <f>(Data!D118-Data!D117)/Data!D117</f>
        <v>7.2494669509594401E-3</v>
      </c>
      <c r="E118" s="5">
        <f>(Data!E118-Data!E117)/Data!E117</f>
        <v>3.7581699346405227E-2</v>
      </c>
      <c r="F118" s="5">
        <f>(Data!F118-Data!F117)/Data!F117</f>
        <v>3.7008180755745974E-2</v>
      </c>
      <c r="G118" s="5">
        <f>(Data!G118-Data!G117)/Data!G117</f>
        <v>-3.7176588796784815E-2</v>
      </c>
      <c r="H118" s="5">
        <f>(Data!H118-Data!H117)/Data!H117</f>
        <v>3.27700972862262E-2</v>
      </c>
      <c r="I118" s="5">
        <f>(Data!I118-Data!I117)/Data!I117</f>
        <v>-3.7131609745717574E-2</v>
      </c>
      <c r="J118" s="5"/>
    </row>
    <row r="119" spans="1:10" x14ac:dyDescent="0.3">
      <c r="A119" s="14">
        <v>42917</v>
      </c>
      <c r="B119" s="5">
        <f>(Data!B119-Data!B118)/Data!B118</f>
        <v>0.1153589011122591</v>
      </c>
      <c r="C119" s="5">
        <f>(Data!C119-Data!C118)/Data!C118</f>
        <v>1.6106804478897542E-2</v>
      </c>
      <c r="D119" s="5">
        <f>(Data!D119-Data!D118)/Data!D118</f>
        <v>0.14309906858594418</v>
      </c>
      <c r="E119" s="5">
        <f>(Data!E119-Data!E118)/Data!E118</f>
        <v>0.13385826771653545</v>
      </c>
      <c r="F119" s="5">
        <f>(Data!F119-Data!F118)/Data!F118</f>
        <v>1.427498121712994E-2</v>
      </c>
      <c r="G119" s="5">
        <f>(Data!G119-Data!G118)/Data!G118</f>
        <v>8.3615966605791875E-2</v>
      </c>
      <c r="H119" s="5">
        <f>(Data!H119-Data!H118)/Data!H118</f>
        <v>-4.9082796232027652E-2</v>
      </c>
      <c r="I119" s="5">
        <f>(Data!I119-Data!I118)/Data!I118</f>
        <v>0.10386740331491719</v>
      </c>
      <c r="J119" s="5"/>
    </row>
    <row r="120" spans="1:10" x14ac:dyDescent="0.3">
      <c r="A120" s="14">
        <v>42948</v>
      </c>
      <c r="B120" s="5">
        <f>(Data!B120-Data!B119)/Data!B119</f>
        <v>4.806277587052489E-2</v>
      </c>
      <c r="C120" s="5">
        <f>(Data!C120-Data!C119)/Data!C119</f>
        <v>3.585657370517932E-2</v>
      </c>
      <c r="D120" s="5">
        <f>(Data!D120-Data!D119)/Data!D119</f>
        <v>4.4629629629629672E-2</v>
      </c>
      <c r="E120" s="5">
        <f>(Data!E120-Data!E119)/Data!E119</f>
        <v>-6.4814814814814811E-2</v>
      </c>
      <c r="F120" s="5">
        <f>(Data!F120-Data!F119)/Data!F119</f>
        <v>9.2592592592592587E-2</v>
      </c>
      <c r="G120" s="5">
        <f>(Data!G120-Data!G119)/Data!G119</f>
        <v>2.4918743228602446E-2</v>
      </c>
      <c r="H120" s="5">
        <f>(Data!H120-Data!H119)/Data!H119</f>
        <v>-4.092805005213776E-2</v>
      </c>
      <c r="I120" s="5">
        <f>(Data!I120-Data!I119)/Data!I119</f>
        <v>2.8028028028027997E-2</v>
      </c>
      <c r="J120" s="5"/>
    </row>
    <row r="121" spans="1:10" x14ac:dyDescent="0.3">
      <c r="A121" s="14">
        <v>42979</v>
      </c>
      <c r="B121" s="5">
        <f>(Data!B121-Data!B120)/Data!B120</f>
        <v>7.6431133988457273E-3</v>
      </c>
      <c r="C121" s="5">
        <f>(Data!C121-Data!C120)/Data!C120</f>
        <v>3.0278232405892003E-2</v>
      </c>
      <c r="D121" s="5">
        <f>(Data!D121-Data!D120)/Data!D120</f>
        <v>-1.9500088636766934E-3</v>
      </c>
      <c r="E121" s="5">
        <f>(Data!E121-Data!E120)/Data!E120</f>
        <v>-0.23831683168316831</v>
      </c>
      <c r="F121" s="5">
        <f>(Data!F121-Data!F120)/Data!F120</f>
        <v>-1.1016949152542348E-2</v>
      </c>
      <c r="G121" s="5">
        <f>(Data!G121-Data!G120)/Data!G120</f>
        <v>-4.0404040404040518E-2</v>
      </c>
      <c r="H121" s="5">
        <f>(Data!H121-Data!H120)/Data!H120</f>
        <v>-2.1473226420222827E-2</v>
      </c>
      <c r="I121" s="5">
        <f>(Data!I121-Data!I120)/Data!I120</f>
        <v>-1.1684518013631965E-2</v>
      </c>
      <c r="J121" s="5"/>
    </row>
    <row r="122" spans="1:10" x14ac:dyDescent="0.3">
      <c r="A122" s="14">
        <v>43009</v>
      </c>
      <c r="B122" s="5">
        <f>(Data!B122-Data!B121)/Data!B121</f>
        <v>0.15763673890608865</v>
      </c>
      <c r="C122" s="5">
        <f>(Data!C122-Data!C121)/Data!C121</f>
        <v>4.9642573471008734E-2</v>
      </c>
      <c r="D122" s="5">
        <f>(Data!D122-Data!D121)/Data!D121</f>
        <v>1.0834813499111941E-2</v>
      </c>
      <c r="E122" s="5">
        <f>(Data!E122-Data!E121)/Data!E121</f>
        <v>-0.1734043936045756</v>
      </c>
      <c r="F122" s="5">
        <f>(Data!F122-Data!F121)/Data!F121</f>
        <v>-5.7412167952013732E-2</v>
      </c>
      <c r="G122" s="5">
        <f>(Data!G122-Data!G121)/Data!G121</f>
        <v>-3.6719706242350097E-3</v>
      </c>
      <c r="H122" s="5">
        <f>(Data!H122-Data!H121)/Data!H121</f>
        <v>-0.15277777777777779</v>
      </c>
      <c r="I122" s="5">
        <f>(Data!I122-Data!I121)/Data!I121</f>
        <v>7.1921182266009825E-2</v>
      </c>
      <c r="J122" s="5"/>
    </row>
    <row r="123" spans="1:10" x14ac:dyDescent="0.3">
      <c r="A123" s="14">
        <v>43040</v>
      </c>
      <c r="B123" s="5">
        <f>(Data!B123-Data!B122)/Data!B122</f>
        <v>3.788722977490503E-3</v>
      </c>
      <c r="C123" s="5">
        <f>(Data!C123-Data!C122)/Data!C122</f>
        <v>-1.2485811577752597E-2</v>
      </c>
      <c r="D123" s="5">
        <f>(Data!D123-Data!D122)/Data!D122</f>
        <v>-3.0047443331576211E-2</v>
      </c>
      <c r="E123" s="5">
        <f>(Data!E123-Data!E122)/Data!E122</f>
        <v>-2.9878911778581539E-3</v>
      </c>
      <c r="F123" s="5">
        <f>(Data!F123-Data!F122)/Data!F122</f>
        <v>1.4181818181818202E-2</v>
      </c>
      <c r="G123" s="5">
        <f>(Data!G123-Data!G122)/Data!G122</f>
        <v>-0.1045454545454545</v>
      </c>
      <c r="H123" s="5">
        <f>(Data!H123-Data!H122)/Data!H122</f>
        <v>-9.2131147540983685E-2</v>
      </c>
      <c r="I123" s="5">
        <f>(Data!I123-Data!I122)/Data!I122</f>
        <v>-0.11810661764705878</v>
      </c>
      <c r="J123" s="5"/>
    </row>
    <row r="124" spans="1:10" x14ac:dyDescent="0.3">
      <c r="A124" s="14">
        <v>43070</v>
      </c>
      <c r="B124" s="5">
        <f>(Data!B124-Data!B123)/Data!B123</f>
        <v>0.17451154529307289</v>
      </c>
      <c r="C124" s="5">
        <f>(Data!C124-Data!C123)/Data!C123</f>
        <v>9.854406130268209E-2</v>
      </c>
      <c r="D124" s="5">
        <f>(Data!D124-Data!D123)/Data!D123</f>
        <v>0.11956521739130435</v>
      </c>
      <c r="E124" s="5">
        <f>(Data!E124-Data!E123)/Data!E123</f>
        <v>-0.15930599369085174</v>
      </c>
      <c r="F124" s="5">
        <f>(Data!F124-Data!F123)/Data!F123</f>
        <v>3.0476873431337322E-2</v>
      </c>
      <c r="G124" s="5">
        <f>(Data!G124-Data!G123)/Data!G123</f>
        <v>-4.6645630401975016E-3</v>
      </c>
      <c r="H124" s="5">
        <f>(Data!H124-Data!H123)/Data!H123</f>
        <v>-3.7197544239797597E-2</v>
      </c>
      <c r="I124" s="5">
        <f>(Data!I124-Data!I123)/Data!I123</f>
        <v>-3.5956227201667565E-2</v>
      </c>
      <c r="J124" s="5"/>
    </row>
    <row r="125" spans="1:10" x14ac:dyDescent="0.3">
      <c r="A125" s="14">
        <v>43101</v>
      </c>
      <c r="B125" s="5">
        <f>(Data!B125-Data!B124)/Data!B124</f>
        <v>2.9867674858222976E-2</v>
      </c>
      <c r="C125" s="5">
        <f>(Data!C125-Data!C124)/Data!C124</f>
        <v>-1.3950892857144046E-3</v>
      </c>
      <c r="D125" s="5">
        <f>(Data!D125-Data!D124)/Data!D124</f>
        <v>-4.5307443365695055E-3</v>
      </c>
      <c r="E125" s="5">
        <f>(Data!E125-Data!E124)/Data!E124</f>
        <v>-0.10281425891181989</v>
      </c>
      <c r="F125" s="5">
        <f>(Data!F125-Data!F124)/Data!F124</f>
        <v>-8.6986778009737577E-4</v>
      </c>
      <c r="G125" s="5">
        <f>(Data!G125-Data!G124)/Data!G124</f>
        <v>7.7188146106133615E-2</v>
      </c>
      <c r="H125" s="5">
        <f>(Data!H125-Data!H124)/Data!H124</f>
        <v>6.114028507126764E-2</v>
      </c>
      <c r="I125" s="5">
        <f>(Data!I125-Data!I124)/Data!I124</f>
        <v>-2.1621621621621623E-2</v>
      </c>
      <c r="J125" s="5"/>
    </row>
    <row r="126" spans="1:10" x14ac:dyDescent="0.3">
      <c r="A126" s="14">
        <v>43132</v>
      </c>
      <c r="B126" s="5">
        <f>(Data!B126-Data!B125)/Data!B125</f>
        <v>-6.9126284875183505E-2</v>
      </c>
      <c r="C126" s="5">
        <f>(Data!C126-Data!C125)/Data!C125</f>
        <v>-5.7977088572225772E-3</v>
      </c>
      <c r="D126" s="5">
        <f>(Data!D126-Data!D125)/Data!D125</f>
        <v>-4.3725617685305737E-2</v>
      </c>
      <c r="E126" s="5">
        <f>(Data!E126-Data!E125)/Data!E125</f>
        <v>-2.1329987452948559E-2</v>
      </c>
      <c r="F126" s="5">
        <f>(Data!F126-Data!F125)/Data!F125</f>
        <v>-1.2014626501828274E-2</v>
      </c>
      <c r="G126" s="5">
        <f>(Data!G126-Data!G125)/Data!G125</f>
        <v>-1.4843250159948744E-2</v>
      </c>
      <c r="H126" s="5">
        <f>(Data!H126-Data!H125)/Data!H125</f>
        <v>0.1000353481795688</v>
      </c>
      <c r="I126" s="5">
        <f>(Data!I126-Data!I125)/Data!I125</f>
        <v>6.5745856353591189E-2</v>
      </c>
      <c r="J126" s="5"/>
    </row>
    <row r="127" spans="1:10" x14ac:dyDescent="0.3">
      <c r="A127" s="14">
        <v>43160</v>
      </c>
      <c r="B127" s="5">
        <f>(Data!B127-Data!B126)/Data!B126</f>
        <v>-0.10482312576408875</v>
      </c>
      <c r="C127" s="5">
        <f>(Data!C127-Data!C126)/Data!C126</f>
        <v>2.5293332396543203E-2</v>
      </c>
      <c r="D127" s="5">
        <f>(Data!D127-Data!D126)/Data!D126</f>
        <v>7.64915859255482E-3</v>
      </c>
      <c r="E127" s="5">
        <f>(Data!E127-Data!E126)/Data!E126</f>
        <v>4.7435897435897434E-2</v>
      </c>
      <c r="F127" s="5">
        <f>(Data!F127-Data!F126)/Data!F126</f>
        <v>3.7715897074374345E-2</v>
      </c>
      <c r="G127" s="5">
        <f>(Data!G127-Data!G126)/Data!G126</f>
        <v>-3.2341862579555826E-2</v>
      </c>
      <c r="H127" s="5">
        <f>(Data!H127-Data!H126)/Data!H126</f>
        <v>-7.455012853470433E-2</v>
      </c>
      <c r="I127" s="5">
        <f>(Data!I127-Data!I126)/Data!I126</f>
        <v>-3.1622602384655231E-2</v>
      </c>
      <c r="J127" s="5"/>
    </row>
    <row r="128" spans="1:10" x14ac:dyDescent="0.3">
      <c r="A128" s="14">
        <v>43191</v>
      </c>
      <c r="B128" s="5">
        <f>(Data!B128-Data!B127)/Data!B127</f>
        <v>-2.0397374333671066E-2</v>
      </c>
      <c r="C128" s="5">
        <f>(Data!C128-Data!C127)/Data!C127</f>
        <v>-6.3729185225793652E-3</v>
      </c>
      <c r="D128" s="5">
        <f>(Data!D128-Data!D127)/Data!D127</f>
        <v>-4.7233468286099867E-2</v>
      </c>
      <c r="E128" s="5">
        <f>(Data!E128-Data!E127)/Data!E127</f>
        <v>4.2635658914728682E-2</v>
      </c>
      <c r="F128" s="5">
        <f>(Data!F128-Data!F127)/Data!F127</f>
        <v>-2.7513586956521816E-2</v>
      </c>
      <c r="G128" s="5">
        <f>(Data!G128-Data!G127)/Data!G127</f>
        <v>-2.8322147651006723E-2</v>
      </c>
      <c r="H128" s="5">
        <f>(Data!H128-Data!H127)/Data!H127</f>
        <v>-2.2222222222222143E-2</v>
      </c>
      <c r="I128" s="5">
        <f>(Data!I128-Data!I127)/Data!I127</f>
        <v>1.7130620985010645E-2</v>
      </c>
      <c r="J128" s="5"/>
    </row>
    <row r="129" spans="1:10" x14ac:dyDescent="0.3">
      <c r="A129" s="14">
        <v>43221</v>
      </c>
      <c r="B129" s="5">
        <f>(Data!B129-Data!B128)/Data!B128</f>
        <v>-1.9607843137254961E-2</v>
      </c>
      <c r="C129" s="5">
        <f>(Data!C129-Data!C128)/Data!C128</f>
        <v>-2.7517241379310407E-2</v>
      </c>
      <c r="D129" s="5">
        <f>(Data!D129-Data!D128)/Data!D128</f>
        <v>-1.5226628895183976E-2</v>
      </c>
      <c r="E129" s="5">
        <f>(Data!E129-Data!E128)/Data!E128</f>
        <v>-9.9980434357268638E-2</v>
      </c>
      <c r="F129" s="5">
        <f>(Data!F129-Data!F128)/Data!F128</f>
        <v>-5.2392595179880748E-3</v>
      </c>
      <c r="G129" s="5">
        <f>(Data!G129-Data!G128)/Data!G128</f>
        <v>-6.6721922917530055E-2</v>
      </c>
      <c r="H129" s="5">
        <f>(Data!H129-Data!H128)/Data!H128</f>
        <v>-7.102272727272727E-3</v>
      </c>
      <c r="I129" s="5">
        <f>(Data!I129-Data!I128)/Data!I128</f>
        <v>-3.1578947368421054E-2</v>
      </c>
      <c r="J129" s="5"/>
    </row>
    <row r="130" spans="1:10" x14ac:dyDescent="0.3">
      <c r="A130" s="14">
        <v>43252</v>
      </c>
      <c r="B130" s="5">
        <f>(Data!B130-Data!B129)/Data!B129</f>
        <v>-1.440366972477058E-2</v>
      </c>
      <c r="C130" s="5">
        <f>(Data!C130-Data!C129)/Data!C129</f>
        <v>1.9714913835898174E-2</v>
      </c>
      <c r="D130" s="5">
        <f>(Data!D130-Data!D129)/Data!D129</f>
        <v>-5.1420352391226214E-2</v>
      </c>
      <c r="E130" s="5">
        <f>(Data!E130-Data!E129)/Data!E129</f>
        <v>-0.10260869565217391</v>
      </c>
      <c r="F130" s="5">
        <f>(Data!F130-Data!F129)/Data!F129</f>
        <v>1.7907303370786446E-2</v>
      </c>
      <c r="G130" s="5">
        <f>(Data!G130-Data!G129)/Data!G129</f>
        <v>4.7365304914150103E-3</v>
      </c>
      <c r="H130" s="5">
        <f>(Data!H130-Data!H129)/Data!H129</f>
        <v>-0.12052932761087273</v>
      </c>
      <c r="I130" s="5">
        <f>(Data!I130-Data!I129)/Data!I129</f>
        <v>-2.3913043478260902E-2</v>
      </c>
      <c r="J130" s="5"/>
    </row>
    <row r="131" spans="1:10" x14ac:dyDescent="0.3">
      <c r="A131" s="14">
        <v>43282</v>
      </c>
      <c r="B131" s="5">
        <f>(Data!B131-Data!B130)/Data!B130</f>
        <v>-0.15293679605324403</v>
      </c>
      <c r="C131" s="5">
        <f>(Data!C131-Data!C130)/Data!C130</f>
        <v>4.2840253146950391E-2</v>
      </c>
      <c r="D131" s="5">
        <f>(Data!D131-Data!D130)/Data!D130</f>
        <v>-7.0128885519333689E-3</v>
      </c>
      <c r="E131" s="5">
        <f>(Data!E131-Data!E130)/Data!E130</f>
        <v>-1.7199612403100775E-2</v>
      </c>
      <c r="F131" s="5">
        <f>(Data!F131-Data!F130)/Data!F130</f>
        <v>-8.6236633321835118E-3</v>
      </c>
      <c r="G131" s="5">
        <f>(Data!G131-Data!G130)/Data!G130</f>
        <v>-6.1726576311137211E-2</v>
      </c>
      <c r="H131" s="5">
        <f>(Data!H131-Data!H130)/Data!H130</f>
        <v>-6.0593737291581969E-2</v>
      </c>
      <c r="I131" s="5">
        <f>(Data!I131-Data!I130)/Data!I130</f>
        <v>2.2271714922049313E-3</v>
      </c>
      <c r="J131" s="5"/>
    </row>
    <row r="132" spans="1:10" x14ac:dyDescent="0.3">
      <c r="A132" s="14">
        <v>43313</v>
      </c>
      <c r="B132" s="5">
        <f>(Data!B132-Data!B131)/Data!B131</f>
        <v>0.1171428571428571</v>
      </c>
      <c r="C132" s="5">
        <f>(Data!C132-Data!C131)/Data!C131</f>
        <v>8.442814271423825E-2</v>
      </c>
      <c r="D132" s="5">
        <f>(Data!D132-Data!D131)/Data!D131</f>
        <v>4.027486161481203E-2</v>
      </c>
      <c r="E132" s="5">
        <f>(Data!E132-Data!E131)/Data!E131</f>
        <v>-5.4720236628050284E-2</v>
      </c>
      <c r="F132" s="5">
        <f>(Data!F132-Data!F131)/Data!F131</f>
        <v>-4.5755045233124486E-2</v>
      </c>
      <c r="G132" s="5">
        <f>(Data!G132-Data!G131)/Data!G131</f>
        <v>-2.5592714711885668E-2</v>
      </c>
      <c r="H132" s="5">
        <f>(Data!H132-Data!H131)/Data!H131</f>
        <v>-7.748917748917751E-2</v>
      </c>
      <c r="I132" s="5">
        <f>(Data!I132-Data!I131)/Data!I131</f>
        <v>3.3333333333333333E-2</v>
      </c>
      <c r="J132" s="5"/>
    </row>
    <row r="133" spans="1:10" x14ac:dyDescent="0.3">
      <c r="A133" s="14">
        <v>43344</v>
      </c>
      <c r="B133" s="5">
        <f>(Data!B133-Data!B132)/Data!B132</f>
        <v>-6.6496163682864359E-2</v>
      </c>
      <c r="C133" s="5">
        <f>(Data!C133-Data!C132)/Data!C132</f>
        <v>-4.3908738699957039E-2</v>
      </c>
      <c r="D133" s="5">
        <f>(Data!D133-Data!D132)/Data!D132</f>
        <v>-5.4678899082568726E-2</v>
      </c>
      <c r="E133" s="5">
        <f>(Data!E133-Data!E132)/Data!E132</f>
        <v>-6.3885267275097787E-2</v>
      </c>
      <c r="F133" s="5">
        <f>(Data!F133-Data!F132)/Data!F132</f>
        <v>-3.1175934366453981E-2</v>
      </c>
      <c r="G133" s="5">
        <f>(Data!G133-Data!G132)/Data!G132</f>
        <v>-0.11408314534321637</v>
      </c>
      <c r="H133" s="5">
        <f>(Data!H133-Data!H132)/Data!H132</f>
        <v>-8.7282965743782234E-2</v>
      </c>
      <c r="I133" s="5">
        <f>(Data!I133-Data!I132)/Data!I132</f>
        <v>-3.7634408602150539E-2</v>
      </c>
      <c r="J133" s="5"/>
    </row>
    <row r="134" spans="1:10" x14ac:dyDescent="0.3">
      <c r="A134" s="14">
        <v>43374</v>
      </c>
      <c r="B134" s="5">
        <f>(Data!B134-Data!B133)/Data!B133</f>
        <v>2.2128556375131656E-2</v>
      </c>
      <c r="C134" s="5">
        <f>(Data!C134-Data!C133)/Data!C133</f>
        <v>3.7434874895478185E-2</v>
      </c>
      <c r="D134" s="5">
        <f>(Data!D134-Data!D133)/Data!D133</f>
        <v>-3.9013975155279546E-2</v>
      </c>
      <c r="E134" s="5">
        <f>(Data!E134-Data!E133)/Data!E133</f>
        <v>-2.5069637883008356E-2</v>
      </c>
      <c r="F134" s="5">
        <f>(Data!F134-Data!F133)/Data!F133</f>
        <v>2.9356417011667336E-2</v>
      </c>
      <c r="G134" s="5">
        <f>(Data!G134-Data!G133)/Data!G133</f>
        <v>-8.2211713350309037E-2</v>
      </c>
      <c r="H134" s="5">
        <f>(Data!H134-Data!H133)/Data!H133</f>
        <v>0.17634961439588695</v>
      </c>
      <c r="I134" s="5">
        <f>(Data!I134-Data!I133)/Data!I133</f>
        <v>4.4692737430167599E-2</v>
      </c>
      <c r="J134" s="5"/>
    </row>
    <row r="135" spans="1:10" x14ac:dyDescent="0.3">
      <c r="A135" s="14">
        <v>43405</v>
      </c>
      <c r="B135" s="5">
        <f>(Data!B135-Data!B134)/Data!B134</f>
        <v>-3.9690721649484478E-2</v>
      </c>
      <c r="C135" s="5">
        <f>(Data!C135-Data!C134)/Data!C134</f>
        <v>-4.8298096596193142E-2</v>
      </c>
      <c r="D135" s="5">
        <f>(Data!D135-Data!D134)/Data!D134</f>
        <v>-3.857806503736623E-2</v>
      </c>
      <c r="E135" s="5">
        <f>(Data!E135-Data!E134)/Data!E134</f>
        <v>3.2857142857142859E-3</v>
      </c>
      <c r="F135" s="5">
        <f>(Data!F135-Data!F134)/Data!F134</f>
        <v>-1.7184643510054932E-2</v>
      </c>
      <c r="G135" s="5">
        <f>(Data!G135-Data!G134)/Data!G134</f>
        <v>-3.7257233452239469E-2</v>
      </c>
      <c r="H135" s="5">
        <f>(Data!H135-Data!H134)/Data!H134</f>
        <v>-0.11555944055944055</v>
      </c>
      <c r="I135" s="5">
        <f>(Data!I135-Data!I134)/Data!I134</f>
        <v>-3.2727272727272751E-2</v>
      </c>
      <c r="J135" s="5"/>
    </row>
    <row r="136" spans="1:10" x14ac:dyDescent="0.3">
      <c r="A136" s="14">
        <v>43435</v>
      </c>
      <c r="B136" s="5">
        <f>(Data!B136-Data!B135)/Data!B135</f>
        <v>0.16961889425657536</v>
      </c>
      <c r="C136" s="5">
        <f>(Data!C136-Data!C135)/Data!C135</f>
        <v>6.0716612377850115E-2</v>
      </c>
      <c r="D136" s="5">
        <f>(Data!D136-Data!D135)/Data!D135</f>
        <v>9.5588235294117641E-2</v>
      </c>
      <c r="E136" s="5">
        <f>(Data!E136-Data!E135)/Data!E135</f>
        <v>0.18325501922255447</v>
      </c>
      <c r="F136" s="5">
        <f>(Data!F136-Data!F135)/Data!F135</f>
        <v>1.7671130952381008E-2</v>
      </c>
      <c r="G136" s="5">
        <f>(Data!G136-Data!G135)/Data!G135</f>
        <v>5.5990119390695765E-2</v>
      </c>
      <c r="H136" s="5">
        <f>(Data!H136-Data!H135)/Data!H135</f>
        <v>6.6613955327139693E-2</v>
      </c>
      <c r="I136" s="5">
        <f>(Data!I136-Data!I135)/Data!I135</f>
        <v>5.086245024325608E-3</v>
      </c>
      <c r="J136" s="5"/>
    </row>
    <row r="137" spans="1:10" x14ac:dyDescent="0.3">
      <c r="A137" s="14">
        <v>43466</v>
      </c>
      <c r="B137" s="5">
        <f>(Data!B137-Data!B136)/Data!B136</f>
        <v>-4.6351537402478174E-2</v>
      </c>
      <c r="C137" s="5">
        <f>(Data!C137-Data!C136)/Data!C136</f>
        <v>-2.3522908733570717E-2</v>
      </c>
      <c r="D137" s="5">
        <f>(Data!D137-Data!D136)/Data!D136</f>
        <v>-2.9721955896452542E-2</v>
      </c>
      <c r="E137" s="5">
        <f>(Data!E137-Data!E136)/Data!E136</f>
        <v>-9.0252707581227443E-2</v>
      </c>
      <c r="F137" s="5">
        <f>(Data!F137-Data!F136)/Data!F136</f>
        <v>-6.0866386401023549E-2</v>
      </c>
      <c r="G137" s="5">
        <f>(Data!G137-Data!G136)/Data!G136</f>
        <v>-3.1189083820662794E-2</v>
      </c>
      <c r="H137" s="5">
        <f>(Data!H137-Data!H136)/Data!H136</f>
        <v>-0.10025945144551526</v>
      </c>
      <c r="I137" s="5">
        <f>(Data!I137-Data!I136)/Data!I136</f>
        <v>-2.1782178217821826E-2</v>
      </c>
      <c r="J137" s="5"/>
    </row>
    <row r="138" spans="1:10" x14ac:dyDescent="0.3">
      <c r="A138" s="14">
        <v>43497</v>
      </c>
      <c r="B138" s="5">
        <f>(Data!B138-Data!B137)/Data!B137</f>
        <v>3.1857555341674573E-2</v>
      </c>
      <c r="C138" s="5">
        <f>(Data!C138-Data!C137)/Data!C137</f>
        <v>-5.8997421221460435E-2</v>
      </c>
      <c r="D138" s="5">
        <f>(Data!D138-Data!D137)/Data!D137</f>
        <v>-2.173913043478306E-3</v>
      </c>
      <c r="E138" s="5">
        <f>(Data!E138-Data!E137)/Data!E137</f>
        <v>-3.7037037037037035E-2</v>
      </c>
      <c r="F138" s="5">
        <f>(Data!F138-Data!F137)/Data!F137</f>
        <v>-3.1724406383806976E-2</v>
      </c>
      <c r="G138" s="5">
        <f>(Data!G138-Data!G137)/Data!G137</f>
        <v>7.645875251509106E-3</v>
      </c>
      <c r="H138" s="5">
        <f>(Data!H138-Data!H137)/Data!H137</f>
        <v>-8.238928939237871E-3</v>
      </c>
      <c r="I138" s="5">
        <f>(Data!I138-Data!I137)/Data!I137</f>
        <v>-4.4984255510578333E-4</v>
      </c>
      <c r="J138" s="5"/>
    </row>
    <row r="139" spans="1:10" x14ac:dyDescent="0.3">
      <c r="A139" s="14">
        <v>43525</v>
      </c>
      <c r="B139" s="5">
        <f>(Data!B139-Data!B138)/Data!B138</f>
        <v>5.0135248577558064E-2</v>
      </c>
      <c r="C139" s="5">
        <f>(Data!C139-Data!C138)/Data!C138</f>
        <v>9.5849207940645498E-2</v>
      </c>
      <c r="D139" s="5">
        <f>(Data!D139-Data!D138)/Data!D138</f>
        <v>9.7048920578333021E-3</v>
      </c>
      <c r="E139" s="5">
        <f>(Data!E139-Data!E138)/Data!E138</f>
        <v>2.197802197802198E-2</v>
      </c>
      <c r="F139" s="5">
        <f>(Data!F139-Data!F138)/Data!F138</f>
        <v>-1.2462311557788893E-2</v>
      </c>
      <c r="G139" s="5">
        <f>(Data!G139-Data!G138)/Data!G138</f>
        <v>7.8274760383386599E-2</v>
      </c>
      <c r="H139" s="5">
        <f>(Data!H139-Data!H138)/Data!H138</f>
        <v>2.0768431983381124E-4</v>
      </c>
      <c r="I139" s="5">
        <f>(Data!I139-Data!I138)/Data!I138</f>
        <v>-4.9504950495049254E-3</v>
      </c>
      <c r="J139" s="5"/>
    </row>
    <row r="140" spans="1:10" x14ac:dyDescent="0.3">
      <c r="A140" s="14">
        <v>43556</v>
      </c>
      <c r="B140" s="5">
        <f>(Data!B140-Data!B139)/Data!B139</f>
        <v>3.583958786694507E-2</v>
      </c>
      <c r="C140" s="5">
        <f>(Data!C140-Data!C139)/Data!C139</f>
        <v>0.31198536139066796</v>
      </c>
      <c r="D140" s="5">
        <f>(Data!D140-Data!D139)/Data!D139</f>
        <v>3.5307963907414896E-3</v>
      </c>
      <c r="E140" s="5">
        <f>(Data!E140-Data!E139)/Data!E139</f>
        <v>4.9731182795698927E-3</v>
      </c>
      <c r="F140" s="5">
        <f>(Data!F140-Data!F139)/Data!F139</f>
        <v>1.5265621819662119E-2</v>
      </c>
      <c r="G140" s="5">
        <f>(Data!G140-Data!G139)/Data!G139</f>
        <v>-1.8518518518516477E-4</v>
      </c>
      <c r="H140" s="5">
        <f>(Data!H140-Data!H139)/Data!H139</f>
        <v>-2.6162790697674378E-2</v>
      </c>
      <c r="I140" s="5">
        <f>(Data!I140-Data!I139)/Data!I139</f>
        <v>-4.2288557213930295E-2</v>
      </c>
      <c r="J140" s="5"/>
    </row>
    <row r="141" spans="1:10" x14ac:dyDescent="0.3">
      <c r="A141" s="14">
        <v>43586</v>
      </c>
      <c r="B141" s="5">
        <f>(Data!B141-Data!B140)/Data!B140</f>
        <v>2.2766249356885621E-2</v>
      </c>
      <c r="C141" s="5">
        <f>(Data!C141-Data!C140)/Data!C140</f>
        <v>8.2426778242677912E-2</v>
      </c>
      <c r="D141" s="5">
        <f>(Data!D141-Data!D140)/Data!D140</f>
        <v>0.11376075058639548</v>
      </c>
      <c r="E141" s="5">
        <f>(Data!E141-Data!E140)/Data!E140</f>
        <v>-9.3620436003744815E-4</v>
      </c>
      <c r="F141" s="5">
        <f>(Data!F141-Data!F140)/Data!F140</f>
        <v>5.6134723336006352E-2</v>
      </c>
      <c r="G141" s="5">
        <f>(Data!G141-Data!G140)/Data!G140</f>
        <v>0.11205778847934801</v>
      </c>
      <c r="H141" s="5">
        <f>(Data!H141-Data!H140)/Data!H140</f>
        <v>8.4861407249467044E-2</v>
      </c>
      <c r="I141" s="5">
        <f>(Data!I141-Data!I140)/Data!I140</f>
        <v>1.298701298701292E-2</v>
      </c>
      <c r="J141" s="5"/>
    </row>
    <row r="142" spans="1:10" x14ac:dyDescent="0.3">
      <c r="A142" s="14">
        <v>43617</v>
      </c>
      <c r="B142" s="5">
        <f>(Data!B142-Data!B141)/Data!B141</f>
        <v>-2.121148606162231E-2</v>
      </c>
      <c r="C142" s="5">
        <f>(Data!C142-Data!C141)/Data!C141</f>
        <v>1.7480565219258656E-2</v>
      </c>
      <c r="D142" s="5">
        <f>(Data!D142-Data!D141)/Data!D141</f>
        <v>-6.9849069849069773E-2</v>
      </c>
      <c r="E142" s="5">
        <f>(Data!E142-Data!E141)/Data!E141</f>
        <v>1.3386880856760375E-2</v>
      </c>
      <c r="F142" s="5">
        <f>(Data!F142-Data!F141)/Data!F141</f>
        <v>2.7334851936218634E-2</v>
      </c>
      <c r="G142" s="5">
        <f>(Data!G142-Data!G141)/Data!G141</f>
        <v>-5.7961359093937459E-2</v>
      </c>
      <c r="H142" s="5">
        <f>(Data!H142-Data!H141)/Data!H141</f>
        <v>5.0904088050314392E-2</v>
      </c>
      <c r="I142" s="5">
        <f>(Data!I142-Data!I141)/Data!I141</f>
        <v>4.5221445221445333E-2</v>
      </c>
      <c r="J142" s="5"/>
    </row>
    <row r="143" spans="1:10" x14ac:dyDescent="0.3">
      <c r="A143" s="14">
        <v>43647</v>
      </c>
      <c r="B143" s="5">
        <f>(Data!B143-Data!B142)/Data!B142</f>
        <v>-3.9787571202192902E-2</v>
      </c>
      <c r="C143" s="5">
        <f>(Data!C143-Data!C142)/Data!C142</f>
        <v>-2.0050654284508231E-2</v>
      </c>
      <c r="D143" s="5">
        <f>(Data!D143-Data!D142)/Data!D142</f>
        <v>5.0943396226415952E-3</v>
      </c>
      <c r="E143" s="5">
        <f>(Data!E143-Data!E142)/Data!E142</f>
        <v>-2.5099075297225892E-2</v>
      </c>
      <c r="F143" s="5">
        <f>(Data!F143-Data!F142)/Data!F142</f>
        <v>1.4412416851441264E-2</v>
      </c>
      <c r="G143" s="5">
        <f>(Data!G143-Data!G142)/Data!G142</f>
        <v>-2.9702970297029768E-2</v>
      </c>
      <c r="H143" s="5">
        <f>(Data!H143-Data!H142)/Data!H142</f>
        <v>2.6182906302599562E-2</v>
      </c>
      <c r="I143" s="5">
        <f>(Data!I143-Data!I142)/Data!I142</f>
        <v>5.7983942908117307E-3</v>
      </c>
      <c r="J143" s="5"/>
    </row>
    <row r="144" spans="1:10" x14ac:dyDescent="0.3">
      <c r="A144" s="14">
        <v>43678</v>
      </c>
      <c r="B144" s="5">
        <f>(Data!B144-Data!B143)/Data!B143</f>
        <v>1.5655664585191881E-2</v>
      </c>
      <c r="C144" s="5">
        <f>(Data!C144-Data!C143)/Data!C143</f>
        <v>-2.6922248546198579E-2</v>
      </c>
      <c r="D144" s="5">
        <f>(Data!D144-Data!D143)/Data!D143</f>
        <v>-5.068518866153642E-3</v>
      </c>
      <c r="E144" s="5">
        <f>(Data!E144-Data!E143)/Data!E143</f>
        <v>-3.5772357723577237E-2</v>
      </c>
      <c r="F144" s="5">
        <f>(Data!F144-Data!F143)/Data!F143</f>
        <v>0.2896174863387978</v>
      </c>
      <c r="G144" s="5">
        <f>(Data!G144-Data!G143)/Data!G143</f>
        <v>-4.9380466472303035E-2</v>
      </c>
      <c r="H144" s="5">
        <f>(Data!H144-Data!H143)/Data!H143</f>
        <v>-5.9777656278476296E-2</v>
      </c>
      <c r="I144" s="5">
        <f>(Data!I144-Data!I143)/Data!I143</f>
        <v>-1.4190687361419081E-2</v>
      </c>
      <c r="J144" s="5"/>
    </row>
    <row r="145" spans="1:10" x14ac:dyDescent="0.3">
      <c r="A145" s="14">
        <v>43709</v>
      </c>
      <c r="B145" s="5">
        <f>(Data!B145-Data!B144)/Data!B144</f>
        <v>3.1531333713934295E-2</v>
      </c>
      <c r="C145" s="5">
        <f>(Data!C145-Data!C144)/Data!C144</f>
        <v>0.15095174856131027</v>
      </c>
      <c r="D145" s="5">
        <f>(Data!D145-Data!D144)/Data!D144</f>
        <v>7.5471698113207544E-2</v>
      </c>
      <c r="E145" s="5">
        <f>(Data!E145-Data!E144)/Data!E144</f>
        <v>-9.1624508150646433E-2</v>
      </c>
      <c r="F145" s="5">
        <f>(Data!F145-Data!F144)/Data!F144</f>
        <v>0.21468926553672321</v>
      </c>
      <c r="G145" s="5">
        <f>(Data!G145-Data!G144)/Data!G144</f>
        <v>-2.281004408663987E-2</v>
      </c>
      <c r="H145" s="5">
        <f>(Data!H145-Data!H144)/Data!H144</f>
        <v>3.6053498740065894E-2</v>
      </c>
      <c r="I145" s="5">
        <f>(Data!I145-Data!I144)/Data!I144</f>
        <v>7.8497525865946965E-2</v>
      </c>
      <c r="J145" s="5"/>
    </row>
    <row r="146" spans="1:10" x14ac:dyDescent="0.3">
      <c r="A146" s="14">
        <v>43739</v>
      </c>
      <c r="B146" s="5">
        <f>(Data!B146-Data!B145)/Data!B145</f>
        <v>-3.8741538592532532E-3</v>
      </c>
      <c r="C146" s="5">
        <f>(Data!C146-Data!C145)/Data!C145</f>
        <v>-9.4615384615383824E-3</v>
      </c>
      <c r="D146" s="5">
        <f>(Data!D146-Data!D145)/Data!D145</f>
        <v>6.8421052631578952E-2</v>
      </c>
      <c r="E146" s="5">
        <f>(Data!E146-Data!E145)/Data!E145</f>
        <v>1.577970297029703E-2</v>
      </c>
      <c r="F146" s="5">
        <f>(Data!F146-Data!F145)/Data!F145</f>
        <v>2.5581395348837244E-2</v>
      </c>
      <c r="G146" s="5">
        <f>(Data!G146-Data!G145)/Data!G145</f>
        <v>4.2565712043938685E-2</v>
      </c>
      <c r="H146" s="5">
        <f>(Data!H146-Data!H145)/Data!H145</f>
        <v>-3.7979420018709097E-2</v>
      </c>
      <c r="I146" s="5">
        <f>(Data!I146-Data!I145)/Data!I145</f>
        <v>-1.334723670490095E-2</v>
      </c>
      <c r="J146" s="5"/>
    </row>
    <row r="147" spans="1:10" x14ac:dyDescent="0.3">
      <c r="A147" s="14">
        <v>43770</v>
      </c>
      <c r="B147" s="5">
        <f>(Data!B147-Data!B146)/Data!B146</f>
        <v>8.8768270792375467E-2</v>
      </c>
      <c r="C147" s="5">
        <f>(Data!C147-Data!C146)/Data!C146</f>
        <v>-4.4264968548576649E-3</v>
      </c>
      <c r="D147" s="5">
        <f>(Data!D147-Data!D146)/Data!D146</f>
        <v>5.0738916256157597E-2</v>
      </c>
      <c r="E147" s="5">
        <f>(Data!E147-Data!E146)/Data!E146</f>
        <v>4.3253122144380138E-2</v>
      </c>
      <c r="F147" s="5">
        <f>(Data!F147-Data!F146)/Data!F146</f>
        <v>0.14444444444444438</v>
      </c>
      <c r="G147" s="5">
        <f>(Data!G147-Data!G146)/Data!G146</f>
        <v>4.4778927563499611E-2</v>
      </c>
      <c r="H147" s="5">
        <f>(Data!H147-Data!H146)/Data!H146</f>
        <v>6.4177362893815303E-3</v>
      </c>
      <c r="I147" s="5">
        <f>(Data!I147-Data!I146)/Data!I146</f>
        <v>5.6859015007397963E-2</v>
      </c>
      <c r="J147" s="5"/>
    </row>
    <row r="148" spans="1:10" x14ac:dyDescent="0.3">
      <c r="A148" s="14">
        <v>43800</v>
      </c>
      <c r="B148" s="5">
        <f>(Data!B148-Data!B147)/Data!B147</f>
        <v>-1.0009813542688956E-2</v>
      </c>
      <c r="C148" s="5">
        <f>(Data!C148-Data!C147)/Data!C147</f>
        <v>-0.11583463338533538</v>
      </c>
      <c r="D148" s="5">
        <f>(Data!D148-Data!D147)/Data!D147</f>
        <v>2.0159399906235314E-2</v>
      </c>
      <c r="E148" s="5">
        <f>(Data!E148-Data!E147)/Data!E147</f>
        <v>8.8175182481751824E-2</v>
      </c>
      <c r="F148" s="5">
        <f>(Data!F148-Data!F147)/Data!F147</f>
        <v>-8.7675847037844215E-2</v>
      </c>
      <c r="G148" s="5">
        <f>(Data!G148-Data!G147)/Data!G147</f>
        <v>0.24041058887088051</v>
      </c>
      <c r="H148" s="5">
        <f>(Data!H148-Data!H147)/Data!H147</f>
        <v>3.7681159420289913E-2</v>
      </c>
      <c r="I148" s="5">
        <f>(Data!I148-Data!I147)/Data!I147</f>
        <v>0.15040000000000006</v>
      </c>
      <c r="J148" s="5"/>
    </row>
    <row r="149" spans="1:10" x14ac:dyDescent="0.3">
      <c r="A149" s="14">
        <v>43831</v>
      </c>
      <c r="B149" s="5">
        <f>(Data!B149-Data!B148)/Data!B148</f>
        <v>-7.4702616970658109E-2</v>
      </c>
      <c r="C149" s="5">
        <f>(Data!C149-Data!C148)/Data!C148</f>
        <v>-0.10608734009704449</v>
      </c>
      <c r="D149" s="5">
        <f>(Data!D149-Data!D148)/Data!D148</f>
        <v>-1.8075980392156795E-2</v>
      </c>
      <c r="E149" s="5">
        <f>(Data!E149-Data!E148)/Data!E148</f>
        <v>-0.15199892675073787</v>
      </c>
      <c r="F149" s="5">
        <f>(Data!F149-Data!F148)/Data!F148</f>
        <v>-0.16527310239982623</v>
      </c>
      <c r="G149" s="5">
        <f>(Data!G149-Data!G148)/Data!G148</f>
        <v>-6.7653890824622503E-2</v>
      </c>
      <c r="H149" s="5">
        <f>(Data!H149-Data!H148)/Data!H148</f>
        <v>-0.13463687150837997</v>
      </c>
      <c r="I149" s="5">
        <f>(Data!I149-Data!I148)/Data!I148</f>
        <v>-2.8164116828929147E-2</v>
      </c>
      <c r="J149" s="5"/>
    </row>
    <row r="150" spans="1:10" x14ac:dyDescent="0.3">
      <c r="A150" s="14">
        <v>43862</v>
      </c>
      <c r="B150" s="5">
        <f>(Data!B150-Data!B149)/Data!B149</f>
        <v>-0.19776311278711006</v>
      </c>
      <c r="C150" s="5">
        <f>(Data!C150-Data!C149)/Data!C149</f>
        <v>-0.1048112509252406</v>
      </c>
      <c r="D150" s="5">
        <f>(Data!D150-Data!D149)/Data!D149</f>
        <v>-6.6770670826833009E-2</v>
      </c>
      <c r="E150" s="5">
        <f>(Data!E150-Data!E149)/Data!E149</f>
        <v>1.3289036544850499E-2</v>
      </c>
      <c r="F150" s="5">
        <f>(Data!F150-Data!F149)/Data!F149</f>
        <v>-0.11799141407571233</v>
      </c>
      <c r="G150" s="5">
        <f>(Data!G150-Data!G149)/Data!G149</f>
        <v>-5.3721582061662998E-2</v>
      </c>
      <c r="H150" s="5">
        <f>(Data!H150-Data!H149)/Data!H149</f>
        <v>-0.26425650957607061</v>
      </c>
      <c r="I150" s="5">
        <f>(Data!I150-Data!I149)/Data!I149</f>
        <v>-0.18586762075134169</v>
      </c>
      <c r="J150" s="5"/>
    </row>
    <row r="151" spans="1:10" x14ac:dyDescent="0.3">
      <c r="A151" s="14">
        <v>43891</v>
      </c>
      <c r="B151" s="5">
        <f>(Data!B151-Data!B150)/Data!B150</f>
        <v>5.3629613802681435E-2</v>
      </c>
      <c r="C151" s="5">
        <f>(Data!C151-Data!C150)/Data!C150</f>
        <v>4.735130367675433E-2</v>
      </c>
      <c r="D151" s="5">
        <f>(Data!D151-Data!D150)/Data!D150</f>
        <v>6.8538950183884978E-2</v>
      </c>
      <c r="E151" s="5">
        <f>(Data!E151-Data!E150)/Data!E150</f>
        <v>0.1522248243559719</v>
      </c>
      <c r="F151" s="5">
        <f>(Data!F151-Data!F150)/Data!F150</f>
        <v>9.4837758112094495E-2</v>
      </c>
      <c r="G151" s="5">
        <f>(Data!G151-Data!G150)/Data!G150</f>
        <v>3.6860292907684673E-2</v>
      </c>
      <c r="H151" s="5">
        <f>(Data!H151-Data!H150)/Data!H150</f>
        <v>0.10792629423808146</v>
      </c>
      <c r="I151" s="5">
        <f>(Data!I151-Data!I150)/Data!I150</f>
        <v>-3.5376840254889026E-2</v>
      </c>
      <c r="J151" s="5"/>
    </row>
    <row r="152" spans="1:10" x14ac:dyDescent="0.3">
      <c r="A152" s="14">
        <v>43922</v>
      </c>
      <c r="B152" s="5">
        <f>(Data!B152-Data!B151)/Data!B151</f>
        <v>1.6476552598225603E-2</v>
      </c>
      <c r="C152" s="5">
        <f>(Data!C152-Data!C151)/Data!C151</f>
        <v>5.2368421052631522E-2</v>
      </c>
      <c r="D152" s="5">
        <f>(Data!D152-Data!D151)/Data!D151</f>
        <v>1.2515644555693905E-3</v>
      </c>
      <c r="E152" s="5">
        <f>(Data!E152-Data!E151)/Data!E151</f>
        <v>1.3550135501355014E-2</v>
      </c>
      <c r="F152" s="5">
        <f>(Data!F152-Data!F151)/Data!F151</f>
        <v>6.7223494543984838E-2</v>
      </c>
      <c r="G152" s="5">
        <f>(Data!G152-Data!G151)/Data!G151</f>
        <v>9.9666719568322432E-2</v>
      </c>
      <c r="H152" s="5">
        <f>(Data!H152-Data!H151)/Data!H151</f>
        <v>3.0359028511087606E-2</v>
      </c>
      <c r="I152" s="5">
        <f>(Data!I152-Data!I151)/Data!I151</f>
        <v>0.12779043280182231</v>
      </c>
      <c r="J152" s="5"/>
    </row>
    <row r="153" spans="1:10" x14ac:dyDescent="0.3">
      <c r="A153" s="14">
        <v>43952</v>
      </c>
      <c r="B153" s="5">
        <f>(Data!B153-Data!B152)/Data!B152</f>
        <v>1.356608478802992E-2</v>
      </c>
      <c r="C153" s="5">
        <f>(Data!C153-Data!C152)/Data!C152</f>
        <v>-2.8207051762940669E-2</v>
      </c>
      <c r="D153" s="5">
        <f>(Data!D153-Data!D152)/Data!D152</f>
        <v>3.2656249999999963E-2</v>
      </c>
      <c r="E153" s="5">
        <f>(Data!E153-Data!E152)/Data!E152</f>
        <v>7.8877005347593579E-2</v>
      </c>
      <c r="F153" s="5">
        <f>(Data!F153-Data!F152)/Data!F152</f>
        <v>-3.0169149204746285E-2</v>
      </c>
      <c r="G153" s="5">
        <f>(Data!G153-Data!G152)/Data!G152</f>
        <v>6.3212584788569864E-2</v>
      </c>
      <c r="H153" s="5">
        <f>(Data!H153-Data!H152)/Data!H152</f>
        <v>5.482961824237767E-2</v>
      </c>
      <c r="I153" s="5">
        <f>(Data!I153-Data!I152)/Data!I152</f>
        <v>1.5956372450010081E-2</v>
      </c>
      <c r="J153" s="5"/>
    </row>
    <row r="154" spans="1:10" x14ac:dyDescent="0.3">
      <c r="A154" s="14">
        <v>43983</v>
      </c>
      <c r="B154" s="5">
        <f>(Data!B154-Data!B153)/Data!B153</f>
        <v>9.0296230685956075E-2</v>
      </c>
      <c r="C154" s="5">
        <f>(Data!C154-Data!C153)/Data!C153</f>
        <v>-6.0315989913025572E-2</v>
      </c>
      <c r="D154" s="5">
        <f>(Data!D154-Data!D153)/Data!D153</f>
        <v>-8.77591163564829E-3</v>
      </c>
      <c r="E154" s="5">
        <f>(Data!E154-Data!E153)/Data!E153</f>
        <v>0.13655514250309789</v>
      </c>
      <c r="F154" s="5">
        <f>(Data!F154-Data!F153)/Data!F153</f>
        <v>-3.0326695301314568E-2</v>
      </c>
      <c r="G154" s="5">
        <f>(Data!G154-Data!G153)/Data!G153</f>
        <v>3.6378444414279808E-2</v>
      </c>
      <c r="H154" s="5">
        <f>(Data!H154-Data!H153)/Data!H153</f>
        <v>1.0444498421180464E-2</v>
      </c>
      <c r="I154" s="5">
        <f>(Data!I154-Data!I153)/Data!I153</f>
        <v>0.1620278330019882</v>
      </c>
      <c r="J154" s="5"/>
    </row>
    <row r="155" spans="1:10" x14ac:dyDescent="0.3">
      <c r="A155" s="14">
        <v>44013</v>
      </c>
      <c r="B155" s="5">
        <f>(Data!B155-Data!B154)/Data!B154</f>
        <v>2.0445006092882616E-2</v>
      </c>
      <c r="C155" s="5">
        <f>(Data!C155-Data!C154)/Data!C154</f>
        <v>-8.6532668820856144E-3</v>
      </c>
      <c r="D155" s="5">
        <f>(Data!D155-Data!D154)/Data!D154</f>
        <v>2.5492291253243676E-2</v>
      </c>
      <c r="E155" s="5">
        <f>(Data!E155-Data!E154)/Data!E154</f>
        <v>-2.4313126907980809E-2</v>
      </c>
      <c r="F155" s="5">
        <f>(Data!F155-Data!F154)/Data!F154</f>
        <v>-1.4630872483221521E-2</v>
      </c>
      <c r="G155" s="5">
        <f>(Data!G155-Data!G154)/Data!G154</f>
        <v>-4.3876882776686284E-2</v>
      </c>
      <c r="H155" s="5">
        <f>(Data!H155-Data!H154)/Data!H154</f>
        <v>-2.6201923076923157E-2</v>
      </c>
      <c r="I155" s="5">
        <f>(Data!I155-Data!I154)/Data!I154</f>
        <v>-1.1976047904191664E-3</v>
      </c>
      <c r="J155" s="5"/>
    </row>
    <row r="156" spans="1:10" x14ac:dyDescent="0.3">
      <c r="A156" s="14">
        <v>44044</v>
      </c>
      <c r="B156" s="5">
        <f>(Data!B156-Data!B155)/Data!B155</f>
        <v>1.3445378151260469E-2</v>
      </c>
      <c r="C156" s="5">
        <f>(Data!C156-Data!C155)/Data!C155</f>
        <v>-6.0991105463786492E-2</v>
      </c>
      <c r="D156" s="5">
        <f>(Data!D156-Data!D155)/Data!D155</f>
        <v>8.335814230425757E-3</v>
      </c>
      <c r="E156" s="5">
        <f>(Data!E156-Data!E155)/Data!E155</f>
        <v>0.10760978880321824</v>
      </c>
      <c r="F156" s="5">
        <f>(Data!F156-Data!F155)/Data!F155</f>
        <v>-5.5033374199700211E-2</v>
      </c>
      <c r="G156" s="5">
        <f>(Data!G156-Data!G155)/Data!G155</f>
        <v>4.2328767123287724E-2</v>
      </c>
      <c r="H156" s="5">
        <f>(Data!H156-Data!H155)/Data!H155</f>
        <v>-8.5164156998271928E-2</v>
      </c>
      <c r="I156" s="5">
        <f>(Data!I156-Data!I155)/Data!I155</f>
        <v>2.5693730729701709E-3</v>
      </c>
      <c r="J156" s="5"/>
    </row>
    <row r="157" spans="1:10" x14ac:dyDescent="0.3">
      <c r="A157" s="14">
        <v>44075</v>
      </c>
      <c r="B157" s="5">
        <f>(Data!B157-Data!B156)/Data!B156</f>
        <v>-0.1228506589857728</v>
      </c>
      <c r="C157" s="5">
        <f>(Data!C157-Data!C156)/Data!C156</f>
        <v>-9.2310407719009224E-2</v>
      </c>
      <c r="D157" s="5">
        <f>(Data!D157-Data!D156)/Data!D156</f>
        <v>-8.0011809861234032E-2</v>
      </c>
      <c r="E157" s="5">
        <f>(Data!E157-Data!E156)/Data!E156</f>
        <v>-5.0443906376109765E-2</v>
      </c>
      <c r="F157" s="5">
        <f>(Data!F157-Data!F156)/Data!F156</f>
        <v>-5.0886550382009524E-2</v>
      </c>
      <c r="G157" s="5">
        <f>(Data!G157-Data!G156)/Data!G156</f>
        <v>-5.5986331975292375E-2</v>
      </c>
      <c r="H157" s="5">
        <f>(Data!H157-Data!H156)/Data!H156</f>
        <v>-0.22692930383162449</v>
      </c>
      <c r="I157" s="5">
        <f>(Data!I157-Data!I156)/Data!I156</f>
        <v>-6.2532034853921128E-2</v>
      </c>
      <c r="J157" s="5"/>
    </row>
    <row r="158" spans="1:10" x14ac:dyDescent="0.3">
      <c r="A158" s="14">
        <v>44105</v>
      </c>
      <c r="B158" s="5">
        <f>(Data!B158-Data!B157)/Data!B157</f>
        <v>0.24200208965620174</v>
      </c>
      <c r="C158" s="5">
        <f>(Data!C158-Data!C157)/Data!C157</f>
        <v>0.17896033186414301</v>
      </c>
      <c r="D158" s="5">
        <f>(Data!D158-Data!D157)/Data!D157</f>
        <v>3.2252888318356716E-2</v>
      </c>
      <c r="E158" s="5">
        <f>(Data!E158-Data!E157)/Data!E157</f>
        <v>5.8011049723756904E-2</v>
      </c>
      <c r="F158" s="5">
        <f>(Data!F158-Data!F157)/Data!F157</f>
        <v>7.8523693803159197E-2</v>
      </c>
      <c r="G158" s="5">
        <f>(Data!G158-Data!G157)/Data!G157</f>
        <v>8.6593345398858296E-2</v>
      </c>
      <c r="H158" s="5">
        <f>(Data!H158-Data!H157)/Data!H157</f>
        <v>0.25061082024432813</v>
      </c>
      <c r="I158" s="5">
        <f>(Data!I158-Data!I157)/Data!I157</f>
        <v>0.30854747585201386</v>
      </c>
      <c r="J158" s="5"/>
    </row>
    <row r="159" spans="1:10" x14ac:dyDescent="0.3">
      <c r="A159" s="14">
        <v>44136</v>
      </c>
      <c r="B159" s="5">
        <f>(Data!B159-Data!B158)/Data!B158</f>
        <v>8.8210551616392185E-2</v>
      </c>
      <c r="C159" s="5">
        <f>(Data!C159-Data!C158)/Data!C158</f>
        <v>0.17092748364396065</v>
      </c>
      <c r="D159" s="5">
        <f>(Data!D159-Data!D158)/Data!D158</f>
        <v>2.96906575470232E-2</v>
      </c>
      <c r="E159" s="5">
        <f>(Data!E159-Data!E158)/Data!E158</f>
        <v>0.1418959630447881</v>
      </c>
      <c r="F159" s="5">
        <f>(Data!F159-Data!F158)/Data!F158</f>
        <v>1.3519222644697841E-2</v>
      </c>
      <c r="G159" s="5">
        <f>(Data!G159-Data!G158)/Data!G158</f>
        <v>2.0499679692505394E-3</v>
      </c>
      <c r="H159" s="5">
        <f>(Data!H159-Data!H158)/Data!H158</f>
        <v>-3.0700530281886529E-3</v>
      </c>
      <c r="I159" s="5">
        <f>(Data!I159-Data!I158)/Data!I158</f>
        <v>-5.1532033426183885E-2</v>
      </c>
      <c r="J159" s="5"/>
    </row>
    <row r="160" spans="1:10" x14ac:dyDescent="0.3">
      <c r="A160" s="14">
        <v>44166</v>
      </c>
      <c r="B160" s="5">
        <f>(Data!B160-Data!B159)/Data!B159</f>
        <v>-4.984354868396821E-2</v>
      </c>
      <c r="C160" s="5">
        <f>(Data!C160-Data!C159)/Data!C159</f>
        <v>-7.0429148276822829E-4</v>
      </c>
      <c r="D160" s="5">
        <f>(Data!D160-Data!D159)/Data!D159</f>
        <v>-7.0954106280192207E-3</v>
      </c>
      <c r="E160" s="5">
        <f>(Data!E160-Data!E159)/Data!E159</f>
        <v>-0.13393720868876968</v>
      </c>
      <c r="F160" s="5">
        <f>(Data!F160-Data!F159)/Data!F159</f>
        <v>-6.9890232041128264E-2</v>
      </c>
      <c r="G160" s="5">
        <f>(Data!G160-Data!G159)/Data!G159</f>
        <v>-6.5209052550824617E-3</v>
      </c>
      <c r="H160" s="5">
        <f>(Data!H160-Data!H159)/Data!H159</f>
        <v>-2.1836506159014592E-2</v>
      </c>
      <c r="I160" s="5">
        <f>(Data!I160-Data!I159)/Data!I159</f>
        <v>3.7004405286343765E-2</v>
      </c>
      <c r="J160" s="5"/>
    </row>
    <row r="161" spans="1:10" x14ac:dyDescent="0.3">
      <c r="A161" s="14">
        <v>44197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B162" s="5"/>
    </row>
    <row r="163" spans="1:10" x14ac:dyDescent="0.3">
      <c r="B163" s="5"/>
    </row>
    <row r="164" spans="1:10" x14ac:dyDescent="0.3">
      <c r="B164" s="5"/>
    </row>
    <row r="165" spans="1:10" x14ac:dyDescent="0.3">
      <c r="B165" s="5"/>
    </row>
    <row r="166" spans="1:10" x14ac:dyDescent="0.3">
      <c r="B166" s="5"/>
    </row>
    <row r="167" spans="1:10" x14ac:dyDescent="0.3">
      <c r="B167" s="5"/>
    </row>
    <row r="168" spans="1:10" x14ac:dyDescent="0.3">
      <c r="B168" s="5"/>
    </row>
    <row r="169" spans="1:10" x14ac:dyDescent="0.3">
      <c r="B169" s="5"/>
    </row>
    <row r="170" spans="1:10" x14ac:dyDescent="0.3">
      <c r="B170" s="5"/>
    </row>
    <row r="171" spans="1:10" x14ac:dyDescent="0.3">
      <c r="B171" s="5"/>
    </row>
    <row r="172" spans="1:10" x14ac:dyDescent="0.3">
      <c r="B172" s="5"/>
    </row>
    <row r="173" spans="1:10" x14ac:dyDescent="0.3">
      <c r="B173" s="5"/>
    </row>
    <row r="174" spans="1:10" x14ac:dyDescent="0.3">
      <c r="B174" s="5"/>
    </row>
    <row r="175" spans="1:10" x14ac:dyDescent="0.3">
      <c r="B175" s="5"/>
    </row>
    <row r="176" spans="1:10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  <row r="260" spans="2:2" x14ac:dyDescent="0.3">
      <c r="B260" s="5"/>
    </row>
    <row r="261" spans="2:2" x14ac:dyDescent="0.3">
      <c r="B261" s="5"/>
    </row>
    <row r="262" spans="2:2" x14ac:dyDescent="0.3">
      <c r="B262" s="5"/>
    </row>
    <row r="263" spans="2:2" x14ac:dyDescent="0.3">
      <c r="B263" s="5"/>
    </row>
    <row r="264" spans="2:2" x14ac:dyDescent="0.3">
      <c r="B264" s="5"/>
    </row>
    <row r="265" spans="2:2" x14ac:dyDescent="0.3">
      <c r="B265" s="5"/>
    </row>
    <row r="266" spans="2:2" x14ac:dyDescent="0.3">
      <c r="B266" s="5"/>
    </row>
    <row r="267" spans="2:2" x14ac:dyDescent="0.3">
      <c r="B267" s="5"/>
    </row>
    <row r="268" spans="2:2" x14ac:dyDescent="0.3">
      <c r="B268" s="5"/>
    </row>
    <row r="269" spans="2:2" x14ac:dyDescent="0.3">
      <c r="B269" s="5"/>
    </row>
    <row r="270" spans="2:2" x14ac:dyDescent="0.3">
      <c r="B270" s="5"/>
    </row>
    <row r="271" spans="2:2" x14ac:dyDescent="0.3">
      <c r="B271" s="5"/>
    </row>
  </sheetData>
  <mergeCells count="4">
    <mergeCell ref="L4:M4"/>
    <mergeCell ref="L5:M5"/>
    <mergeCell ref="L19:M19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62B3-BD2C-4F70-9779-A1BF90BCE32C}">
  <dimension ref="A1:M16"/>
  <sheetViews>
    <sheetView workbookViewId="0">
      <selection activeCell="E28" sqref="E28"/>
    </sheetView>
  </sheetViews>
  <sheetFormatPr defaultRowHeight="14.4" x14ac:dyDescent="0.3"/>
  <sheetData>
    <row r="1" spans="1:13" ht="18" x14ac:dyDescent="0.35">
      <c r="A1" s="1" t="s">
        <v>33</v>
      </c>
      <c r="I1" t="s">
        <v>31</v>
      </c>
    </row>
    <row r="3" spans="1:13" ht="16.2" thickBot="1" x14ac:dyDescent="0.35">
      <c r="A3" s="16"/>
      <c r="B3" s="16"/>
      <c r="C3" s="54" t="s">
        <v>22</v>
      </c>
      <c r="D3" s="54"/>
      <c r="E3" s="54"/>
      <c r="F3" s="54"/>
      <c r="I3" s="54" t="s">
        <v>30</v>
      </c>
      <c r="J3" s="54"/>
      <c r="K3" s="54"/>
      <c r="L3" s="54"/>
      <c r="M3" s="16"/>
    </row>
    <row r="4" spans="1:13" ht="15.6" x14ac:dyDescent="0.3">
      <c r="A4" s="16"/>
      <c r="B4" s="16" t="s">
        <v>26</v>
      </c>
      <c r="C4" s="17" t="s">
        <v>23</v>
      </c>
      <c r="D4" s="18" t="s">
        <v>28</v>
      </c>
      <c r="E4" s="18" t="s">
        <v>24</v>
      </c>
      <c r="F4" s="19" t="s">
        <v>25</v>
      </c>
      <c r="H4" s="16" t="s">
        <v>26</v>
      </c>
      <c r="I4" s="17" t="s">
        <v>23</v>
      </c>
      <c r="J4" s="18" t="s">
        <v>28</v>
      </c>
      <c r="K4" s="18" t="s">
        <v>24</v>
      </c>
      <c r="L4" s="19" t="s">
        <v>25</v>
      </c>
      <c r="M4" s="16"/>
    </row>
    <row r="5" spans="1:13" ht="15.6" x14ac:dyDescent="0.3">
      <c r="A5" s="16"/>
      <c r="B5" s="16"/>
      <c r="C5" s="20">
        <f>1/8</f>
        <v>0.125</v>
      </c>
      <c r="D5" s="21">
        <v>8.9999999999999511E-2</v>
      </c>
      <c r="E5" s="21">
        <v>0.05</v>
      </c>
      <c r="F5" s="22">
        <v>0.1</v>
      </c>
      <c r="I5" s="20">
        <f>C5</f>
        <v>0.125</v>
      </c>
      <c r="J5" s="37">
        <v>0.13</v>
      </c>
      <c r="K5" s="38">
        <v>0.15</v>
      </c>
      <c r="L5" s="22">
        <v>0.15000099999999997</v>
      </c>
      <c r="M5" s="16"/>
    </row>
    <row r="6" spans="1:13" ht="15.6" x14ac:dyDescent="0.3">
      <c r="A6" s="16"/>
      <c r="B6" s="16"/>
      <c r="C6" s="20">
        <f t="shared" ref="C6:C12" si="0">1/8</f>
        <v>0.125</v>
      </c>
      <c r="D6" s="21">
        <v>0.13</v>
      </c>
      <c r="E6" s="21">
        <v>0.15</v>
      </c>
      <c r="F6" s="22">
        <v>0.1</v>
      </c>
      <c r="I6" s="20">
        <f t="shared" ref="I6:I12" si="1">C6</f>
        <v>0.125</v>
      </c>
      <c r="J6" s="20">
        <v>0.13</v>
      </c>
      <c r="K6" s="21">
        <v>0.05</v>
      </c>
      <c r="L6" s="22">
        <v>0.1</v>
      </c>
      <c r="M6" s="16"/>
    </row>
    <row r="7" spans="1:13" ht="15.6" x14ac:dyDescent="0.3">
      <c r="A7" s="16"/>
      <c r="B7" s="16"/>
      <c r="C7" s="20">
        <f t="shared" si="0"/>
        <v>0.125</v>
      </c>
      <c r="D7" s="21">
        <v>0.13</v>
      </c>
      <c r="E7" s="21">
        <v>0.15</v>
      </c>
      <c r="F7" s="22">
        <v>0.1</v>
      </c>
      <c r="I7" s="20">
        <f t="shared" si="1"/>
        <v>0.125</v>
      </c>
      <c r="J7" s="20">
        <v>0.13</v>
      </c>
      <c r="K7" s="21">
        <v>0.14999999999999991</v>
      </c>
      <c r="L7" s="22">
        <v>0.1</v>
      </c>
      <c r="M7" s="16"/>
    </row>
    <row r="8" spans="1:13" ht="15.6" x14ac:dyDescent="0.3">
      <c r="A8" s="16"/>
      <c r="B8" s="16"/>
      <c r="C8" s="20">
        <f t="shared" si="0"/>
        <v>0.125</v>
      </c>
      <c r="D8" s="21">
        <v>0.13</v>
      </c>
      <c r="E8" s="21">
        <v>0.11900522773428815</v>
      </c>
      <c r="F8" s="22">
        <v>0.1</v>
      </c>
      <c r="I8" s="20">
        <f t="shared" si="1"/>
        <v>0.125</v>
      </c>
      <c r="J8" s="20">
        <v>0.13</v>
      </c>
      <c r="K8" s="21">
        <v>0.15</v>
      </c>
      <c r="L8" s="22">
        <v>0.25</v>
      </c>
      <c r="M8" s="16"/>
    </row>
    <row r="9" spans="1:13" ht="15.6" x14ac:dyDescent="0.3">
      <c r="A9" s="16"/>
      <c r="B9" s="16"/>
      <c r="C9" s="20">
        <f t="shared" si="0"/>
        <v>0.125</v>
      </c>
      <c r="D9" s="21">
        <v>0.13</v>
      </c>
      <c r="E9" s="21">
        <v>0.15</v>
      </c>
      <c r="F9" s="22">
        <v>0.14999999999999977</v>
      </c>
      <c r="I9" s="20">
        <f t="shared" si="1"/>
        <v>0.125</v>
      </c>
      <c r="J9" s="20">
        <v>0.13</v>
      </c>
      <c r="K9" s="21">
        <v>0.15</v>
      </c>
      <c r="L9" s="22">
        <v>0.1</v>
      </c>
      <c r="M9" s="16"/>
    </row>
    <row r="10" spans="1:13" ht="15.6" x14ac:dyDescent="0.3">
      <c r="A10" s="16"/>
      <c r="B10" s="16"/>
      <c r="C10" s="20">
        <f t="shared" si="0"/>
        <v>0.125</v>
      </c>
      <c r="D10" s="21">
        <v>0.13</v>
      </c>
      <c r="E10" s="21">
        <v>0.12646309788239188</v>
      </c>
      <c r="F10" s="22">
        <v>0.1</v>
      </c>
      <c r="I10" s="20">
        <f t="shared" si="1"/>
        <v>0.125</v>
      </c>
      <c r="J10" s="20">
        <v>9.0000999999999845E-2</v>
      </c>
      <c r="K10" s="21">
        <v>0.05</v>
      </c>
      <c r="L10" s="22">
        <v>0.1</v>
      </c>
      <c r="M10" s="16"/>
    </row>
    <row r="11" spans="1:13" ht="15.6" x14ac:dyDescent="0.3">
      <c r="A11" s="16"/>
      <c r="B11" s="16"/>
      <c r="C11" s="20">
        <f t="shared" si="0"/>
        <v>0.125</v>
      </c>
      <c r="D11" s="21">
        <v>0.13</v>
      </c>
      <c r="E11" s="21">
        <v>0.10453167438331994</v>
      </c>
      <c r="F11" s="22">
        <v>0.1</v>
      </c>
      <c r="I11" s="20">
        <f t="shared" si="1"/>
        <v>0.125</v>
      </c>
      <c r="J11" s="20">
        <v>0.13</v>
      </c>
      <c r="K11" s="21">
        <v>0.15</v>
      </c>
      <c r="L11" s="22">
        <v>0.1</v>
      </c>
      <c r="M11" s="16"/>
    </row>
    <row r="12" spans="1:13" ht="15.6" x14ac:dyDescent="0.3">
      <c r="A12" s="16"/>
      <c r="B12" s="16"/>
      <c r="C12" s="20">
        <f t="shared" si="0"/>
        <v>0.125</v>
      </c>
      <c r="D12" s="21">
        <v>0.13</v>
      </c>
      <c r="E12" s="21">
        <v>0.15</v>
      </c>
      <c r="F12" s="22">
        <v>0.25</v>
      </c>
      <c r="I12" s="20">
        <f t="shared" si="1"/>
        <v>0.125</v>
      </c>
      <c r="J12" s="20">
        <v>0.13</v>
      </c>
      <c r="K12" s="21">
        <v>0.15</v>
      </c>
      <c r="L12" s="22">
        <v>0.1</v>
      </c>
      <c r="M12" s="16"/>
    </row>
    <row r="13" spans="1:13" ht="16.2" thickBot="1" x14ac:dyDescent="0.35">
      <c r="A13" s="16"/>
      <c r="B13" s="16"/>
      <c r="C13" s="34">
        <f>SUM(C5:C12)</f>
        <v>1</v>
      </c>
      <c r="D13" s="35">
        <f>SUM(D5:D12)</f>
        <v>0.99999999999999956</v>
      </c>
      <c r="E13" s="35">
        <f>SUM(E5:E12)</f>
        <v>0.99999999999999989</v>
      </c>
      <c r="F13" s="23">
        <f>SUM(F5:F12)</f>
        <v>0.99999999999999978</v>
      </c>
      <c r="I13" s="39">
        <f>SUM(I5:I12)</f>
        <v>1</v>
      </c>
      <c r="J13" s="39">
        <f>SUM(J5:J12)</f>
        <v>1.0000009999999999</v>
      </c>
      <c r="K13" s="39">
        <f t="shared" ref="K13" si="2">SUM(K5:K12)</f>
        <v>1</v>
      </c>
      <c r="L13" s="40">
        <f>SUM(L5:L12)</f>
        <v>1.0000009999999999</v>
      </c>
      <c r="M13" s="36"/>
    </row>
    <row r="14" spans="1:13" ht="15.6" x14ac:dyDescent="0.3">
      <c r="A14" s="55" t="s">
        <v>10</v>
      </c>
      <c r="B14" s="56"/>
      <c r="C14" s="24" cm="1">
        <f t="array" ref="C14">SUMPRODUCT(TRANSPOSE('Return-Risks'!N4:U4),C5:C12)</f>
        <v>7.6690288146389158E-3</v>
      </c>
      <c r="D14" s="25" cm="1">
        <f t="array" ref="D14">SUMPRODUCT(TRANSPOSE(D5:D12),'Return-Risks'!N4:U4)</f>
        <v>7.4159844288243801E-3</v>
      </c>
      <c r="E14" s="25" cm="1">
        <f t="array" ref="E14">SUMPRODUCT(TRANSPOSE(E5:E12),'Return-Risks'!N4:U4)</f>
        <v>7.0378065860311661E-3</v>
      </c>
      <c r="F14" s="26" cm="1">
        <f t="array" ref="F14">SUMPRODUCT(TRANSPOSE(F5:F12),'Return-Risks'!N4:U4)</f>
        <v>8.4939339491700832E-3</v>
      </c>
      <c r="I14" s="41" cm="1">
        <f t="array" ref="I14">SUMPRODUCT(TRANSPOSE('Return-Risks'!$N4:$U4),I5:I12)</f>
        <v>7.6690288146389158E-3</v>
      </c>
      <c r="J14" s="24" cm="1">
        <f t="array" ref="J14">SUMPRODUCT(TRANSPOSE('Return-Risks'!$N4:$U4),J5:J12)</f>
        <v>7.9817934579129047E-3</v>
      </c>
      <c r="K14" s="24" cm="1">
        <f t="array" ref="K14">SUMPRODUCT(TRANSPOSE('Return-Risks'!$N4:$U4),K5:K12)</f>
        <v>9.0678311941743885E-3</v>
      </c>
      <c r="L14" s="26" cm="1">
        <f t="array" ref="L14">SUMPRODUCT(TRANSPOSE('Return-Risks'!$N4:$U4),L5:L12)</f>
        <v>9.2355886965420023E-3</v>
      </c>
      <c r="M14" s="16"/>
    </row>
    <row r="15" spans="1:13" ht="15.6" x14ac:dyDescent="0.3">
      <c r="A15" s="57" t="s">
        <v>12</v>
      </c>
      <c r="B15" s="58"/>
      <c r="C15" s="25" cm="1">
        <f t="array" ref="C15">SQRT(MMULT(MMULT(TRANSPOSE(C5:C12),'Return-Risks'!M8:T15),C5:C12))</f>
        <v>6.4658792987864797E-2</v>
      </c>
      <c r="D15" s="25" cm="1">
        <f t="array" ref="D15">SQRT(MMULT(MMULT(TRANSPOSE(D5:D12),'Return-Risks'!M8:T15),D5:D12))</f>
        <v>6.3121799343864499E-2</v>
      </c>
      <c r="E15" s="25" cm="1">
        <f t="array" ref="E15">SQRT(MMULT(MMULT(TRANSPOSE(E5:E12),'Return-Risks'!M8:T15),E5:E12))</f>
        <v>5.9759705231140665E-2</v>
      </c>
      <c r="F15" s="27" cm="1">
        <f t="array" ref="F15">SQRT(MMULT(MMULT(TRANSPOSE(F5:F12),'Return-Risks'!M8:T15),F5:F12))</f>
        <v>5.6373028665432874E-2</v>
      </c>
      <c r="I15" s="42" cm="1">
        <f t="array" ref="I15">SQRT(MMULT(MMULT(TRANSPOSE(I5:I12),'Return-Risks'!$M$8:$T$15),I5:I12))</f>
        <v>6.4658792987864797E-2</v>
      </c>
      <c r="J15" s="25" cm="1">
        <f t="array" ref="J15">SQRT(MMULT(MMULT(TRANSPOSE(J5:J12),'Return-Risks'!$M$8:$T$15),J5:J12))</f>
        <v>6.4304985521962593E-2</v>
      </c>
      <c r="K15" s="25" cm="1">
        <f t="array" ref="K15">SQRT(MMULT(MMULT(TRANSPOSE(K5:K12),'Return-Risks'!$M$8:$T$15),K5:K12))</f>
        <v>6.472391977867345E-2</v>
      </c>
      <c r="L15" s="27" cm="1">
        <f t="array" ref="L15">SQRT(MMULT(MMULT(TRANSPOSE(L5:L12),'Return-Risks'!$M$8:$T$15),L5:L12))</f>
        <v>6.9376435696443264E-2</v>
      </c>
      <c r="M15" s="16"/>
    </row>
    <row r="16" spans="1:13" ht="16.2" thickBot="1" x14ac:dyDescent="0.35">
      <c r="A16" s="59" t="s">
        <v>27</v>
      </c>
      <c r="B16" s="60"/>
      <c r="C16" s="28">
        <f>C15/C14</f>
        <v>8.4311579146034479</v>
      </c>
      <c r="D16" s="28">
        <f>D15/D14</f>
        <v>8.5115873623632847</v>
      </c>
      <c r="E16" s="28">
        <f>E15/E14</f>
        <v>8.4912400618899344</v>
      </c>
      <c r="F16" s="29">
        <f>F15/F14</f>
        <v>6.6368574329378811</v>
      </c>
      <c r="I16" s="43">
        <f>I15/I14</f>
        <v>8.4311579146034479</v>
      </c>
      <c r="J16" s="28">
        <f t="shared" ref="J16:L16" si="3">J15/J14</f>
        <v>8.0564582209544149</v>
      </c>
      <c r="K16" s="28">
        <f t="shared" si="3"/>
        <v>7.1377508461180019</v>
      </c>
      <c r="L16" s="29">
        <f t="shared" si="3"/>
        <v>7.5118585264000828</v>
      </c>
      <c r="M16" s="16"/>
    </row>
  </sheetData>
  <mergeCells count="5">
    <mergeCell ref="C3:F3"/>
    <mergeCell ref="A14:B14"/>
    <mergeCell ref="A15:B15"/>
    <mergeCell ref="A16:B16"/>
    <mergeCell ref="I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C13A-F677-4F29-AC1E-65A13E10302C}">
  <dimension ref="A1:M18"/>
  <sheetViews>
    <sheetView workbookViewId="0">
      <selection activeCell="H23" sqref="H23"/>
    </sheetView>
  </sheetViews>
  <sheetFormatPr defaultRowHeight="14.4" x14ac:dyDescent="0.3"/>
  <cols>
    <col min="10" max="10" width="9.33203125" customWidth="1"/>
  </cols>
  <sheetData>
    <row r="1" spans="1:13" ht="18.600000000000001" thickBot="1" x14ac:dyDescent="0.4">
      <c r="A1" s="1" t="s">
        <v>32</v>
      </c>
    </row>
    <row r="2" spans="1:13" ht="15" thickBot="1" x14ac:dyDescent="0.35">
      <c r="I2" s="62" t="s">
        <v>34</v>
      </c>
      <c r="J2" s="63"/>
      <c r="K2" s="44">
        <v>5.0000000000000001E-3</v>
      </c>
    </row>
    <row r="4" spans="1:13" ht="16.2" thickBot="1" x14ac:dyDescent="0.35">
      <c r="D4" s="61" t="s">
        <v>22</v>
      </c>
      <c r="E4" s="61"/>
      <c r="F4" s="61"/>
      <c r="G4" s="61"/>
      <c r="J4" s="54" t="s">
        <v>30</v>
      </c>
      <c r="K4" s="54"/>
      <c r="L4" s="54"/>
      <c r="M4" s="54"/>
    </row>
    <row r="5" spans="1:13" ht="15.6" x14ac:dyDescent="0.3">
      <c r="C5" t="s">
        <v>26</v>
      </c>
      <c r="D5" s="45" t="s">
        <v>23</v>
      </c>
      <c r="E5" s="46" t="s">
        <v>28</v>
      </c>
      <c r="F5" s="46" t="s">
        <v>24</v>
      </c>
      <c r="G5" s="47" t="s">
        <v>25</v>
      </c>
      <c r="I5" s="16" t="s">
        <v>26</v>
      </c>
      <c r="J5" s="17" t="s">
        <v>23</v>
      </c>
      <c r="K5" s="18" t="s">
        <v>28</v>
      </c>
      <c r="L5" s="18" t="s">
        <v>24</v>
      </c>
      <c r="M5" s="19" t="s">
        <v>25</v>
      </c>
    </row>
    <row r="6" spans="1:13" ht="15.6" x14ac:dyDescent="0.3">
      <c r="D6" s="22">
        <f>1/9</f>
        <v>0.1111111111111111</v>
      </c>
      <c r="E6" s="22">
        <v>0.02</v>
      </c>
      <c r="F6" s="22">
        <v>0.05</v>
      </c>
      <c r="G6" s="22">
        <v>0.1</v>
      </c>
      <c r="J6" s="20">
        <f>D6</f>
        <v>0.1111111111111111</v>
      </c>
      <c r="K6" s="37">
        <v>0.13</v>
      </c>
      <c r="L6" s="38">
        <v>0.15</v>
      </c>
      <c r="M6" s="22">
        <v>9.9999999999999992E-2</v>
      </c>
    </row>
    <row r="7" spans="1:13" ht="15.6" x14ac:dyDescent="0.3">
      <c r="D7" s="22">
        <f t="shared" ref="D7:D14" si="0">1/9</f>
        <v>0.1111111111111111</v>
      </c>
      <c r="E7" s="22">
        <v>0.13</v>
      </c>
      <c r="F7" s="22">
        <v>0.15</v>
      </c>
      <c r="G7" s="22">
        <v>0.1</v>
      </c>
      <c r="J7" s="20">
        <f t="shared" ref="J7:J14" si="1">D7</f>
        <v>0.1111111111111111</v>
      </c>
      <c r="K7" s="20">
        <v>7.000000040736587E-2</v>
      </c>
      <c r="L7" s="21">
        <v>0.05</v>
      </c>
      <c r="M7" s="22">
        <v>0.1</v>
      </c>
    </row>
    <row r="8" spans="1:13" ht="15.6" x14ac:dyDescent="0.3">
      <c r="D8" s="22">
        <f t="shared" si="0"/>
        <v>0.1111111111111111</v>
      </c>
      <c r="E8" s="22">
        <v>0.13</v>
      </c>
      <c r="F8" s="22">
        <v>0.15</v>
      </c>
      <c r="G8" s="22">
        <v>0.1</v>
      </c>
      <c r="J8" s="20">
        <f t="shared" si="1"/>
        <v>0.1111111111111111</v>
      </c>
      <c r="K8" s="20">
        <v>0.13</v>
      </c>
      <c r="L8" s="21">
        <v>0.05</v>
      </c>
      <c r="M8" s="22">
        <v>0.1</v>
      </c>
    </row>
    <row r="9" spans="1:13" ht="15.6" x14ac:dyDescent="0.3">
      <c r="D9" s="22">
        <f t="shared" si="0"/>
        <v>0.1111111111111111</v>
      </c>
      <c r="E9" s="22">
        <v>0.11085320996169121</v>
      </c>
      <c r="F9" s="22">
        <v>6.8747597353402454E-2</v>
      </c>
      <c r="G9" s="22">
        <v>0.1</v>
      </c>
      <c r="J9" s="20">
        <f t="shared" si="1"/>
        <v>0.1111111111111111</v>
      </c>
      <c r="K9" s="20">
        <v>0.13</v>
      </c>
      <c r="L9" s="21">
        <v>0.15</v>
      </c>
      <c r="M9" s="22">
        <v>0.20000000016641781</v>
      </c>
    </row>
    <row r="10" spans="1:13" ht="15.6" x14ac:dyDescent="0.3">
      <c r="D10" s="22">
        <f t="shared" si="0"/>
        <v>0.1111111111111111</v>
      </c>
      <c r="E10" s="22">
        <v>0.13</v>
      </c>
      <c r="F10" s="22">
        <v>0.15</v>
      </c>
      <c r="G10" s="22">
        <v>0.1</v>
      </c>
      <c r="J10" s="20">
        <f t="shared" si="1"/>
        <v>0.1111111111111111</v>
      </c>
      <c r="K10" s="20">
        <v>0.13</v>
      </c>
      <c r="L10" s="21">
        <v>0.15</v>
      </c>
      <c r="M10" s="22">
        <v>0.1</v>
      </c>
    </row>
    <row r="11" spans="1:13" ht="15.6" x14ac:dyDescent="0.3">
      <c r="D11" s="22">
        <f t="shared" si="0"/>
        <v>0.1111111111111111</v>
      </c>
      <c r="E11" s="22">
        <v>0.12044198283955625</v>
      </c>
      <c r="F11" s="22">
        <v>7.0044906578066987E-2</v>
      </c>
      <c r="G11" s="22">
        <v>0.1</v>
      </c>
      <c r="J11" s="20">
        <f t="shared" si="1"/>
        <v>0.1111111111111111</v>
      </c>
      <c r="K11" s="20">
        <v>0.02</v>
      </c>
      <c r="L11" s="21">
        <v>0.05</v>
      </c>
      <c r="M11" s="22">
        <v>0.1</v>
      </c>
    </row>
    <row r="12" spans="1:13" ht="15.6" x14ac:dyDescent="0.3">
      <c r="D12" s="22">
        <f t="shared" si="0"/>
        <v>0.1111111111111111</v>
      </c>
      <c r="E12" s="22">
        <v>9.8705807198752368E-2</v>
      </c>
      <c r="F12" s="22">
        <v>6.1207505086996634E-2</v>
      </c>
      <c r="G12" s="22">
        <v>0.1</v>
      </c>
      <c r="J12" s="20">
        <f t="shared" si="1"/>
        <v>0.1111111111111111</v>
      </c>
      <c r="K12" s="20">
        <v>0.13</v>
      </c>
      <c r="L12" s="21">
        <v>0.15</v>
      </c>
      <c r="M12" s="22">
        <v>0.1</v>
      </c>
    </row>
    <row r="13" spans="1:13" ht="15.6" x14ac:dyDescent="0.3">
      <c r="D13" s="22">
        <f t="shared" si="0"/>
        <v>0.1111111111111111</v>
      </c>
      <c r="E13" s="22">
        <v>0.13</v>
      </c>
      <c r="F13" s="22">
        <v>0.15</v>
      </c>
      <c r="G13" s="22">
        <v>0.1</v>
      </c>
      <c r="J13" s="20">
        <f t="shared" si="1"/>
        <v>0.1111111111111111</v>
      </c>
      <c r="K13" s="20">
        <v>0.13</v>
      </c>
      <c r="L13" s="21">
        <v>0.15</v>
      </c>
      <c r="M13" s="22">
        <v>0.1</v>
      </c>
    </row>
    <row r="14" spans="1:13" ht="15.6" x14ac:dyDescent="0.3">
      <c r="D14" s="22">
        <f t="shared" si="0"/>
        <v>0.1111111111111111</v>
      </c>
      <c r="E14" s="22">
        <v>0.13</v>
      </c>
      <c r="F14" s="22">
        <v>0.15</v>
      </c>
      <c r="G14" s="22">
        <v>0.19999999999999993</v>
      </c>
      <c r="J14" s="20">
        <f t="shared" si="1"/>
        <v>0.1111111111111111</v>
      </c>
      <c r="K14" s="20">
        <v>0.13</v>
      </c>
      <c r="L14" s="21">
        <v>0.10000000137985827</v>
      </c>
      <c r="M14" s="22">
        <v>0.1</v>
      </c>
    </row>
    <row r="15" spans="1:13" ht="16.2" thickBot="1" x14ac:dyDescent="0.35">
      <c r="D15" s="49">
        <f>SUM(D6:D14)</f>
        <v>1.0000000000000002</v>
      </c>
      <c r="E15" s="49">
        <f t="shared" ref="E15:F15" si="2">SUM(E6:E14)</f>
        <v>1.0000009999999997</v>
      </c>
      <c r="F15" s="49">
        <f t="shared" si="2"/>
        <v>1.000000009018466</v>
      </c>
      <c r="G15" s="49">
        <f>SUM(G6:G14)</f>
        <v>0.99999999999999989</v>
      </c>
      <c r="J15" s="39">
        <f>SUM(J6:J14)</f>
        <v>1.0000000000000002</v>
      </c>
      <c r="K15" s="39">
        <f>SUM(K6:K14)</f>
        <v>1.0000000004073659</v>
      </c>
      <c r="L15" s="39">
        <f t="shared" ref="L15:M15" si="3">SUM(L6:L14)</f>
        <v>1.0000000013798584</v>
      </c>
      <c r="M15" s="39">
        <f t="shared" si="3"/>
        <v>1.0000000001664178</v>
      </c>
    </row>
    <row r="16" spans="1:13" ht="15.6" x14ac:dyDescent="0.3">
      <c r="B16" s="55" t="s">
        <v>10</v>
      </c>
      <c r="C16" s="56"/>
      <c r="D16" s="24" cm="1">
        <f t="array" ref="D16">SUMPRODUCT(TRANSPOSE('Return-Risks'!$N$4:$U$4),D6:D13)+$K$2*D14</f>
        <v>7.3724700574568144E-3</v>
      </c>
      <c r="E16" s="24" cm="1">
        <f t="array" ref="E16">SUMPRODUCT(TRANSPOSE('Return-Risks'!$N$4:$U$4),E6:E13)+$K$2*E14</f>
        <v>6.5934335804571417E-3</v>
      </c>
      <c r="F16" s="24" cm="1">
        <f t="array" ref="F16">SUMPRODUCT(TRANSPOSE('Return-Risks'!$N$4:$U$4),F6:F13)+$K$2*F14</f>
        <v>6.7318197799239535E-3</v>
      </c>
      <c r="G16" s="26" cm="1">
        <f t="array" ref="G16">SUMPRODUCT(TRANSPOSE('Return-Risks'!$N$4:$U$4),G6:G13)+$K$2*G14</f>
        <v>7.1352230517111332E-3</v>
      </c>
      <c r="J16" s="41" cm="1">
        <f t="array" ref="J16">SUMPRODUCT(TRANSPOSE('Return-Risks'!$N4:$U4),J6:J13)+$K$2*J14</f>
        <v>7.3724700574568144E-3</v>
      </c>
      <c r="K16" s="24" cm="1">
        <f t="array" ref="K16">SUMPRODUCT(TRANSPOSE('Return-Risks'!$N4:$U4),K6:K13)+$K$2*K14</f>
        <v>8.5522924887744996E-3</v>
      </c>
      <c r="L16" s="24" cm="1">
        <f t="array" ref="L16">SUMPRODUCT(TRANSPOSE('Return-Risks'!$N4:$U4),L6:L13)+$K$2*L14</f>
        <v>9.1841368482283928E-3</v>
      </c>
      <c r="M16" s="26" cm="1">
        <f t="array" ref="M16">SUMPRODUCT(TRANSPOSE('Return-Risks'!$N4:$U4),M6:M13)+$K$2*M14</f>
        <v>8.2356195388360118E-3</v>
      </c>
    </row>
    <row r="17" spans="2:13" ht="15.6" x14ac:dyDescent="0.3">
      <c r="B17" s="57" t="s">
        <v>12</v>
      </c>
      <c r="C17" s="58"/>
      <c r="D17" s="25" cm="1">
        <f t="array" ref="D17">SQRT(MMULT(MMULT(TRANSPOSE(D6:D13),'Return-Risks'!$M$8:$T$15),D6:D13))</f>
        <v>5.7474482655879809E-2</v>
      </c>
      <c r="E17" s="25" cm="1">
        <f t="array" ref="E17">SQRT(MMULT(MMULT(TRANSPOSE(E6:E13),'Return-Risks'!$M$8:$T$15),E6:E13))</f>
        <v>5.1539818513695879E-2</v>
      </c>
      <c r="F17" s="25" cm="1">
        <f t="array" ref="F17">SQRT(MMULT(MMULT(TRANSPOSE(F6:F13),'Return-Risks'!$M$8:$T$15),F6:F13))</f>
        <v>4.8774457003079953E-2</v>
      </c>
      <c r="G17" s="27" cm="1">
        <f t="array" ref="G17">SQRT(MMULT(MMULT(TRANSPOSE(G6:G13),'Return-Risks'!$M$8:$T$15),G6:G13))</f>
        <v>5.1727034390291825E-2</v>
      </c>
      <c r="J17" s="42" cm="1">
        <f t="array" ref="J17">SQRT(MMULT(MMULT(TRANSPOSE(J6:J13),'Return-Risks'!$M$8:$T$15),J6:J13))</f>
        <v>5.7474482655879809E-2</v>
      </c>
      <c r="K17" s="25" cm="1">
        <f t="array" ref="K17">SQRT(MMULT(MMULT(TRANSPOSE(K6:K13),'Return-Risks'!$M$8:$T$15),K6:K13))</f>
        <v>5.6076669408437051E-2</v>
      </c>
      <c r="L17" s="25" cm="1">
        <f t="array" ref="L17">SQRT(MMULT(MMULT(TRANSPOSE(L6:L13),'Return-Risks'!$M$8:$T$15),L6:L13))</f>
        <v>5.8891516379713675E-2</v>
      </c>
      <c r="M17" s="27" cm="1">
        <f t="array" ref="M17">SQRT(MMULT(MMULT(TRANSPOSE(M6:M13),'Return-Risks'!$M$8:$T$15),M6:M13))</f>
        <v>5.9871520415154762E-2</v>
      </c>
    </row>
    <row r="18" spans="2:13" ht="16.2" thickBot="1" x14ac:dyDescent="0.35">
      <c r="B18" s="59" t="s">
        <v>27</v>
      </c>
      <c r="C18" s="60"/>
      <c r="D18" s="28">
        <f>D17/D16</f>
        <v>7.7958244940917449</v>
      </c>
      <c r="E18" s="28">
        <f>E17/E16</f>
        <v>7.8168404799677189</v>
      </c>
      <c r="F18" s="28">
        <f>F17/F16</f>
        <v>7.2453598874613574</v>
      </c>
      <c r="G18" s="29">
        <f>G17/G16</f>
        <v>7.249532917949483</v>
      </c>
      <c r="J18" s="43">
        <f>J17/J16</f>
        <v>7.7958244940917449</v>
      </c>
      <c r="K18" s="28">
        <f t="shared" ref="K18:M18" si="4">K17/K16</f>
        <v>6.5569166959668088</v>
      </c>
      <c r="L18" s="28">
        <f t="shared" si="4"/>
        <v>6.4123082389689969</v>
      </c>
      <c r="M18" s="29">
        <f t="shared" si="4"/>
        <v>7.2698259229707878</v>
      </c>
    </row>
  </sheetData>
  <mergeCells count="6">
    <mergeCell ref="D4:G4"/>
    <mergeCell ref="B16:C16"/>
    <mergeCell ref="B17:C17"/>
    <mergeCell ref="B18:C18"/>
    <mergeCell ref="I2:J2"/>
    <mergeCell ref="J4:M4"/>
  </mergeCells>
  <pageMargins left="0.7" right="0.7" top="0.75" bottom="0.75" header="0.3" footer="0.3"/>
  <ignoredErrors>
    <ignoredError sqref="E17:G17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DB4-5AE6-40EA-BCC7-87DB88ED1161}">
  <dimension ref="A1:K18"/>
  <sheetViews>
    <sheetView workbookViewId="0">
      <selection activeCell="F23" sqref="F23"/>
    </sheetView>
  </sheetViews>
  <sheetFormatPr defaultRowHeight="14.4" x14ac:dyDescent="0.3"/>
  <cols>
    <col min="10" max="10" width="11.6640625" customWidth="1"/>
  </cols>
  <sheetData>
    <row r="1" spans="1:11" ht="18.600000000000001" thickBot="1" x14ac:dyDescent="0.4">
      <c r="A1" s="1" t="s">
        <v>37</v>
      </c>
    </row>
    <row r="2" spans="1:11" ht="16.2" thickBot="1" x14ac:dyDescent="0.35">
      <c r="I2" s="64" t="s">
        <v>34</v>
      </c>
      <c r="J2" s="65"/>
      <c r="K2" s="50">
        <v>5.0000000000000001E-3</v>
      </c>
    </row>
    <row r="4" spans="1:11" ht="15" thickBot="1" x14ac:dyDescent="0.35">
      <c r="D4" s="61" t="s">
        <v>35</v>
      </c>
      <c r="E4" s="61"/>
      <c r="F4" s="61"/>
      <c r="G4" s="61"/>
    </row>
    <row r="5" spans="1:11" ht="15.6" x14ac:dyDescent="0.3">
      <c r="D5" s="45" t="s">
        <v>23</v>
      </c>
      <c r="E5" s="46" t="s">
        <v>28</v>
      </c>
      <c r="F5" s="46" t="s">
        <v>24</v>
      </c>
      <c r="G5" s="47" t="s">
        <v>25</v>
      </c>
    </row>
    <row r="6" spans="1:11" ht="15.6" x14ac:dyDescent="0.3">
      <c r="D6" s="49">
        <f>1/9</f>
        <v>0.1111111111111111</v>
      </c>
      <c r="E6" s="49">
        <v>0.13</v>
      </c>
      <c r="F6" s="49">
        <v>0.15</v>
      </c>
      <c r="G6" s="49">
        <v>0.1</v>
      </c>
    </row>
    <row r="7" spans="1:11" ht="15.6" x14ac:dyDescent="0.3">
      <c r="D7" s="49">
        <f t="shared" ref="D7:D14" si="0">1/9</f>
        <v>0.1111111111111111</v>
      </c>
      <c r="E7" s="49">
        <v>6.9999999999999798E-2</v>
      </c>
      <c r="F7" s="49">
        <v>0.05</v>
      </c>
      <c r="G7" s="49">
        <v>0.1</v>
      </c>
    </row>
    <row r="8" spans="1:11" ht="15.6" x14ac:dyDescent="0.3">
      <c r="D8" s="49">
        <f t="shared" si="0"/>
        <v>0.1111111111111111</v>
      </c>
      <c r="E8" s="49">
        <v>0.13</v>
      </c>
      <c r="F8" s="49">
        <v>0.05</v>
      </c>
      <c r="G8" s="49">
        <v>0.1</v>
      </c>
    </row>
    <row r="9" spans="1:11" ht="15.6" x14ac:dyDescent="0.3">
      <c r="D9" s="49">
        <f t="shared" si="0"/>
        <v>0.1111111111111111</v>
      </c>
      <c r="E9" s="49">
        <v>0.13</v>
      </c>
      <c r="F9" s="49">
        <v>0.15</v>
      </c>
      <c r="G9" s="49">
        <v>0.1</v>
      </c>
    </row>
    <row r="10" spans="1:11" ht="15.6" x14ac:dyDescent="0.3">
      <c r="D10" s="49">
        <f t="shared" si="0"/>
        <v>0.1111111111111111</v>
      </c>
      <c r="E10" s="49">
        <v>0.13</v>
      </c>
      <c r="F10" s="49">
        <v>0.15</v>
      </c>
      <c r="G10" s="49">
        <v>0.1</v>
      </c>
    </row>
    <row r="11" spans="1:11" ht="15.6" x14ac:dyDescent="0.3">
      <c r="D11" s="49">
        <f t="shared" si="0"/>
        <v>0.1111111111111111</v>
      </c>
      <c r="E11" s="49">
        <v>0.02</v>
      </c>
      <c r="F11" s="49">
        <v>0.05</v>
      </c>
      <c r="G11" s="49">
        <v>0.1</v>
      </c>
    </row>
    <row r="12" spans="1:11" ht="15.6" x14ac:dyDescent="0.3">
      <c r="D12" s="49">
        <f t="shared" si="0"/>
        <v>0.1111111111111111</v>
      </c>
      <c r="E12" s="49">
        <v>0.13</v>
      </c>
      <c r="F12" s="49">
        <v>9.9999999999999978E-2</v>
      </c>
      <c r="G12" s="49">
        <v>0.1</v>
      </c>
    </row>
    <row r="13" spans="1:11" ht="15.6" x14ac:dyDescent="0.3">
      <c r="D13" s="49">
        <f t="shared" si="0"/>
        <v>0.1111111111111111</v>
      </c>
      <c r="E13" s="49">
        <v>0.13</v>
      </c>
      <c r="F13" s="49">
        <v>0.15</v>
      </c>
      <c r="G13" s="49">
        <v>0.19999999999999996</v>
      </c>
    </row>
    <row r="14" spans="1:11" ht="15.6" x14ac:dyDescent="0.3">
      <c r="D14" s="49">
        <f t="shared" si="0"/>
        <v>0.1111111111111111</v>
      </c>
      <c r="E14" s="49">
        <v>0.13</v>
      </c>
      <c r="F14" s="49">
        <v>0.15</v>
      </c>
      <c r="G14" s="49">
        <v>0.1</v>
      </c>
    </row>
    <row r="15" spans="1:11" ht="16.2" thickBot="1" x14ac:dyDescent="0.35">
      <c r="D15" s="49">
        <f>SUM(D6:D14)</f>
        <v>1.0000000000000002</v>
      </c>
      <c r="E15" s="49">
        <f>SUM(E6:E14)</f>
        <v>0.99999999999999989</v>
      </c>
      <c r="F15" s="49">
        <f>SUM(F6:F14)</f>
        <v>1</v>
      </c>
      <c r="G15" s="49">
        <f t="shared" ref="F15:G15" si="1">SUM(G6:G14)</f>
        <v>0.99999999999999989</v>
      </c>
    </row>
    <row r="16" spans="1:11" ht="15.6" x14ac:dyDescent="0.3">
      <c r="B16" s="55" t="s">
        <v>10</v>
      </c>
      <c r="C16" s="56"/>
      <c r="D16" s="24" cm="1">
        <f t="array" ref="D16">SUMPRODUCT(TRANSPOSE('Return-Risks'!$N$4:$U$4),D6:D13)+$K$2*D14</f>
        <v>7.3724700574568144E-3</v>
      </c>
      <c r="E16" s="24" cm="1">
        <f t="array" ref="E16">SUMPRODUCT(TRANSPOSE('Return-Risks'!$N$4:$U$4),E6:E13)+$K$2*E14</f>
        <v>8.5522924881633999E-3</v>
      </c>
      <c r="F16" s="24" cm="1">
        <f t="array" ref="F16">SUMPRODUCT(TRANSPOSE('Return-Risks'!$N$4:$U$4),F6:F13)+$K$2*F14</f>
        <v>9.1339195210741499E-3</v>
      </c>
      <c r="G16" s="26" cm="1">
        <f t="array" ref="G16">SUMPRODUCT(TRANSPOSE('Return-Risks'!$N$4:$U$4),G6:G13)+$K$2*G14</f>
        <v>7.985843776919143E-3</v>
      </c>
    </row>
    <row r="17" spans="2:7" ht="15.6" x14ac:dyDescent="0.3">
      <c r="B17" s="57" t="s">
        <v>12</v>
      </c>
      <c r="C17" s="58"/>
      <c r="D17" s="25" cm="1">
        <f t="array" ref="D17">SQRT(MMULT(MMULT(TRANSPOSE(D6:D13),'Return-Risks'!$M$8:$T$15),D6:D13))</f>
        <v>5.7474482655879809E-2</v>
      </c>
      <c r="E17" s="25" cm="1">
        <f t="array" ref="E17">SQRT(MMULT(MMULT(TRANSPOSE(E6:E13),'Return-Risks'!$M$8:$T$15),E6:E13))</f>
        <v>5.6076669385447163E-2</v>
      </c>
      <c r="F17" s="25" cm="1">
        <f t="array" ref="F17">SQRT(MMULT(MMULT(TRANSPOSE(F6:F13),'Return-Risks'!$M$8:$T$15),F6:F13))</f>
        <v>5.4699270468750331E-2</v>
      </c>
      <c r="G17" s="27" cm="1">
        <f t="array" ref="G17">SQRT(MMULT(MMULT(TRANSPOSE(G6:G13),'Return-Risks'!$M$8:$T$15),G6:G13))</f>
        <v>5.3012344042536887E-2</v>
      </c>
    </row>
    <row r="18" spans="2:7" ht="16.2" thickBot="1" x14ac:dyDescent="0.35">
      <c r="B18" s="59" t="s">
        <v>36</v>
      </c>
      <c r="C18" s="60"/>
      <c r="D18" s="48">
        <f>(D$16-$K$2)/D$17</f>
        <v>4.1278667468163867E-2</v>
      </c>
      <c r="E18" s="48">
        <f>(E$16-$K$2)/E$17</f>
        <v>6.3347066205848512E-2</v>
      </c>
      <c r="F18" s="48">
        <f t="shared" ref="F18:G18" si="2">(F$16-$K$2)/F$17</f>
        <v>7.5575405040106639E-2</v>
      </c>
      <c r="G18" s="51">
        <f t="shared" si="2"/>
        <v>5.6323556915787651E-2</v>
      </c>
    </row>
  </sheetData>
  <mergeCells count="5">
    <mergeCell ref="D4:G4"/>
    <mergeCell ref="I2:J2"/>
    <mergeCell ref="B16:C16"/>
    <mergeCell ref="B17:C17"/>
    <mergeCell ref="B18:C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9DCA-1EE5-45EC-A4CE-53ABD66B179C}">
  <dimension ref="A1:M13"/>
  <sheetViews>
    <sheetView tabSelected="1" workbookViewId="0">
      <selection activeCell="I25" sqref="I25"/>
    </sheetView>
  </sheetViews>
  <sheetFormatPr defaultRowHeight="14.4" x14ac:dyDescent="0.3"/>
  <cols>
    <col min="1" max="1" width="15.6640625" customWidth="1"/>
    <col min="2" max="2" width="12.77734375" bestFit="1" customWidth="1"/>
    <col min="4" max="4" width="12.77734375" bestFit="1" customWidth="1"/>
    <col min="5" max="5" width="10.33203125" bestFit="1" customWidth="1"/>
    <col min="6" max="8" width="11.33203125" bestFit="1" customWidth="1"/>
    <col min="9" max="10" width="10.33203125" bestFit="1" customWidth="1"/>
    <col min="11" max="11" width="12" bestFit="1" customWidth="1"/>
    <col min="12" max="12" width="11.33203125" bestFit="1" customWidth="1"/>
    <col min="13" max="13" width="12.77734375" bestFit="1" customWidth="1"/>
  </cols>
  <sheetData>
    <row r="1" spans="1:13" ht="18" x14ac:dyDescent="0.35">
      <c r="A1" s="1" t="s">
        <v>40</v>
      </c>
    </row>
    <row r="2" spans="1:13" ht="15" thickBot="1" x14ac:dyDescent="0.35">
      <c r="D2" s="67" t="s">
        <v>39</v>
      </c>
      <c r="E2" s="67"/>
      <c r="F2" s="67"/>
      <c r="G2" s="67"/>
      <c r="H2" s="67"/>
      <c r="I2" s="67"/>
      <c r="J2" s="67"/>
      <c r="K2" s="67"/>
      <c r="L2" s="67"/>
    </row>
    <row r="3" spans="1:13" ht="15" thickBot="1" x14ac:dyDescent="0.35">
      <c r="D3" s="69" t="s">
        <v>2</v>
      </c>
      <c r="E3" s="70" t="s">
        <v>1</v>
      </c>
      <c r="F3" s="70" t="s">
        <v>3</v>
      </c>
      <c r="G3" s="70" t="s">
        <v>4</v>
      </c>
      <c r="H3" s="70" t="s">
        <v>5</v>
      </c>
      <c r="I3" s="70" t="s">
        <v>6</v>
      </c>
      <c r="J3" s="70" t="s">
        <v>7</v>
      </c>
      <c r="K3" s="70" t="s">
        <v>8</v>
      </c>
      <c r="L3" s="71" t="s">
        <v>41</v>
      </c>
    </row>
    <row r="4" spans="1:13" ht="15" thickBot="1" x14ac:dyDescent="0.35">
      <c r="A4" s="75" t="s">
        <v>38</v>
      </c>
      <c r="B4" s="76">
        <v>1000000</v>
      </c>
      <c r="D4" s="72">
        <f>Data!B160</f>
        <v>258.11</v>
      </c>
      <c r="E4" s="73">
        <f>Data!C160</f>
        <v>212.83</v>
      </c>
      <c r="F4" s="73">
        <f>Data!D160</f>
        <v>328.85</v>
      </c>
      <c r="G4" s="73">
        <f>Data!E160</f>
        <v>4924</v>
      </c>
      <c r="H4" s="73">
        <f>Data!F160</f>
        <v>33.47</v>
      </c>
      <c r="I4" s="73">
        <f>Data!G160</f>
        <v>0.77700000000000002</v>
      </c>
      <c r="J4" s="73">
        <f>Data!H160</f>
        <v>69.88</v>
      </c>
      <c r="K4" s="73">
        <f>Data!I160</f>
        <v>141.24</v>
      </c>
      <c r="L4" s="74">
        <v>1009</v>
      </c>
    </row>
    <row r="5" spans="1:13" x14ac:dyDescent="0.3">
      <c r="A5" s="80" t="s">
        <v>42</v>
      </c>
      <c r="B5" s="81">
        <v>0.05</v>
      </c>
    </row>
    <row r="6" spans="1:13" ht="15" thickBot="1" x14ac:dyDescent="0.35">
      <c r="A6" s="82" t="s">
        <v>44</v>
      </c>
      <c r="B6" s="83">
        <v>8.0000000000000002E-3</v>
      </c>
      <c r="D6" s="68" t="s">
        <v>46</v>
      </c>
      <c r="E6" s="68"/>
      <c r="F6" s="68"/>
      <c r="G6" s="68"/>
      <c r="H6" s="68"/>
      <c r="I6" s="68"/>
      <c r="J6" s="68"/>
      <c r="K6" s="68"/>
      <c r="L6" s="68"/>
    </row>
    <row r="7" spans="1:13" ht="15" thickBot="1" x14ac:dyDescent="0.35">
      <c r="D7" s="84">
        <v>0.05</v>
      </c>
      <c r="E7" s="85">
        <v>8.2703772595314098E-2</v>
      </c>
      <c r="F7" s="85">
        <v>0.15</v>
      </c>
      <c r="G7" s="85">
        <v>0.15</v>
      </c>
      <c r="H7" s="85">
        <v>0.15</v>
      </c>
      <c r="I7" s="85">
        <v>0.05</v>
      </c>
      <c r="J7" s="85">
        <v>6.7296227404454914E-2</v>
      </c>
      <c r="K7" s="85">
        <v>0.15</v>
      </c>
      <c r="L7" s="86">
        <v>0.15</v>
      </c>
      <c r="M7" s="5">
        <f>SUM(D7:L7)</f>
        <v>0.99999999999976918</v>
      </c>
    </row>
    <row r="8" spans="1:13" ht="15" thickBot="1" x14ac:dyDescent="0.35"/>
    <row r="9" spans="1:13" x14ac:dyDescent="0.3">
      <c r="D9" s="77" t="s">
        <v>43</v>
      </c>
      <c r="E9" s="79">
        <f>SUMPRODUCT(D7:K7,'Return-Risks'!N4:U4)+L7*B6</f>
        <v>8.4207949905724597E-3</v>
      </c>
    </row>
    <row r="10" spans="1:13" ht="16.2" thickBot="1" x14ac:dyDescent="0.35">
      <c r="D10" s="78" t="s">
        <v>12</v>
      </c>
      <c r="E10" s="87" cm="1">
        <f t="array" ref="E10">SQRT(MMULT(MMULT(D7:K7,'Return-Risks'!M8:T15),TRANSPOSE(D7:K7)))</f>
        <v>5.0000003992092361E-2</v>
      </c>
    </row>
    <row r="12" spans="1:13" ht="15" thickBot="1" x14ac:dyDescent="0.35">
      <c r="D12" s="88" t="s">
        <v>45</v>
      </c>
      <c r="E12" s="88"/>
      <c r="F12" s="88"/>
      <c r="G12" s="88"/>
      <c r="H12" s="88"/>
      <c r="I12" s="88"/>
      <c r="J12" s="88"/>
      <c r="K12" s="88"/>
      <c r="L12" s="88"/>
    </row>
    <row r="13" spans="1:13" ht="15" thickBot="1" x14ac:dyDescent="0.35">
      <c r="D13" s="89">
        <f>D7*$B$4</f>
        <v>50000</v>
      </c>
      <c r="E13" s="90">
        <f t="shared" ref="E13:L13" si="0">E7*$B$4</f>
        <v>82703.772595314105</v>
      </c>
      <c r="F13" s="90">
        <f t="shared" si="0"/>
        <v>150000</v>
      </c>
      <c r="G13" s="90">
        <f t="shared" si="0"/>
        <v>150000</v>
      </c>
      <c r="H13" s="90">
        <f t="shared" si="0"/>
        <v>150000</v>
      </c>
      <c r="I13" s="90">
        <f t="shared" si="0"/>
        <v>50000</v>
      </c>
      <c r="J13" s="90">
        <f t="shared" si="0"/>
        <v>67296.227404454912</v>
      </c>
      <c r="K13" s="90">
        <f t="shared" si="0"/>
        <v>150000</v>
      </c>
      <c r="L13" s="91">
        <f t="shared" si="0"/>
        <v>150000</v>
      </c>
      <c r="M13" s="66">
        <f>SUM(D13:L13)</f>
        <v>999999.99999976903</v>
      </c>
    </row>
  </sheetData>
  <mergeCells count="3">
    <mergeCell ref="D6:L6"/>
    <mergeCell ref="D2:L2"/>
    <mergeCell ref="D12:L12"/>
  </mergeCells>
  <pageMargins left="0.7" right="0.7" top="0.75" bottom="0.75" header="0.3" footer="0.3"/>
  <ignoredErrors>
    <ignoredError sqref="E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Return-Risks</vt:lpstr>
      <vt:lpstr>Scenarios</vt:lpstr>
      <vt:lpstr>Risk-free</vt:lpstr>
      <vt:lpstr>Sharpe</vt:lpstr>
      <vt:lpstr>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2021-03-08T19:20:48Z</dcterms:created>
  <dcterms:modified xsi:type="dcterms:W3CDTF">2021-03-14T12:39:29Z</dcterms:modified>
</cp:coreProperties>
</file>