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4.xml.rels" ContentType="application/vnd.openxmlformats-package.relationships+xml"/>
  <Override PartName="/xl/worksheets/_rels/sheet25.xml.rels" ContentType="application/vnd.openxmlformats-package.relationships+xml"/>
  <Override PartName="/xl/worksheets/_rels/sheet26.xml.rels" ContentType="application/vnd.openxmlformats-package.relationships+xml"/>
  <Override PartName="/xl/worksheets/_rels/sheet27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jpeg" ContentType="image/jpeg"/>
  <Override PartName="/xl/media/image2.png" ContentType="image/p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5.xml.rels" ContentType="application/vnd.openxmlformats-package.relationship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Kostenzusammenstellung " sheetId="1" state="visible" r:id="rId3"/>
    <sheet name="Kosten Sonder 12012301" sheetId="2" state="visible" r:id="rId4"/>
    <sheet name="Kosten Sonder 12012304" sheetId="3" state="visible" r:id="rId5"/>
    <sheet name="COVID-19-SONDER" sheetId="4" state="visible" r:id="rId6"/>
    <sheet name="COVID SONDER 12012304" sheetId="5" state="visible" r:id="rId7"/>
    <sheet name="Hallen" sheetId="6" state="visible" r:id="rId8"/>
    <sheet name="WC-Planung" sheetId="7" state="visible" r:id="rId9"/>
    <sheet name="Hallen 12012301" sheetId="8" state="visible" r:id="rId10"/>
    <sheet name="Verkehr" sheetId="9" state="visible" r:id="rId11"/>
    <sheet name="Sanitär" sheetId="10" state="visible" r:id="rId12"/>
    <sheet name="WC Besetzung" sheetId="11" state="visible" r:id="rId13"/>
    <sheet name="Glasreinigung" sheetId="12" state="visible" r:id="rId14"/>
    <sheet name="Außenrevier" sheetId="13" state="visible" r:id="rId15"/>
    <sheet name="Außenrevier Aufmaß" sheetId="14" state="visible" r:id="rId16"/>
    <sheet name="diverse Zusatzarbeiten" sheetId="15" state="visible" r:id="rId17"/>
    <sheet name="CWS Schmutzfangmatten" sheetId="16" state="hidden" r:id="rId18"/>
    <sheet name="Nebenräume MG" sheetId="17" state="visible" r:id="rId19"/>
    <sheet name="Ideelle Flächen" sheetId="18" state="visible" r:id="rId20"/>
    <sheet name="ideelle Fl. 12012301" sheetId="19" state="visible" r:id="rId21"/>
    <sheet name="ideelle Fl. 12012304" sheetId="20" state="visible" r:id="rId22"/>
    <sheet name="DRK-Stationen " sheetId="21" state="visible" r:id="rId23"/>
    <sheet name="Kassen" sheetId="22" state="visible" r:id="rId24"/>
    <sheet name="Hallenrücknahme" sheetId="23" state="visible" r:id="rId25"/>
    <sheet name="Kostenzusammenstellung  ICC" sheetId="24" state="hidden" r:id="rId26"/>
    <sheet name="Hallen ICC" sheetId="25" state="hidden" r:id="rId27"/>
    <sheet name="Verkehr ICC" sheetId="26" state="hidden" r:id="rId28"/>
    <sheet name="Sanitär ICC" sheetId="27" state="hidden" r:id="rId29"/>
    <sheet name="diverse Zusatzarbeiten ICC" sheetId="28" state="hidden" r:id="rId30"/>
    <sheet name="Bankett ICC" sheetId="29" state="hidden" r:id="rId31"/>
  </sheets>
  <definedNames>
    <definedName function="false" hidden="false" localSheetId="28" name="_xlnm.Print_Titles" vbProcedure="false">'Bankett ICC'!$1:$10</definedName>
    <definedName function="false" hidden="false" localSheetId="4" name="_xlnm.Print_Titles" vbProcedure="false">'COVID SONDER 12012304'!$1:$12</definedName>
    <definedName function="false" hidden="false" localSheetId="3" name="_xlnm.Print_Titles" vbProcedure="false">'COVID-19-SONDER'!$1:$11</definedName>
    <definedName function="false" hidden="false" localSheetId="15" name="_xlnm.Print_Titles" vbProcedure="false">'CWS Schmutzfangmatten'!$1:$6</definedName>
    <definedName function="false" hidden="false" localSheetId="14" name="_xlnm.Print_Titles" vbProcedure="false">'diverse Zusatzarbeiten'!$1:$10</definedName>
    <definedName function="false" hidden="false" localSheetId="27" name="_xlnm.Print_Titles" vbProcedure="false">'diverse Zusatzarbeiten ICC'!$1:$8</definedName>
    <definedName function="false" hidden="false" localSheetId="5" name="_xlnm.Print_Area" vbProcedure="false">Hallen!$A$1:$P$31</definedName>
    <definedName function="false" hidden="false" localSheetId="5" name="_xlnm.Print_Titles" vbProcedure="false">Hallen!$1:$13</definedName>
    <definedName function="false" hidden="false" localSheetId="7" name="_xlnm.Print_Area" vbProcedure="false">'Hallen 12012301'!$A$1:$P$33</definedName>
    <definedName function="false" hidden="false" localSheetId="7" name="_xlnm.Print_Titles" vbProcedure="false">'Hallen 12012301'!$1:$14</definedName>
    <definedName function="false" hidden="false" localSheetId="22" name="_xlnm.Print_Titles" vbProcedure="false">Hallenrücknahme!$1:$8</definedName>
    <definedName function="false" hidden="false" localSheetId="1" name="_xlnm.Print_Area" vbProcedure="false">'Kosten Sonder 12012301'!$A$1:$H$14</definedName>
    <definedName function="false" hidden="false" localSheetId="2" name="_xlnm.Print_Area" vbProcedure="false">'Kosten Sonder 12012304'!$A$1:$H$15</definedName>
    <definedName function="false" hidden="false" localSheetId="0" name="_xlnm.Print_Area" vbProcedure="false">'Kostenzusammenstellung '!$A$1:$H$25</definedName>
    <definedName function="false" hidden="false" localSheetId="23" name="_xlnm.Print_Area" vbProcedure="false">'Kostenzusammenstellung  ICC'!$A$1:$B$25</definedName>
    <definedName function="false" hidden="false" localSheetId="16" name="_xlnm.Print_Titles" vbProcedure="false">'Nebenräume MG'!$1:$6</definedName>
    <definedName function="false" hidden="false" localSheetId="9" name="_xlnm.Print_Area" vbProcedure="false">Sanitär!$A$1:$P$44</definedName>
    <definedName function="false" hidden="false" localSheetId="9" name="_xlnm.Print_Titles" vbProcedure="false">Sanitär!$1:$14</definedName>
    <definedName function="false" hidden="false" localSheetId="8" name="_xlnm.Print_Area" vbProcedure="false">Verkehr!$A$1:$N$99</definedName>
    <definedName function="false" hidden="false" localSheetId="8" name="_xlnm.Print_Titles" vbProcedure="false">Verkehr!$1:$9</definedName>
    <definedName function="false" hidden="false" localSheetId="10" name="_xlnm.Print_Titles" vbProcedure="false">'WC Besetzung'!$1:$4</definedName>
    <definedName function="false" hidden="false" localSheetId="6" name="_xlnm.Print_Titles" vbProcedure="false">'WC-Planung'!$1:$7</definedName>
    <definedName function="false" hidden="true" localSheetId="0" name="Z_5C32C84F_22BC_44CA_AD2B_12D34D143DA0_.wvu.FilterData" vbProcedure="false">'Kostenzusammenstellung '!$A$5:$B$19</definedName>
    <definedName function="false" hidden="true" localSheetId="0" name="Z_5C32C84F_22BC_44CA_AD2B_12D34D143DA0_.wvu.PrintArea" vbProcedure="false">'Kostenzusammenstellung '!$A$1:$B$19</definedName>
    <definedName function="false" hidden="true" localSheetId="1" name="Z_5C32C84F_22BC_44CA_AD2B_12D34D143DA0_.wvu.FilterData" vbProcedure="false">'Kosten Sonder 12012301'!$A$5:$B$6</definedName>
    <definedName function="false" hidden="true" localSheetId="1" name="Z_5C32C84F_22BC_44CA_AD2B_12D34D143DA0_.wvu.PrintArea" vbProcedure="false">'Kosten Sonder 12012301'!$A$1:$B$6</definedName>
    <definedName function="false" hidden="true" localSheetId="2" name="Z_5C32C84F_22BC_44CA_AD2B_12D34D143DA0_.wvu.FilterData" vbProcedure="false">'Kosten Sonder 12012304'!$A$5:$B$9</definedName>
    <definedName function="false" hidden="true" localSheetId="2" name="Z_5C32C84F_22BC_44CA_AD2B_12D34D143DA0_.wvu.PrintArea" vbProcedure="false">'Kosten Sonder 12012304'!$A$1:$B$9</definedName>
    <definedName function="false" hidden="true" localSheetId="3" name="Z_5C32C84F_22BC_44CA_AD2B_12D34D143DA0_.wvu.FilterData" vbProcedure="false">'COVID-19-SONDER'!$A$11:$H$14</definedName>
    <definedName function="false" hidden="true" localSheetId="3" name="Z_5C32C84F_22BC_44CA_AD2B_12D34D143DA0_.wvu.PrintTitles" vbProcedure="false">'COVID-19-SONDER'!$1:$11</definedName>
    <definedName function="false" hidden="true" localSheetId="4" name="Z_5C32C84F_22BC_44CA_AD2B_12D34D143DA0_.wvu.FilterData" vbProcedure="false">'COVID SONDER 12012304'!$A$12:$H$15</definedName>
    <definedName function="false" hidden="true" localSheetId="4" name="Z_5C32C84F_22BC_44CA_AD2B_12D34D143DA0_.wvu.PrintTitles" vbProcedure="false">'COVID SONDER 12012304'!$1:$12</definedName>
    <definedName function="false" hidden="true" localSheetId="5" name="Z_5C32C84F_22BC_44CA_AD2B_12D34D143DA0_.wvu.PrintTitles" vbProcedure="false">Hallen!$1:$13</definedName>
    <definedName function="false" hidden="true" localSheetId="6" name="Z_5C32C84F_22BC_44CA_AD2B_12D34D143DA0_.wvu.Cols" vbProcedure="false">'WC-Planung'!$E:$E,'WC-Planung'!$Y:$Y</definedName>
    <definedName function="false" hidden="true" localSheetId="6" name="Z_5C32C84F_22BC_44CA_AD2B_12D34D143DA0_.wvu.PrintTitles" vbProcedure="false">'WC-Planung'!$1:$13</definedName>
    <definedName function="false" hidden="true" localSheetId="7" name="Z_5C32C84F_22BC_44CA_AD2B_12D34D143DA0_.wvu.PrintTitles" vbProcedure="false">'Hallen 12012301'!$1:$14</definedName>
    <definedName function="false" hidden="true" localSheetId="8" name="Z_5C32C84F_22BC_44CA_AD2B_12D34D143DA0_.wvu.PrintArea" vbProcedure="false">Verkehr!$A$1:$N$96</definedName>
    <definedName function="false" hidden="true" localSheetId="8" name="Z_5C32C84F_22BC_44CA_AD2B_12D34D143DA0_.wvu.PrintTitles" vbProcedure="false">Verkehr!$1:$9</definedName>
    <definedName function="false" hidden="true" localSheetId="9" name="Z_5C32C84F_22BC_44CA_AD2B_12D34D143DA0_.wvu.Cols" vbProcedure="false">sanitär!#REF!</definedName>
    <definedName function="false" hidden="true" localSheetId="9" name="Z_5C32C84F_22BC_44CA_AD2B_12D34D143DA0_.wvu.PrintTitles" vbProcedure="false">Sanitär!$1:$14</definedName>
    <definedName function="false" hidden="true" localSheetId="10" name="Z_5C32C84F_22BC_44CA_AD2B_12D34D143DA0_.wvu.Cols" vbProcedure="false">'WC Besetzung'!$I:$L</definedName>
    <definedName function="false" hidden="true" localSheetId="10" name="Z_5C32C84F_22BC_44CA_AD2B_12D34D143DA0_.wvu.PrintTitles" vbProcedure="false">'WC Besetzung'!$1:$4</definedName>
    <definedName function="false" hidden="true" localSheetId="14" name="Z_5C32C84F_22BC_44CA_AD2B_12D34D143DA0_.wvu.FilterData" vbProcedure="false">'diverse Zusatzarbeiten'!$A$10:$H$18</definedName>
    <definedName function="false" hidden="true" localSheetId="14" name="Z_5C32C84F_22BC_44CA_AD2B_12D34D143DA0_.wvu.PrintTitles" vbProcedure="false">'diverse Zusatzarbeiten'!$1:$10</definedName>
    <definedName function="false" hidden="true" localSheetId="15" name="Z_5C32C84F_22BC_44CA_AD2B_12D34D143DA0_.wvu.FilterData" vbProcedure="false">'CWS Schmutzfangmatten'!$A$6:$H$10</definedName>
    <definedName function="false" hidden="true" localSheetId="15" name="Z_5C32C84F_22BC_44CA_AD2B_12D34D143DA0_.wvu.PrintTitles" vbProcedure="false">'CWS Schmutzfangmatten'!$1:$6</definedName>
    <definedName function="false" hidden="true" localSheetId="16" name="Z_5C32C84F_22BC_44CA_AD2B_12D34D143DA0_.wvu.FilterData" vbProcedure="false">'Nebenräume MG'!$A$6:$I$91</definedName>
    <definedName function="false" hidden="true" localSheetId="16" name="Z_5C32C84F_22BC_44CA_AD2B_12D34D143DA0_.wvu.PrintTitles" vbProcedure="false">'Nebenräume MG'!$1:$6</definedName>
    <definedName function="false" hidden="true" localSheetId="17" name="Z_5C32C84F_22BC_44CA_AD2B_12D34D143DA0_.wvu.Cols" vbProcedure="false">'Ideelle Flächen'!$M:$M</definedName>
    <definedName function="false" hidden="true" localSheetId="18" name="Z_5C32C84F_22BC_44CA_AD2B_12D34D143DA0_.wvu.Cols" vbProcedure="false">'ideelle Fl. 12012301'!$M:$M</definedName>
    <definedName function="false" hidden="true" localSheetId="19" name="Z_5C32C84F_22BC_44CA_AD2B_12D34D143DA0_.wvu.Cols" vbProcedure="false">'ideelle Fl. 12012304'!$M:$M</definedName>
    <definedName function="false" hidden="true" localSheetId="21" name="Z_5C32C84F_22BC_44CA_AD2B_12D34D143DA0_.wvu.Cols" vbProcedure="false">Kassen!$J:$M</definedName>
    <definedName function="false" hidden="true" localSheetId="22" name="Z_5C32C84F_22BC_44CA_AD2B_12D34D143DA0_.wvu.FilterData" vbProcedure="false">Hallenrücknahme!$A$8:$H$13</definedName>
    <definedName function="false" hidden="true" localSheetId="22" name="Z_5C32C84F_22BC_44CA_AD2B_12D34D143DA0_.wvu.PrintTitles" vbProcedure="false">Hallenrücknahme!$1:$8</definedName>
    <definedName function="false" hidden="true" localSheetId="23" name="Z_5C32C84F_22BC_44CA_AD2B_12D34D143DA0_.wvu.FilterData" vbProcedure="false">'Kostenzusammenstellung  ICC'!$A$6:$B$15</definedName>
    <definedName function="false" hidden="true" localSheetId="23" name="Z_5C32C84F_22BC_44CA_AD2B_12D34D143DA0_.wvu.PrintArea" vbProcedure="false">'Kostenzusammenstellung  ICC'!$A$1:$B$25</definedName>
    <definedName function="false" hidden="false" localSheetId="24" name="_xlnm.Print_Titles" vbProcedure="false">'hallen icc'!#ref!</definedName>
    <definedName function="false" hidden="false" localSheetId="25" name="_xlnm.Print_Area" vbProcedure="false">'verkehr icc'!#ref!</definedName>
    <definedName function="false" hidden="false" localSheetId="25" name="_xlnm.Print_Titles" vbProcedure="false">'verkehr icc'!#ref!</definedName>
    <definedName function="false" hidden="true" localSheetId="26" name="Z_5C32C84F_22BC_44CA_AD2B_12D34D143DA0_.wvu.Cols" vbProcedure="false">'Sanitär ICC'!$S:$S</definedName>
    <definedName function="false" hidden="false" localSheetId="26" name="_xlnm.Print_Titles" vbProcedure="false">'sanitär icc'!#ref!</definedName>
    <definedName function="false" hidden="true" localSheetId="27" name="Z_5C32C84F_22BC_44CA_AD2B_12D34D143DA0_.wvu.FilterData" vbProcedure="false">'diverse Zusatzarbeiten ICC'!$A$8:$H$23</definedName>
    <definedName function="false" hidden="true" localSheetId="27" name="Z_5C32C84F_22BC_44CA_AD2B_12D34D143DA0_.wvu.PrintTitles" vbProcedure="false">'diverse Zusatzarbeiten ICC'!$1:$8</definedName>
    <definedName function="false" hidden="true" localSheetId="28" name="Z_5C32C84F_22BC_44CA_AD2B_12D34D143DA0_.wvu.FilterData" vbProcedure="false">'Bankett ICC'!$A$10:$I$27</definedName>
    <definedName function="false" hidden="true" localSheetId="28" name="Z_5C32C84F_22BC_44CA_AD2B_12D34D143DA0_.wvu.PrintTitles" vbProcedure="false">'Bankett ICC'!$1:$10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Unbekannter Autor</author>
  </authors>
  <commentList>
    <comment ref="D32" authorId="0">
      <text>
        <r>
          <rPr>
            <sz val="10"/>
            <rFont val="Arial"/>
            <family val="2"/>
          </rPr>
          <t xml:space="preserve">Großmann, David (Tel. 1516):
</t>
        </r>
        <r>
          <rPr>
            <sz val="8"/>
            <color rgb="FF000000"/>
            <rFont val="Tahoma"/>
            <family val="2"/>
            <charset val="1"/>
          </rPr>
          <t xml:space="preserve">Raumnummern  der Liste stimmen nicht mit denen der Pläne überein!</t>
        </r>
      </text>
    </comment>
  </commentList>
</comments>
</file>

<file path=xl/comments25.xml><?xml version="1.0" encoding="utf-8"?>
<comments xmlns="http://schemas.openxmlformats.org/spreadsheetml/2006/main" xmlns:xdr="http://schemas.openxmlformats.org/drawingml/2006/spreadsheetDrawing">
  <authors>
    <author>Unbekannter Autor</author>
  </authors>
  <commentList>
    <comment ref="L9" authorId="0">
      <text>
        <r>
          <rPr>
            <sz val="10"/>
            <rFont val="Arial"/>
            <family val="2"/>
          </rPr>
          <t xml:space="preserve">Großmann, David (Tel. 1516):
</t>
        </r>
        <r>
          <rPr>
            <sz val="8"/>
            <color rgb="FF000000"/>
            <rFont val="Tahoma"/>
            <family val="2"/>
            <charset val="1"/>
          </rPr>
          <t xml:space="preserve">Preis u.a. für Zugangsfläche</t>
        </r>
      </text>
    </comment>
  </commentList>
</comments>
</file>

<file path=xl/comments26.xml><?xml version="1.0" encoding="utf-8"?>
<comments xmlns="http://schemas.openxmlformats.org/spreadsheetml/2006/main" xmlns:xdr="http://schemas.openxmlformats.org/drawingml/2006/spreadsheetDrawing">
  <authors>
    <author>Unbekannter Autor</author>
  </authors>
  <commentList>
    <comment ref="A92" authorId="0">
      <text>
        <r>
          <rPr>
            <sz val="10"/>
            <rFont val="Arial"/>
            <family val="2"/>
          </rPr>
          <t xml:space="preserve">David Großmann:
</t>
        </r>
        <r>
          <rPr>
            <sz val="9"/>
            <color rgb="FF000000"/>
            <rFont val="Tahoma"/>
            <family val="2"/>
            <charset val="1"/>
          </rPr>
          <t xml:space="preserve">inkl. Windfang 100,25m²</t>
        </r>
      </text>
    </comment>
    <comment ref="A174" authorId="0">
      <text>
        <r>
          <rPr>
            <sz val="10"/>
            <rFont val="Arial"/>
            <family val="2"/>
          </rPr>
          <t xml:space="preserve">Großmann, David (Tel. 1516):
</t>
        </r>
        <r>
          <rPr>
            <sz val="8"/>
            <color rgb="FF000000"/>
            <rFont val="Tahoma"/>
            <family val="2"/>
            <charset val="1"/>
          </rPr>
          <t xml:space="preserve">Eingangsfoyer: 171,70m²
Vorhalle: 460,79m²
Halle: 909,84m²</t>
        </r>
      </text>
    </comment>
    <comment ref="A181" authorId="0">
      <text>
        <r>
          <rPr>
            <sz val="10"/>
            <rFont val="Arial"/>
            <family val="2"/>
          </rPr>
          <t xml:space="preserve">Großmann, David (Tel. 1516):
</t>
        </r>
        <r>
          <rPr>
            <sz val="8"/>
            <color rgb="FF000000"/>
            <rFont val="Tahoma"/>
            <family val="2"/>
            <charset val="1"/>
          </rPr>
          <t xml:space="preserve">inkl. Windfänge,Flure und Aufzug</t>
        </r>
      </text>
    </comment>
    <comment ref="A182" authorId="0">
      <text>
        <r>
          <rPr>
            <sz val="10"/>
            <rFont val="Arial"/>
            <family val="2"/>
          </rPr>
          <t xml:space="preserve">Großmann, David (Tel. 1516):
</t>
        </r>
        <r>
          <rPr>
            <sz val="8"/>
            <color rgb="FF000000"/>
            <rFont val="Tahoma"/>
            <family val="2"/>
            <charset val="1"/>
          </rPr>
          <t xml:space="preserve">TR 1+2 zum Restaurant Brandenburg</t>
        </r>
      </text>
    </comment>
    <comment ref="D44" authorId="0">
      <text>
        <r>
          <rPr>
            <sz val="10"/>
            <rFont val="Arial"/>
            <family val="2"/>
          </rPr>
          <t xml:space="preserve">Großmann, David (Tel. 1516):
</t>
        </r>
        <r>
          <rPr>
            <sz val="8"/>
            <color rgb="FF000000"/>
            <rFont val="Tahoma"/>
            <family val="2"/>
            <charset val="1"/>
          </rPr>
          <t xml:space="preserve">Reduzierung um die Fläche der Räume Passau</t>
        </r>
      </text>
    </comment>
    <comment ref="D50" authorId="0">
      <text>
        <r>
          <rPr>
            <sz val="10"/>
            <rFont val="Arial"/>
            <family val="2"/>
          </rPr>
          <t xml:space="preserve">Großmann, David (Tel. 1516):
</t>
        </r>
        <r>
          <rPr>
            <sz val="8"/>
            <color rgb="FF000000"/>
            <rFont val="Tahoma"/>
            <family val="2"/>
            <charset val="1"/>
          </rPr>
          <t xml:space="preserve">Nicht ermittelbar!
</t>
        </r>
      </text>
    </comment>
    <comment ref="D51" authorId="0">
      <text>
        <r>
          <rPr>
            <sz val="10"/>
            <rFont val="Arial"/>
            <family val="2"/>
          </rPr>
          <t xml:space="preserve">Großmann, David (Tel. 1516):
</t>
        </r>
        <r>
          <rPr>
            <sz val="8"/>
            <color rgb="FF000000"/>
            <rFont val="Tahoma"/>
            <family val="2"/>
            <charset val="1"/>
          </rPr>
          <t xml:space="preserve">manuelle Berechnung anhand der Grundrisse: 408,25m²</t>
        </r>
      </text>
    </comment>
    <comment ref="D52" authorId="0">
      <text>
        <r>
          <rPr>
            <sz val="10"/>
            <rFont val="Arial"/>
            <family val="2"/>
          </rPr>
          <t xml:space="preserve">Großmann, David (Tel. 1516):
</t>
        </r>
        <r>
          <rPr>
            <sz val="8"/>
            <color rgb="FF000000"/>
            <rFont val="Tahoma"/>
            <family val="2"/>
            <charset val="1"/>
          </rPr>
          <t xml:space="preserve">Nicht ermittelbar!</t>
        </r>
      </text>
    </comment>
    <comment ref="D61" authorId="0">
      <text>
        <r>
          <rPr>
            <sz val="10"/>
            <rFont val="Arial"/>
            <family val="2"/>
          </rPr>
          <t xml:space="preserve">Großmann, David (Tel. 1516):
</t>
        </r>
        <r>
          <rPr>
            <sz val="8"/>
            <color rgb="FF000000"/>
            <rFont val="Tahoma"/>
            <family val="2"/>
            <charset val="1"/>
          </rPr>
          <t xml:space="preserve">Nicht ermittelbar!</t>
        </r>
      </text>
    </comment>
    <comment ref="D62" authorId="0">
      <text>
        <r>
          <rPr>
            <sz val="10"/>
            <rFont val="Arial"/>
            <family val="2"/>
          </rPr>
          <t xml:space="preserve">Großmann, David (Tel. 1516):
</t>
        </r>
        <r>
          <rPr>
            <sz val="8"/>
            <color rgb="FF000000"/>
            <rFont val="Tahoma"/>
            <family val="2"/>
            <charset val="1"/>
          </rPr>
          <t xml:space="preserve">Flächen vermutlich falsch, da baugleich mit Ü1/2-3/4!</t>
        </r>
      </text>
    </comment>
    <comment ref="D63" authorId="0">
      <text>
        <r>
          <rPr>
            <sz val="10"/>
            <rFont val="Arial"/>
            <family val="2"/>
          </rPr>
          <t xml:space="preserve">Großmann, David (Tel. 1516):
</t>
        </r>
        <r>
          <rPr>
            <sz val="8"/>
            <color rgb="FF000000"/>
            <rFont val="Tahoma"/>
            <family val="2"/>
            <charset val="1"/>
          </rPr>
          <t xml:space="preserve">Nicht ermittelbar!</t>
        </r>
      </text>
    </comment>
    <comment ref="D86" authorId="0">
      <text>
        <r>
          <rPr>
            <sz val="10"/>
            <rFont val="Arial"/>
            <family val="2"/>
          </rPr>
          <t xml:space="preserve">Großmann, David (Tel. 1516):
</t>
        </r>
        <r>
          <rPr>
            <sz val="8"/>
            <color rgb="FF000000"/>
            <rFont val="Tahoma"/>
            <family val="2"/>
            <charset val="1"/>
          </rPr>
          <t xml:space="preserve">bestehend aus zwei Teilflächen:
H05-E02-058=147,41m²
H05-E02-059=238,88m²</t>
        </r>
      </text>
    </comment>
    <comment ref="D112" authorId="0">
      <text>
        <r>
          <rPr>
            <sz val="10"/>
            <rFont val="Arial"/>
            <family val="2"/>
          </rPr>
          <t xml:space="preserve">azernick:
</t>
        </r>
        <r>
          <rPr>
            <sz val="8"/>
            <color rgb="FF000000"/>
            <rFont val="Tahoma"/>
            <family val="2"/>
            <charset val="1"/>
          </rPr>
          <t xml:space="preserve">je Ebene 128,80 m²
je ZE 64,40 m²</t>
        </r>
      </text>
    </comment>
    <comment ref="D157" authorId="0">
      <text>
        <r>
          <rPr>
            <sz val="10"/>
            <rFont val="Arial"/>
            <family val="2"/>
          </rPr>
          <t xml:space="preserve">David Großmann:
</t>
        </r>
        <r>
          <rPr>
            <sz val="9"/>
            <color rgb="FF000000"/>
            <rFont val="Tahoma"/>
            <family val="2"/>
            <charset val="1"/>
          </rPr>
          <t xml:space="preserve">Differenz aus Fläche H14-E01-002 und H14-E02-001 </t>
        </r>
      </text>
    </comment>
  </commentList>
</comments>
</file>

<file path=xl/comments27.xml><?xml version="1.0" encoding="utf-8"?>
<comments xmlns="http://schemas.openxmlformats.org/spreadsheetml/2006/main" xmlns:xdr="http://schemas.openxmlformats.org/drawingml/2006/spreadsheetDrawing">
  <authors>
    <author>Unbekannter Autor</author>
  </authors>
  <commentList>
    <comment ref="D32" authorId="0">
      <text>
        <r>
          <rPr>
            <sz val="10"/>
            <rFont val="Arial"/>
            <family val="2"/>
          </rPr>
          <t xml:space="preserve">Großmann, David (Tel. 1516):
</t>
        </r>
        <r>
          <rPr>
            <sz val="8"/>
            <color rgb="FF000000"/>
            <rFont val="Tahoma"/>
            <family val="2"/>
            <charset val="1"/>
          </rPr>
          <t xml:space="preserve">Raumnummern  der Liste stimmen nicht mit denen der Pläne überein!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Unbekannter Autor</author>
  </authors>
  <commentList>
    <comment ref="D39" authorId="0">
      <text>
        <r>
          <rPr>
            <sz val="10"/>
            <rFont val="Arial"/>
            <family val="2"/>
          </rPr>
          <t xml:space="preserve">Großmann, David (Tel. 1516):
</t>
        </r>
        <r>
          <rPr>
            <sz val="8"/>
            <color rgb="FF000000"/>
            <rFont val="Tahoma"/>
            <family val="2"/>
            <charset val="1"/>
          </rPr>
          <t xml:space="preserve">Reduzierung um die Fläche der Räume Passau</t>
        </r>
      </text>
    </comment>
    <comment ref="D44" authorId="0">
      <text>
        <r>
          <rPr>
            <sz val="10"/>
            <rFont val="Arial"/>
            <family val="2"/>
          </rPr>
          <t xml:space="preserve">Großmann, David (Tel. 1516):
</t>
        </r>
        <r>
          <rPr>
            <sz val="8"/>
            <color rgb="FF000000"/>
            <rFont val="Tahoma"/>
            <family val="2"/>
            <charset val="1"/>
          </rPr>
          <t xml:space="preserve">manuelle Berechnung anhand der Grundrisse: 408,25m²</t>
        </r>
      </text>
    </comment>
    <comment ref="D52" authorId="0">
      <text>
        <r>
          <rPr>
            <sz val="10"/>
            <rFont val="Arial"/>
            <family val="2"/>
          </rPr>
          <t xml:space="preserve">Großmann, David (Tel. 1516):
</t>
        </r>
        <r>
          <rPr>
            <sz val="8"/>
            <color rgb="FF000000"/>
            <rFont val="Tahoma"/>
            <family val="2"/>
            <charset val="1"/>
          </rPr>
          <t xml:space="preserve">Flächen vermutlich falsch, da baugleich mit Ü1/2-3/4!</t>
        </r>
      </text>
    </comment>
    <comment ref="D69" authorId="0">
      <text>
        <r>
          <rPr>
            <sz val="10"/>
            <rFont val="Arial"/>
            <family val="2"/>
          </rPr>
          <t xml:space="preserve">Großmann, David (Tel. 1516):
</t>
        </r>
        <r>
          <rPr>
            <sz val="8"/>
            <color rgb="FF000000"/>
            <rFont val="Tahoma"/>
            <family val="2"/>
            <charset val="1"/>
          </rPr>
          <t xml:space="preserve">bestehend aus zwei Teilflächen:
H05-E02-058=147,41m²
H05-E02-059=119,01m²</t>
        </r>
      </text>
    </comment>
  </commentList>
</comments>
</file>

<file path=xl/sharedStrings.xml><?xml version="1.0" encoding="utf-8"?>
<sst xmlns="http://schemas.openxmlformats.org/spreadsheetml/2006/main" count="2647" uniqueCount="931">
  <si>
    <t xml:space="preserve">Veranstaltung: ITB23 vom 07.-09.03.2023</t>
  </si>
  <si>
    <t xml:space="preserve">12012300</t>
  </si>
  <si>
    <t xml:space="preserve">Bereich </t>
  </si>
  <si>
    <t xml:space="preserve">Leistungsentgelt</t>
  </si>
  <si>
    <t xml:space="preserve">Hallen</t>
  </si>
  <si>
    <t xml:space="preserve">Verkehrsflächen</t>
  </si>
  <si>
    <t xml:space="preserve">Sanitärflächen</t>
  </si>
  <si>
    <t xml:space="preserve">WC Besetzung</t>
  </si>
  <si>
    <t xml:space="preserve">Aussengelände</t>
  </si>
  <si>
    <t xml:space="preserve">moved</t>
  </si>
  <si>
    <t xml:space="preserve">diverse Zusatzarbeiten </t>
  </si>
  <si>
    <t xml:space="preserve">Nebenräume MG</t>
  </si>
  <si>
    <t xml:space="preserve">Ideelle Flächen</t>
  </si>
  <si>
    <t xml:space="preserve">DRK-Stationen</t>
  </si>
  <si>
    <t xml:space="preserve">Kassen</t>
  </si>
  <si>
    <t xml:space="preserve">Zusatzarbeiten aus Hallenrücknahme</t>
  </si>
  <si>
    <t xml:space="preserve">Summe:</t>
  </si>
  <si>
    <t xml:space="preserve">Glasreinigung</t>
  </si>
  <si>
    <t xml:space="preserve">Ladycarebehälter</t>
  </si>
  <si>
    <t xml:space="preserve">Schmutzfangmatten</t>
  </si>
  <si>
    <t xml:space="preserve">COVID-19-SONDER:</t>
  </si>
  <si>
    <t xml:space="preserve">Gesamt:</t>
  </si>
  <si>
    <t xml:space="preserve">Sonderkontierung 12012301</t>
  </si>
  <si>
    <t xml:space="preserve">Hallen Sonderkontierung 12012301</t>
  </si>
  <si>
    <t xml:space="preserve">Sonderkontierung 12012304</t>
  </si>
  <si>
    <t xml:space="preserve">Ideelle Flächen Sonderkontierung 12012304</t>
  </si>
  <si>
    <t xml:space="preserve">COVID-19-SONDER</t>
  </si>
  <si>
    <t xml:space="preserve">Zuschläge </t>
  </si>
  <si>
    <t xml:space="preserve">Std. Satz</t>
  </si>
  <si>
    <t xml:space="preserve">Nacht</t>
  </si>
  <si>
    <t xml:space="preserve">Sonntag</t>
  </si>
  <si>
    <t xml:space="preserve">Feiertag</t>
  </si>
  <si>
    <t xml:space="preserve">hoher Feiertag</t>
  </si>
  <si>
    <t xml:space="preserve">Standard</t>
  </si>
  <si>
    <t xml:space="preserve">WC-Besetzung</t>
  </si>
  <si>
    <t xml:space="preserve">Business</t>
  </si>
  <si>
    <t xml:space="preserve">Glas</t>
  </si>
  <si>
    <t xml:space="preserve">Datum </t>
  </si>
  <si>
    <t xml:space="preserve">Leistung </t>
  </si>
  <si>
    <t xml:space="preserve">Anzahl MA </t>
  </si>
  <si>
    <t xml:space="preserve">Zeitraum</t>
  </si>
  <si>
    <t xml:space="preserve">Stunden </t>
  </si>
  <si>
    <t xml:space="preserve">Std.-Satz </t>
  </si>
  <si>
    <t xml:space="preserve">Entgelt</t>
  </si>
  <si>
    <t xml:space="preserve">Gestellung von Handdesinfektionsstelen</t>
  </si>
  <si>
    <t xml:space="preserve">6 Stk. EMS</t>
  </si>
  <si>
    <t xml:space="preserve">Zwischensumme:</t>
  </si>
  <si>
    <t xml:space="preserve">je 2 Stk. Halle 3.1 (je 1x NetWorkingArea und GreenStage)</t>
  </si>
  <si>
    <t xml:space="preserve">1 Stk Halle 6.1 an Travel Stage</t>
  </si>
  <si>
    <t xml:space="preserve">Hallenflächen</t>
  </si>
  <si>
    <t xml:space="preserve">Preis/m²</t>
  </si>
  <si>
    <t xml:space="preserve">Vorreinigung Aufbau (VR Aufbau)</t>
  </si>
  <si>
    <t xml:space="preserve">Kongressflächen</t>
  </si>
  <si>
    <t xml:space="preserve">finale Vorreinigung </t>
  </si>
  <si>
    <t xml:space="preserve">Vorreinigung</t>
  </si>
  <si>
    <t xml:space="preserve">finale Vorreinigung Risiko</t>
  </si>
  <si>
    <t xml:space="preserve">lfd. R. Nacht</t>
  </si>
  <si>
    <t xml:space="preserve">laufende R. Nacht (lfd. VR Nacht)</t>
  </si>
  <si>
    <t xml:space="preserve">Endreinigung 
inkl. Mobiliar</t>
  </si>
  <si>
    <t xml:space="preserve">laufende R. Tag (lfd. Tag)</t>
  </si>
  <si>
    <t xml:space="preserve">Endreinigung 
ex. Mobiliar</t>
  </si>
  <si>
    <t xml:space="preserve">Nachreinigung (NR)</t>
  </si>
  <si>
    <t xml:space="preserve">finale</t>
  </si>
  <si>
    <t xml:space="preserve">LE/</t>
  </si>
  <si>
    <t xml:space="preserve">LE / </t>
  </si>
  <si>
    <t xml:space="preserve">Halle</t>
  </si>
  <si>
    <t xml:space="preserve">Fläche</t>
  </si>
  <si>
    <t xml:space="preserve">Flächen-anteil</t>
  </si>
  <si>
    <t xml:space="preserve">VR Aufbau</t>
  </si>
  <si>
    <t xml:space="preserve">Vor- reinig.</t>
  </si>
  <si>
    <t xml:space="preserve">lfd. VR Nacht</t>
  </si>
  <si>
    <t xml:space="preserve">lfd. Tag</t>
  </si>
  <si>
    <t xml:space="preserve">Nach-reinig.</t>
  </si>
  <si>
    <t xml:space="preserve">Vorrein.</t>
  </si>
  <si>
    <t xml:space="preserve">lfd. Nacht</t>
  </si>
  <si>
    <t xml:space="preserve">Nachrein.</t>
  </si>
  <si>
    <t xml:space="preserve">1.1ab  </t>
  </si>
  <si>
    <t xml:space="preserve">2.1ab</t>
  </si>
  <si>
    <t xml:space="preserve">3.1ab</t>
  </si>
  <si>
    <t xml:space="preserve">5.1</t>
  </si>
  <si>
    <t xml:space="preserve">6.1</t>
  </si>
  <si>
    <t xml:space="preserve">1.2ab</t>
  </si>
  <si>
    <t xml:space="preserve">2.2ab</t>
  </si>
  <si>
    <t xml:space="preserve">3.2ab</t>
  </si>
  <si>
    <t xml:space="preserve">4.2ab</t>
  </si>
  <si>
    <t xml:space="preserve">5.2a</t>
  </si>
  <si>
    <t xml:space="preserve">5.2b</t>
  </si>
  <si>
    <t xml:space="preserve">5.3 Fläche Stream-Studio</t>
  </si>
  <si>
    <t xml:space="preserve">6.2a</t>
  </si>
  <si>
    <t xml:space="preserve">6.2b</t>
  </si>
  <si>
    <r>
      <rPr>
        <sz val="10"/>
        <rFont val="Arial"/>
        <family val="2"/>
        <charset val="1"/>
      </rPr>
      <t xml:space="preserve">6.3</t>
    </r>
    <r>
      <rPr>
        <b val="true"/>
        <sz val="9"/>
        <rFont val="Arial"/>
        <family val="2"/>
        <charset val="1"/>
      </rPr>
      <t xml:space="preserve"> (nur Gangfläche)</t>
    </r>
  </si>
  <si>
    <t xml:space="preserve">Öffnung der WC Anlagen Auf -, VA- und Abbauphase</t>
  </si>
  <si>
    <t xml:space="preserve">Anzahl
Ladycare-
behälter</t>
  </si>
  <si>
    <t xml:space="preserve">Aufbau</t>
  </si>
  <si>
    <t xml:space="preserve">VA Laufzeit</t>
  </si>
  <si>
    <t xml:space="preserve">Abbau</t>
  </si>
  <si>
    <t xml:space="preserve">Foyer</t>
  </si>
  <si>
    <t xml:space="preserve">Ebene</t>
  </si>
  <si>
    <t xml:space="preserve">Kopffoyer</t>
  </si>
  <si>
    <t xml:space="preserve">1a</t>
  </si>
  <si>
    <t xml:space="preserve">1</t>
  </si>
  <si>
    <t xml:space="preserve">x</t>
  </si>
  <si>
    <t xml:space="preserve">1/2</t>
  </si>
  <si>
    <t xml:space="preserve">2</t>
  </si>
  <si>
    <t xml:space="preserve">2a</t>
  </si>
  <si>
    <t xml:space="preserve">Übergang</t>
  </si>
  <si>
    <t xml:space="preserve">1/2-3/4</t>
  </si>
  <si>
    <t xml:space="preserve">Babywickelraum</t>
  </si>
  <si>
    <t xml:space="preserve">3a</t>
  </si>
  <si>
    <t xml:space="preserve">4a</t>
  </si>
  <si>
    <t xml:space="preserve">4b</t>
  </si>
  <si>
    <t xml:space="preserve">5a/6a</t>
  </si>
  <si>
    <t xml:space="preserve">Eingang Messe Süd</t>
  </si>
  <si>
    <t xml:space="preserve">TU1</t>
  </si>
  <si>
    <t xml:space="preserve">3/4-5/6a</t>
  </si>
  <si>
    <t xml:space="preserve">5b</t>
  </si>
  <si>
    <t xml:space="preserve">2/3</t>
  </si>
  <si>
    <t xml:space="preserve">3</t>
  </si>
  <si>
    <t xml:space="preserve">5b/6b</t>
  </si>
  <si>
    <t xml:space="preserve">6b</t>
  </si>
  <si>
    <t xml:space="preserve">Halle 4.1 wegen Abend-VA Reinigung zeitlich anpassen!</t>
  </si>
  <si>
    <t xml:space="preserve">4.1ab</t>
  </si>
  <si>
    <t xml:space="preserve">Anzahl</t>
  </si>
  <si>
    <t xml:space="preserve">Details/
Ortsangabe</t>
  </si>
  <si>
    <t xml:space="preserve">Tage</t>
  </si>
  <si>
    <t xml:space="preserve">Vor-reinig.</t>
  </si>
  <si>
    <t xml:space="preserve">lfd. VR Nacht </t>
  </si>
  <si>
    <t xml:space="preserve">lfd. Tag </t>
  </si>
  <si>
    <t xml:space="preserve">NR</t>
  </si>
  <si>
    <t xml:space="preserve">Gesamt</t>
  </si>
  <si>
    <t xml:space="preserve">EMS Halle </t>
  </si>
  <si>
    <t xml:space="preserve">EMS Foyer</t>
  </si>
  <si>
    <t xml:space="preserve">EMS Treppenbereiche </t>
  </si>
  <si>
    <t xml:space="preserve">EMS Überfahrten </t>
  </si>
  <si>
    <t xml:space="preserve">zu MF 1.1/2.1</t>
  </si>
  <si>
    <t xml:space="preserve">zu MF 1.2/2.2</t>
  </si>
  <si>
    <t xml:space="preserve">EMS Garderobe </t>
  </si>
  <si>
    <t xml:space="preserve">EMS Flur (Garderobe/WC)</t>
  </si>
  <si>
    <t xml:space="preserve">Kopffoyer 1</t>
  </si>
  <si>
    <t xml:space="preserve">1.1</t>
  </si>
  <si>
    <t xml:space="preserve">Übergang 1.1/2.1</t>
  </si>
  <si>
    <t xml:space="preserve">1.1a-2.1a</t>
  </si>
  <si>
    <t xml:space="preserve">Gastro</t>
  </si>
  <si>
    <t xml:space="preserve">1.1b-2.1b</t>
  </si>
  <si>
    <t xml:space="preserve">Kopffoyer 2</t>
  </si>
  <si>
    <t xml:space="preserve">2.1</t>
  </si>
  <si>
    <t xml:space="preserve">Kopffoyer 2 WC Flur</t>
  </si>
  <si>
    <t xml:space="preserve">Kopffoyer 3</t>
  </si>
  <si>
    <t xml:space="preserve">3.1</t>
  </si>
  <si>
    <t xml:space="preserve">Übergang 3.1/4.1</t>
  </si>
  <si>
    <t xml:space="preserve">3.1a-4.1a</t>
  </si>
  <si>
    <t xml:space="preserve">3.1b-4.1b</t>
  </si>
  <si>
    <t xml:space="preserve">Kopffoyer 4</t>
  </si>
  <si>
    <t xml:space="preserve">4.1</t>
  </si>
  <si>
    <t xml:space="preserve">Kopffoyer 4 WC Flur</t>
  </si>
  <si>
    <t xml:space="preserve">Kopffoyer 5a</t>
  </si>
  <si>
    <t xml:space="preserve">5.1a</t>
  </si>
  <si>
    <t xml:space="preserve">Übergang 5/6a</t>
  </si>
  <si>
    <t xml:space="preserve">5.1a-6.1a</t>
  </si>
  <si>
    <t xml:space="preserve">Kopffoyer 6a</t>
  </si>
  <si>
    <t xml:space="preserve">6.1a</t>
  </si>
  <si>
    <t xml:space="preserve">Hallenverbinder</t>
  </si>
  <si>
    <t xml:space="preserve">1.1 zu 3.1</t>
  </si>
  <si>
    <t xml:space="preserve">2.1 zu 4.1</t>
  </si>
  <si>
    <t xml:space="preserve">3.1 zu 5.1</t>
  </si>
  <si>
    <t xml:space="preserve">4.1 zu 6.1</t>
  </si>
  <si>
    <t xml:space="preserve">Kopffoyer 1 </t>
  </si>
  <si>
    <t xml:space="preserve">1.1/2</t>
  </si>
  <si>
    <t xml:space="preserve">Übergang 1/2</t>
  </si>
  <si>
    <t xml:space="preserve">1.1/2a-2.1/2a</t>
  </si>
  <si>
    <t xml:space="preserve">1.1/2b-2.1/2b</t>
  </si>
  <si>
    <t xml:space="preserve">2.1/2</t>
  </si>
  <si>
    <t xml:space="preserve">Kopffoyer 2 Flur</t>
  </si>
  <si>
    <t xml:space="preserve">Übergang 1/2-3/4</t>
  </si>
  <si>
    <t xml:space="preserve">3.1/2</t>
  </si>
  <si>
    <t xml:space="preserve">Übergang 3/4</t>
  </si>
  <si>
    <t xml:space="preserve">3.1/2a-4.1/2a</t>
  </si>
  <si>
    <t xml:space="preserve">3.1/2b-4.1/2b</t>
  </si>
  <si>
    <t xml:space="preserve">4.1/2</t>
  </si>
  <si>
    <t xml:space="preserve">Kopffoyer 4a WC Flur</t>
  </si>
  <si>
    <t xml:space="preserve">4.1/2a</t>
  </si>
  <si>
    <t xml:space="preserve">Kopffoyer 4b WC Flur</t>
  </si>
  <si>
    <t xml:space="preserve">4.1/2b</t>
  </si>
  <si>
    <t xml:space="preserve">Übergang 3/4-5/6</t>
  </si>
  <si>
    <t xml:space="preserve">3/4-5/6</t>
  </si>
  <si>
    <t xml:space="preserve">5.1/2a</t>
  </si>
  <si>
    <t xml:space="preserve">Übergang 5/6</t>
  </si>
  <si>
    <t xml:space="preserve">5.1/2a-6.1/2a</t>
  </si>
  <si>
    <t xml:space="preserve">6.1/2</t>
  </si>
  <si>
    <t xml:space="preserve">1.2</t>
  </si>
  <si>
    <t xml:space="preserve">Übergang 1.2/2.2</t>
  </si>
  <si>
    <t xml:space="preserve">1.2a-2.2a</t>
  </si>
  <si>
    <t xml:space="preserve">1.2b-2.2b</t>
  </si>
  <si>
    <t xml:space="preserve">2.2</t>
  </si>
  <si>
    <t xml:space="preserve">3.2</t>
  </si>
  <si>
    <t xml:space="preserve">Übergang 3.2/4.2</t>
  </si>
  <si>
    <t xml:space="preserve">3.2a-4.2a</t>
  </si>
  <si>
    <t xml:space="preserve">3.2b-4.2b</t>
  </si>
  <si>
    <t xml:space="preserve">Kopffoyer 4 </t>
  </si>
  <si>
    <t xml:space="preserve">4.2</t>
  </si>
  <si>
    <t xml:space="preserve">Übergang 5/25</t>
  </si>
  <si>
    <t xml:space="preserve">5.2a-25</t>
  </si>
  <si>
    <t xml:space="preserve">Kopffoyer 5b</t>
  </si>
  <si>
    <t xml:space="preserve">5.2a-6.2a</t>
  </si>
  <si>
    <r>
      <rPr>
        <sz val="10"/>
        <rFont val="Arial"/>
        <family val="2"/>
        <charset val="1"/>
      </rPr>
      <t xml:space="preserve">Übergang 5/6b </t>
    </r>
    <r>
      <rPr>
        <sz val="10"/>
        <color rgb="FFFF0000"/>
        <rFont val="Arial"/>
        <family val="2"/>
        <charset val="1"/>
      </rPr>
      <t xml:space="preserve">(abzügl. Ideelle Fl.)</t>
    </r>
  </si>
  <si>
    <t xml:space="preserve">5.2b-6.2b</t>
  </si>
  <si>
    <t xml:space="preserve">Übergang 5/6b</t>
  </si>
  <si>
    <t xml:space="preserve">mdl. von Hr. Wilke am Morgen des 7. März</t>
  </si>
  <si>
    <t xml:space="preserve">Eingang 5/6b</t>
  </si>
  <si>
    <t xml:space="preserve">Kopffoyer 6b</t>
  </si>
  <si>
    <t xml:space="preserve">1.2 zu 3.2</t>
  </si>
  <si>
    <t xml:space="preserve">2.2 zu 4.2</t>
  </si>
  <si>
    <t xml:space="preserve">3.2 zu 5.2</t>
  </si>
  <si>
    <t xml:space="preserve">4.2 zu 6.2</t>
  </si>
  <si>
    <t xml:space="preserve">5.2/3b</t>
  </si>
  <si>
    <t xml:space="preserve">Eingeschränkter VA-Verkehr!</t>
  </si>
  <si>
    <t xml:space="preserve">5.2/3b-6.2/3b</t>
  </si>
  <si>
    <t xml:space="preserve">5.3b</t>
  </si>
  <si>
    <t xml:space="preserve">Übergang 5.3/6.3b</t>
  </si>
  <si>
    <t xml:space="preserve">5.3b-6.3b</t>
  </si>
  <si>
    <t xml:space="preserve">Treppe ÜG 1/2b</t>
  </si>
  <si>
    <t xml:space="preserve">2.1b</t>
  </si>
  <si>
    <t xml:space="preserve">2     1</t>
  </si>
  <si>
    <t xml:space="preserve">Treppe ÜG 3/4a</t>
  </si>
  <si>
    <t xml:space="preserve">4.1a</t>
  </si>
  <si>
    <t xml:space="preserve">Treppe ÜG 3/4b</t>
  </si>
  <si>
    <t xml:space="preserve">4.1b</t>
  </si>
  <si>
    <t xml:space="preserve">Treppe ÜG 5/6a</t>
  </si>
  <si>
    <t xml:space="preserve">Treppe ÜG 5/6b</t>
  </si>
  <si>
    <t xml:space="preserve">6.1b</t>
  </si>
  <si>
    <t xml:space="preserve">Treppe Kopffoyer 1</t>
  </si>
  <si>
    <t xml:space="preserve">Treppe Kopffoyer 2</t>
  </si>
  <si>
    <t xml:space="preserve">Treppe Kopffoyer 3</t>
  </si>
  <si>
    <t xml:space="preserve">Treppe Kopffoyer 4</t>
  </si>
  <si>
    <t xml:space="preserve">4</t>
  </si>
  <si>
    <t xml:space="preserve">Treppe Kopffoyer 5a</t>
  </si>
  <si>
    <t xml:space="preserve">5</t>
  </si>
  <si>
    <t xml:space="preserve">Treppe Kopffoyer 5b</t>
  </si>
  <si>
    <t xml:space="preserve">2     3</t>
  </si>
  <si>
    <t xml:space="preserve">Treppe Kopffoyer 6a</t>
  </si>
  <si>
    <t xml:space="preserve">6a</t>
  </si>
  <si>
    <t xml:space="preserve">Sanitäranlagen</t>
  </si>
  <si>
    <t xml:space="preserve">Reinigung Auf- u. Abbau 08:00 - 18:00 Uhr</t>
  </si>
  <si>
    <t xml:space="preserve">Reinigung Auf- u. Abbau 22:00 - 05:00 Uhr</t>
  </si>
  <si>
    <t xml:space="preserve">Reinigung Auf- u. Abbau 24h</t>
  </si>
  <si>
    <t xml:space="preserve">Ladycare-
behälter</t>
  </si>
  <si>
    <t xml:space="preserve">LE / VR</t>
  </si>
  <si>
    <t xml:space="preserve">Nach- reinig.</t>
  </si>
  <si>
    <t xml:space="preserve">WC-Festbesetzung</t>
  </si>
  <si>
    <t xml:space="preserve">Businessdress</t>
  </si>
  <si>
    <t xml:space="preserve">LE / €uro</t>
  </si>
  <si>
    <t xml:space="preserve">07.+09.03.23</t>
  </si>
  <si>
    <t xml:space="preserve">20 MA gemäß WC-Planung von 09:00 - 18:00 Uhr</t>
  </si>
  <si>
    <t xml:space="preserve">€/m²</t>
  </si>
  <si>
    <t xml:space="preserve">1-100 m²</t>
  </si>
  <si>
    <t xml:space="preserve">101-500 m²</t>
  </si>
  <si>
    <t xml:space="preserve">501-1000 m²</t>
  </si>
  <si>
    <t xml:space="preserve">&gt;1000 m²</t>
  </si>
  <si>
    <t xml:space="preserve">beidseitig 
mit Rahmen</t>
  </si>
  <si>
    <t xml:space="preserve">beidseitig 
ohne Rahmen</t>
  </si>
  <si>
    <t xml:space="preserve">einseitig 
mit Rahmen</t>
  </si>
  <si>
    <t xml:space="preserve">einseitig 
ohne Rahmen</t>
  </si>
  <si>
    <t xml:space="preserve">Umfang</t>
  </si>
  <si>
    <t xml:space="preserve">m²/MA</t>
  </si>
  <si>
    <t xml:space="preserve">€/m²/h</t>
  </si>
  <si>
    <t xml:space="preserve">Ein- und Zugangstüren </t>
  </si>
  <si>
    <t xml:space="preserve">CCB</t>
  </si>
  <si>
    <t xml:space="preserve">Übergang CCB / SCH7 - E 02 </t>
  </si>
  <si>
    <t xml:space="preserve">unteres Feld außen</t>
  </si>
  <si>
    <t xml:space="preserve">Eingangsebene Ost ZE 1</t>
  </si>
  <si>
    <t xml:space="preserve">unteres Feld beidseitig m.R:</t>
  </si>
  <si>
    <t xml:space="preserve">Terrasse SO Ebene 2</t>
  </si>
  <si>
    <t xml:space="preserve">Terrasse SW Ebene 2</t>
  </si>
  <si>
    <t xml:space="preserve">Eingang West Ebene 1</t>
  </si>
  <si>
    <t xml:space="preserve">Eingang West Terrassenzugang - Ebene 2</t>
  </si>
  <si>
    <t xml:space="preserve">Eingang Nord (Plaza) - Ebene 2</t>
  </si>
  <si>
    <t xml:space="preserve">Hallenzugang Ost+West Halle B - Ein- und Durchgangstüren</t>
  </si>
  <si>
    <t xml:space="preserve">beidseitig m.Rahmen</t>
  </si>
  <si>
    <t xml:space="preserve">Ballustradenverglasung Ebene 1 Ost und West, ZE 1 Ost,                  Ebene 2 Ost und West, Ebene 3 (M-Räume) - Ebene 1-3</t>
  </si>
  <si>
    <t xml:space="preserve">Fahrtreppenverglasung - Ost- und Westfoyers - alle</t>
  </si>
  <si>
    <t xml:space="preserve">Glaswände O 1-6 - ZE1</t>
  </si>
  <si>
    <t xml:space="preserve">Griffspurenbeseitigung an schwarzen Wänden - alle-</t>
  </si>
  <si>
    <t xml:space="preserve">Außenrevier</t>
  </si>
  <si>
    <t xml:space="preserve">VR</t>
  </si>
  <si>
    <t xml:space="preserve">während VA nachts </t>
  </si>
  <si>
    <t xml:space="preserve">während VA tags</t>
  </si>
  <si>
    <t xml:space="preserve">Std.-Satz 
o. Zuschläge</t>
  </si>
  <si>
    <t xml:space="preserve">Zuschläge 
Nacht</t>
  </si>
  <si>
    <t xml:space="preserve">Zuschläge 
Sonntag </t>
  </si>
  <si>
    <t xml:space="preserve">Zuschläge 
Feiertag</t>
  </si>
  <si>
    <t xml:space="preserve">Zuschläge 
h. Feiertag</t>
  </si>
  <si>
    <t xml:space="preserve">€/h</t>
  </si>
  <si>
    <t xml:space="preserve">Vorreinigung gemäß Aufmaß</t>
  </si>
  <si>
    <t xml:space="preserve">07.-
09.03.2023</t>
  </si>
  <si>
    <t xml:space="preserve">Reinigung tags gemäß Aufmaß</t>
  </si>
  <si>
    <t xml:space="preserve">Nachreinigung unter Berücksichtigung nachfolgender VA</t>
  </si>
  <si>
    <t xml:space="preserve">Objekt</t>
  </si>
  <si>
    <t xml:space="preserve">Bezeichnung</t>
  </si>
  <si>
    <t xml:space="preserve">Flächenart</t>
  </si>
  <si>
    <t xml:space="preserve">Aufbau 
</t>
  </si>
  <si>
    <t xml:space="preserve">VR 
07.03.2023</t>
  </si>
  <si>
    <t xml:space="preserve">lfd. Rg. 
tags</t>
  </si>
  <si>
    <t xml:space="preserve">lfd. Rg. 
nachts</t>
  </si>
  <si>
    <t xml:space="preserve">Nach-
reinigung</t>
  </si>
  <si>
    <t xml:space="preserve">01</t>
  </si>
  <si>
    <t xml:space="preserve">Gleisharfe</t>
  </si>
  <si>
    <t xml:space="preserve">Grauflächen</t>
  </si>
  <si>
    <t xml:space="preserve">wassergebundene Flächen</t>
  </si>
  <si>
    <t xml:space="preserve">02</t>
  </si>
  <si>
    <t xml:space="preserve">Parkplatz 18</t>
  </si>
  <si>
    <t xml:space="preserve">Parkflächen</t>
  </si>
  <si>
    <t xml:space="preserve">03</t>
  </si>
  <si>
    <t xml:space="preserve">Tor 25 innen Richtung H25</t>
  </si>
  <si>
    <t xml:space="preserve">04</t>
  </si>
  <si>
    <t xml:space="preserve">H26 Richtung Gleisharfe</t>
  </si>
  <si>
    <t xml:space="preserve">05</t>
  </si>
  <si>
    <t xml:space="preserve">H25 zu H26 Nord</t>
  </si>
  <si>
    <t xml:space="preserve">07</t>
  </si>
  <si>
    <t xml:space="preserve">H24 West</t>
  </si>
  <si>
    <t xml:space="preserve">08</t>
  </si>
  <si>
    <t xml:space="preserve">H24 Ost</t>
  </si>
  <si>
    <t xml:space="preserve">09</t>
  </si>
  <si>
    <t xml:space="preserve">Fahrstraße unter 24</t>
  </si>
  <si>
    <t xml:space="preserve">10</t>
  </si>
  <si>
    <t xml:space="preserve">H23b</t>
  </si>
  <si>
    <t xml:space="preserve">11</t>
  </si>
  <si>
    <t xml:space="preserve">H22b</t>
  </si>
  <si>
    <t xml:space="preserve">12</t>
  </si>
  <si>
    <t xml:space="preserve">H21b</t>
  </si>
  <si>
    <t xml:space="preserve">13</t>
  </si>
  <si>
    <t xml:space="preserve">Trompete bis Hammerskjölplatz</t>
  </si>
  <si>
    <t xml:space="preserve">14</t>
  </si>
  <si>
    <t xml:space="preserve">H23a</t>
  </si>
  <si>
    <t xml:space="preserve">15</t>
  </si>
  <si>
    <t xml:space="preserve">H22a</t>
  </si>
  <si>
    <t xml:space="preserve">16</t>
  </si>
  <si>
    <t xml:space="preserve">H21a</t>
  </si>
  <si>
    <t xml:space="preserve">17</t>
  </si>
  <si>
    <t xml:space="preserve">Hof 20</t>
  </si>
  <si>
    <t xml:space="preserve">17-1</t>
  </si>
  <si>
    <t xml:space="preserve">Tunnel bis 11.1</t>
  </si>
  <si>
    <t xml:space="preserve">18</t>
  </si>
  <si>
    <t xml:space="preserve">ehemal. RTL Zelt</t>
  </si>
  <si>
    <t xml:space="preserve">19</t>
  </si>
  <si>
    <t xml:space="preserve">Palaisbrunnen</t>
  </si>
  <si>
    <t xml:space="preserve">20</t>
  </si>
  <si>
    <t xml:space="preserve">Hof 18</t>
  </si>
  <si>
    <t xml:space="preserve">21</t>
  </si>
  <si>
    <t xml:space="preserve">H11.2 Richtung SoGa</t>
  </si>
  <si>
    <t xml:space="preserve">21-1</t>
  </si>
  <si>
    <t xml:space="preserve">H11.1 Richtung SoGa</t>
  </si>
  <si>
    <t xml:space="preserve">22</t>
  </si>
  <si>
    <t xml:space="preserve">GST</t>
  </si>
  <si>
    <t xml:space="preserve">22-1</t>
  </si>
  <si>
    <t xml:space="preserve">Tunnel 8.1 zu 11.1</t>
  </si>
  <si>
    <t xml:space="preserve">23</t>
  </si>
  <si>
    <t xml:space="preserve">H10.2 Richtung SoGa</t>
  </si>
  <si>
    <t xml:space="preserve">23-1</t>
  </si>
  <si>
    <t xml:space="preserve">H10.1 Richtung SoGa</t>
  </si>
  <si>
    <t xml:space="preserve">24</t>
  </si>
  <si>
    <t xml:space="preserve">H8.2 Richtung SoGa</t>
  </si>
  <si>
    <t xml:space="preserve">24-1</t>
  </si>
  <si>
    <t xml:space="preserve">H8.1 Richtung SoGa</t>
  </si>
  <si>
    <t xml:space="preserve">25</t>
  </si>
  <si>
    <t xml:space="preserve">Spindel Ost</t>
  </si>
  <si>
    <t xml:space="preserve">26</t>
  </si>
  <si>
    <t xml:space="preserve">H6.2 zu H7.2c</t>
  </si>
  <si>
    <t xml:space="preserve">26-1</t>
  </si>
  <si>
    <t xml:space="preserve">H6.1 zu H7.1c</t>
  </si>
  <si>
    <t xml:space="preserve">27</t>
  </si>
  <si>
    <t xml:space="preserve">H4.2 zu H7.2b</t>
  </si>
  <si>
    <t xml:space="preserve">27-1</t>
  </si>
  <si>
    <t xml:space="preserve">H4.1 zu H7.1b</t>
  </si>
  <si>
    <t xml:space="preserve">28</t>
  </si>
  <si>
    <t xml:space="preserve">H2.2 zu H7.2a</t>
  </si>
  <si>
    <t xml:space="preserve">28-1</t>
  </si>
  <si>
    <t xml:space="preserve">H2.1 zu H7.1a</t>
  </si>
  <si>
    <t xml:space="preserve">29</t>
  </si>
  <si>
    <t xml:space="preserve">H3.2 zu H5.2</t>
  </si>
  <si>
    <t xml:space="preserve">29-1</t>
  </si>
  <si>
    <t xml:space="preserve">H3.1 zu H5.1</t>
  </si>
  <si>
    <t xml:space="preserve">30</t>
  </si>
  <si>
    <t xml:space="preserve">H4.2 zu H6.2</t>
  </si>
  <si>
    <t xml:space="preserve">30-1</t>
  </si>
  <si>
    <t xml:space="preserve">H4.1 zu H6.1</t>
  </si>
  <si>
    <t xml:space="preserve">31</t>
  </si>
  <si>
    <t xml:space="preserve">H1.2 zu H3.2</t>
  </si>
  <si>
    <t xml:space="preserve">31-1</t>
  </si>
  <si>
    <t xml:space="preserve">H1.1 zu H3.1</t>
  </si>
  <si>
    <t xml:space="preserve">32</t>
  </si>
  <si>
    <t xml:space="preserve">H2.2 zu H4.2</t>
  </si>
  <si>
    <t xml:space="preserve">32-1</t>
  </si>
  <si>
    <t xml:space="preserve">H2.1 zu H4.1</t>
  </si>
  <si>
    <t xml:space="preserve">33</t>
  </si>
  <si>
    <t xml:space="preserve">H1.2a + Kopf 1.2</t>
  </si>
  <si>
    <t xml:space="preserve">33-1</t>
  </si>
  <si>
    <t xml:space="preserve">H1.1a + Kopf 1.1</t>
  </si>
  <si>
    <t xml:space="preserve">34</t>
  </si>
  <si>
    <t xml:space="preserve">H2.2a</t>
  </si>
  <si>
    <t xml:space="preserve">34-1</t>
  </si>
  <si>
    <t xml:space="preserve">H2.1a</t>
  </si>
  <si>
    <t xml:space="preserve">35</t>
  </si>
  <si>
    <t xml:space="preserve">Kopf 3.2</t>
  </si>
  <si>
    <t xml:space="preserve">35-1</t>
  </si>
  <si>
    <t xml:space="preserve">Kopf 3.1</t>
  </si>
  <si>
    <t xml:space="preserve">36</t>
  </si>
  <si>
    <t xml:space="preserve">H.5.2b + Kopf 5.2</t>
  </si>
  <si>
    <t xml:space="preserve">36-1</t>
  </si>
  <si>
    <t xml:space="preserve">Kopf 5.1</t>
  </si>
  <si>
    <t xml:space="preserve">37</t>
  </si>
  <si>
    <t xml:space="preserve">H25 Richtung H5.2 Nord</t>
  </si>
  <si>
    <t xml:space="preserve">38</t>
  </si>
  <si>
    <t xml:space="preserve">H25 bis Jaffestraße</t>
  </si>
  <si>
    <t xml:space="preserve">39</t>
  </si>
  <si>
    <t xml:space="preserve">Parkplatz 17</t>
  </si>
  <si>
    <t xml:space="preserve">40</t>
  </si>
  <si>
    <t xml:space="preserve">EMS Busvorfahrt</t>
  </si>
  <si>
    <t xml:space="preserve">41</t>
  </si>
  <si>
    <t xml:space="preserve">EMS bis S-Bahnhof</t>
  </si>
  <si>
    <t xml:space="preserve">42</t>
  </si>
  <si>
    <t xml:space="preserve">Piazza CCB</t>
  </si>
  <si>
    <t xml:space="preserve">43</t>
  </si>
  <si>
    <t xml:space="preserve">CCB Busvorfahrt</t>
  </si>
  <si>
    <t xml:space="preserve">44</t>
  </si>
  <si>
    <t xml:space="preserve">CCB Ost</t>
  </si>
  <si>
    <t xml:space="preserve">45</t>
  </si>
  <si>
    <t xml:space="preserve">Parkplatz 14</t>
  </si>
  <si>
    <t xml:space="preserve">46</t>
  </si>
  <si>
    <t xml:space="preserve">Mitarbeiterparkplatz + Tor 7</t>
  </si>
  <si>
    <t xml:space="preserve">47</t>
  </si>
  <si>
    <t xml:space="preserve">H7.2b+c Richtung Betriebszentrale</t>
  </si>
  <si>
    <t xml:space="preserve">48</t>
  </si>
  <si>
    <t xml:space="preserve">H8.2 zu 9 Süd</t>
  </si>
  <si>
    <t xml:space="preserve">49</t>
  </si>
  <si>
    <t xml:space="preserve">H8.2 zu 9 Nord</t>
  </si>
  <si>
    <t xml:space="preserve">50</t>
  </si>
  <si>
    <t xml:space="preserve">H9 + Tor 9</t>
  </si>
  <si>
    <t xml:space="preserve">51</t>
  </si>
  <si>
    <t xml:space="preserve">Japanischer Garten</t>
  </si>
  <si>
    <t xml:space="preserve">Gewässerflächen</t>
  </si>
  <si>
    <t xml:space="preserve">52</t>
  </si>
  <si>
    <t xml:space="preserve">Tunnel Funkturm Teil 1</t>
  </si>
  <si>
    <t xml:space="preserve">53</t>
  </si>
  <si>
    <t xml:space="preserve">Tunnel Funkturm Teil 2</t>
  </si>
  <si>
    <t xml:space="preserve">54</t>
  </si>
  <si>
    <t xml:space="preserve">GST Richtung FKT</t>
  </si>
  <si>
    <t xml:space="preserve">55</t>
  </si>
  <si>
    <t xml:space="preserve">H12</t>
  </si>
  <si>
    <t xml:space="preserve">56</t>
  </si>
  <si>
    <t xml:space="preserve">H11.1 Richtung FKT</t>
  </si>
  <si>
    <t xml:space="preserve">57</t>
  </si>
  <si>
    <t xml:space="preserve">Parkflächen FKT</t>
  </si>
  <si>
    <t xml:space="preserve">58</t>
  </si>
  <si>
    <t xml:space="preserve">H17 Richtung FKT</t>
  </si>
  <si>
    <t xml:space="preserve">59</t>
  </si>
  <si>
    <t xml:space="preserve">H15 Richtung FKT</t>
  </si>
  <si>
    <t xml:space="preserve">60</t>
  </si>
  <si>
    <t xml:space="preserve">H14 Richtung FKT</t>
  </si>
  <si>
    <t xml:space="preserve">61</t>
  </si>
  <si>
    <t xml:space="preserve">Tor 9 bis H13 straßenseitig</t>
  </si>
  <si>
    <t xml:space="preserve">62</t>
  </si>
  <si>
    <t xml:space="preserve">Eingang 14 Richtung ICC</t>
  </si>
  <si>
    <t xml:space="preserve">63</t>
  </si>
  <si>
    <t xml:space="preserve">H15 Richtung ICC</t>
  </si>
  <si>
    <t xml:space="preserve">64</t>
  </si>
  <si>
    <t xml:space="preserve">H16 straßenseitig</t>
  </si>
  <si>
    <t xml:space="preserve">65</t>
  </si>
  <si>
    <t xml:space="preserve">Tor 16 bis KST straßenseitig</t>
  </si>
  <si>
    <t xml:space="preserve">66</t>
  </si>
  <si>
    <t xml:space="preserve">Vorplatz 18</t>
  </si>
  <si>
    <t xml:space="preserve">67</t>
  </si>
  <si>
    <t xml:space="preserve">Parkplatz 3</t>
  </si>
  <si>
    <t xml:space="preserve">68</t>
  </si>
  <si>
    <t xml:space="preserve">Parkplatz 2</t>
  </si>
  <si>
    <t xml:space="preserve">69</t>
  </si>
  <si>
    <t xml:space="preserve">Eingang 19</t>
  </si>
  <si>
    <t xml:space="preserve">70</t>
  </si>
  <si>
    <t xml:space="preserve">Parkplatz 1</t>
  </si>
  <si>
    <t xml:space="preserve">71</t>
  </si>
  <si>
    <t xml:space="preserve">Vorplatz 20</t>
  </si>
  <si>
    <t xml:space="preserve">72</t>
  </si>
  <si>
    <t xml:space="preserve">Sommergarten</t>
  </si>
  <si>
    <t xml:space="preserve">Gebäude</t>
  </si>
  <si>
    <t xml:space="preserve">Grünflächen</t>
  </si>
  <si>
    <t xml:space="preserve">73</t>
  </si>
  <si>
    <t xml:space="preserve">MSH</t>
  </si>
  <si>
    <t xml:space="preserve">74</t>
  </si>
  <si>
    <t xml:space="preserve">H6.2b</t>
  </si>
  <si>
    <t xml:space="preserve">Diverse Zusatzarbeiten</t>
  </si>
  <si>
    <t xml:space="preserve">01.-04.03.23</t>
  </si>
  <si>
    <t xml:space="preserve">H6.3 Media Café täglich Leerung zu 14.00 Uhr der Papierkörbe und Müllbehälter</t>
  </si>
  <si>
    <t xml:space="preserve">06.,07.+09.03.23</t>
  </si>
  <si>
    <t xml:space="preserve">Gestellung von zusätzlichen Rosconi</t>
  </si>
  <si>
    <t xml:space="preserve">Stk.</t>
  </si>
  <si>
    <t xml:space="preserve">€/Stk.</t>
  </si>
  <si>
    <t xml:space="preserve">H6.2/310 Business-Satellite</t>
  </si>
  <si>
    <t xml:space="preserve">CWS Schmutzfangmatten</t>
  </si>
  <si>
    <t xml:space="preserve">Anzahl  </t>
  </si>
  <si>
    <t xml:space="preserve">€/Stk. </t>
  </si>
  <si>
    <t xml:space="preserve">Nebenräume</t>
  </si>
  <si>
    <t xml:space="preserve">VR / lfd. Rg.</t>
  </si>
  <si>
    <t xml:space="preserve">Halle / Ebene </t>
  </si>
  <si>
    <t xml:space="preserve">Raumnummer</t>
  </si>
  <si>
    <t xml:space="preserve">Fläche m²</t>
  </si>
  <si>
    <t xml:space="preserve">Anzahl 
Rg.</t>
  </si>
  <si>
    <t xml:space="preserve">LE / VR </t>
  </si>
  <si>
    <t xml:space="preserve">LE / NR </t>
  </si>
  <si>
    <t xml:space="preserve">Bemerkung</t>
  </si>
  <si>
    <t xml:space="preserve">Stuttgart</t>
  </si>
  <si>
    <t xml:space="preserve">H01-E02-065</t>
  </si>
  <si>
    <t xml:space="preserve">Augsburg 1</t>
  </si>
  <si>
    <t xml:space="preserve">ZA1-E01-019</t>
  </si>
  <si>
    <r>
      <rPr>
        <sz val="10"/>
        <rFont val="Arial"/>
        <family val="2"/>
        <charset val="1"/>
      </rPr>
      <t xml:space="preserve">
</t>
    </r>
    <r>
      <rPr>
        <b val="true"/>
        <sz val="10"/>
        <rFont val="Arial"/>
        <family val="2"/>
        <charset val="1"/>
      </rPr>
      <t xml:space="preserve">Augsburg 2</t>
    </r>
  </si>
  <si>
    <t xml:space="preserve">ZA1-E01-022</t>
  </si>
  <si>
    <t xml:space="preserve">Passau 1</t>
  </si>
  <si>
    <t xml:space="preserve">ZA1-ZE1-101</t>
  </si>
  <si>
    <t xml:space="preserve">Passau 2</t>
  </si>
  <si>
    <t xml:space="preserve">ZA1-ZE1-102</t>
  </si>
  <si>
    <t xml:space="preserve">Passau 3</t>
  </si>
  <si>
    <t xml:space="preserve">ZA1-ZE1-103</t>
  </si>
  <si>
    <t xml:space="preserve">Passau 4</t>
  </si>
  <si>
    <t xml:space="preserve">ZA1-ZE1-104</t>
  </si>
  <si>
    <t xml:space="preserve">Passau 5</t>
  </si>
  <si>
    <t xml:space="preserve">ZA1-ZE1-105</t>
  </si>
  <si>
    <t xml:space="preserve">Passau 6</t>
  </si>
  <si>
    <t xml:space="preserve">ZA1-ZE1-157</t>
  </si>
  <si>
    <t xml:space="preserve">Passau 7</t>
  </si>
  <si>
    <t xml:space="preserve">ZA1-ZE1-156</t>
  </si>
  <si>
    <t xml:space="preserve">Passau 8</t>
  </si>
  <si>
    <t xml:space="preserve">ZA1-ZE1-155</t>
  </si>
  <si>
    <t xml:space="preserve">Passau 9</t>
  </si>
  <si>
    <t xml:space="preserve">ZA1-ZE1-154</t>
  </si>
  <si>
    <t xml:space="preserve">Passau 10</t>
  </si>
  <si>
    <t xml:space="preserve">ZA1-ZE1-153</t>
  </si>
  <si>
    <t xml:space="preserve">Passau 11</t>
  </si>
  <si>
    <t xml:space="preserve">ZA1-ZE1-113</t>
  </si>
  <si>
    <t xml:space="preserve">Passau 14</t>
  </si>
  <si>
    <t xml:space="preserve">ZA1-ZE1-147</t>
  </si>
  <si>
    <t xml:space="preserve">Trier 1</t>
  </si>
  <si>
    <t xml:space="preserve">ZA1-ZE1-018</t>
  </si>
  <si>
    <t xml:space="preserve">Trier 2</t>
  </si>
  <si>
    <t xml:space="preserve">ZA1-ZE1-020</t>
  </si>
  <si>
    <t xml:space="preserve">ab 03.-10.03.23</t>
  </si>
  <si>
    <r>
      <rPr>
        <sz val="10"/>
        <rFont val="Arial"/>
        <family val="2"/>
        <charset val="1"/>
      </rPr>
      <t xml:space="preserve">
</t>
    </r>
    <r>
      <rPr>
        <b val="true"/>
        <sz val="10"/>
        <rFont val="Arial"/>
        <family val="2"/>
        <charset val="1"/>
      </rPr>
      <t xml:space="preserve">Trier 3</t>
    </r>
  </si>
  <si>
    <t xml:space="preserve">ZA1-ZE1-026</t>
  </si>
  <si>
    <r>
      <rPr>
        <sz val="10"/>
        <rFont val="Arial"/>
        <family val="2"/>
        <charset val="1"/>
      </rPr>
      <t xml:space="preserve">
</t>
    </r>
    <r>
      <rPr>
        <b val="true"/>
        <sz val="10"/>
        <rFont val="Arial"/>
        <family val="2"/>
        <charset val="1"/>
      </rPr>
      <t xml:space="preserve">Trier 4</t>
    </r>
  </si>
  <si>
    <t xml:space="preserve">ZA1-ZE1-029</t>
  </si>
  <si>
    <r>
      <rPr>
        <sz val="10"/>
        <rFont val="Arial"/>
        <family val="2"/>
        <charset val="1"/>
      </rPr>
      <t xml:space="preserve">
</t>
    </r>
    <r>
      <rPr>
        <b val="true"/>
        <sz val="10"/>
        <rFont val="Arial"/>
        <family val="2"/>
        <charset val="1"/>
      </rPr>
      <t xml:space="preserve">Trier 5</t>
    </r>
  </si>
  <si>
    <t xml:space="preserve">ZA1-ZE1-031</t>
  </si>
  <si>
    <r>
      <rPr>
        <sz val="10"/>
        <rFont val="Arial"/>
        <family val="2"/>
        <charset val="1"/>
      </rPr>
      <t xml:space="preserve">
</t>
    </r>
    <r>
      <rPr>
        <b val="true"/>
        <sz val="10"/>
        <rFont val="Arial"/>
        <family val="2"/>
        <charset val="1"/>
      </rPr>
      <t xml:space="preserve">Trier 6</t>
    </r>
  </si>
  <si>
    <t xml:space="preserve">ZA1-ZE1-038</t>
  </si>
  <si>
    <r>
      <rPr>
        <sz val="10"/>
        <rFont val="Arial"/>
        <family val="2"/>
        <charset val="1"/>
      </rPr>
      <t xml:space="preserve">
</t>
    </r>
    <r>
      <rPr>
        <b val="true"/>
        <sz val="10"/>
        <rFont val="Arial"/>
        <family val="2"/>
        <charset val="1"/>
      </rPr>
      <t xml:space="preserve">Ulm</t>
    </r>
  </si>
  <si>
    <t xml:space="preserve">H02-E02-067</t>
  </si>
  <si>
    <t xml:space="preserve">Lindau 1</t>
  </si>
  <si>
    <t xml:space="preserve">Übergang 2 zu 7</t>
  </si>
  <si>
    <t xml:space="preserve">H02-ZE1-201</t>
  </si>
  <si>
    <t xml:space="preserve">Lindau 2</t>
  </si>
  <si>
    <t xml:space="preserve">H02-ZE1-202</t>
  </si>
  <si>
    <t xml:space="preserve">Lindau 3</t>
  </si>
  <si>
    <t xml:space="preserve">Übergang 2 zu 7 </t>
  </si>
  <si>
    <t xml:space="preserve">H02-ZE1-203</t>
  </si>
  <si>
    <t xml:space="preserve">Lindau 4</t>
  </si>
  <si>
    <t xml:space="preserve">H02-ZE1-204</t>
  </si>
  <si>
    <t xml:space="preserve">Lindau 5</t>
  </si>
  <si>
    <t xml:space="preserve">H02-ZE1-205</t>
  </si>
  <si>
    <t xml:space="preserve">Lindau 6</t>
  </si>
  <si>
    <t xml:space="preserve">H02-ZE1-206</t>
  </si>
  <si>
    <r>
      <rPr>
        <sz val="10"/>
        <rFont val="Arial"/>
        <family val="2"/>
        <charset val="1"/>
      </rPr>
      <t xml:space="preserve">
</t>
    </r>
    <r>
      <rPr>
        <b val="true"/>
        <sz val="10"/>
        <rFont val="Arial"/>
        <family val="2"/>
        <charset val="1"/>
      </rPr>
      <t xml:space="preserve">Erlangen 1</t>
    </r>
  </si>
  <si>
    <t xml:space="preserve">ZA3-E01-004</t>
  </si>
  <si>
    <r>
      <rPr>
        <sz val="10"/>
        <rFont val="Arial"/>
        <family val="2"/>
        <charset val="1"/>
      </rPr>
      <t xml:space="preserve">
</t>
    </r>
    <r>
      <rPr>
        <b val="true"/>
        <sz val="10"/>
        <rFont val="Arial"/>
        <family val="2"/>
        <charset val="1"/>
      </rPr>
      <t xml:space="preserve">Erlangen 2</t>
    </r>
  </si>
  <si>
    <t xml:space="preserve">ZA3-E01-022</t>
  </si>
  <si>
    <r>
      <rPr>
        <sz val="10"/>
        <rFont val="Arial"/>
        <family val="2"/>
        <charset val="1"/>
      </rPr>
      <t xml:space="preserve">
</t>
    </r>
    <r>
      <rPr>
        <b val="true"/>
        <sz val="10"/>
        <rFont val="Arial"/>
        <family val="2"/>
        <charset val="1"/>
      </rPr>
      <t xml:space="preserve">Erlangen 3</t>
    </r>
  </si>
  <si>
    <t xml:space="preserve">ZA3-E01-027</t>
  </si>
  <si>
    <r>
      <rPr>
        <sz val="10"/>
        <rFont val="Arial"/>
        <family val="2"/>
        <charset val="1"/>
      </rPr>
      <t xml:space="preserve">
</t>
    </r>
    <r>
      <rPr>
        <b val="true"/>
        <sz val="10"/>
        <rFont val="Arial"/>
        <family val="2"/>
        <charset val="1"/>
      </rPr>
      <t xml:space="preserve">Erlangen 4</t>
    </r>
  </si>
  <si>
    <t xml:space="preserve">ZA3-E01-043</t>
  </si>
  <si>
    <r>
      <rPr>
        <sz val="10"/>
        <rFont val="Arial"/>
        <family val="2"/>
        <charset val="1"/>
      </rPr>
      <t xml:space="preserve">
</t>
    </r>
    <r>
      <rPr>
        <b val="true"/>
        <sz val="10"/>
        <rFont val="Arial"/>
        <family val="2"/>
        <charset val="1"/>
      </rPr>
      <t xml:space="preserve">Jena 1</t>
    </r>
  </si>
  <si>
    <t xml:space="preserve">ZA3-ZE1-019</t>
  </si>
  <si>
    <r>
      <rPr>
        <sz val="10"/>
        <rFont val="Arial"/>
        <family val="2"/>
        <charset val="1"/>
      </rPr>
      <t xml:space="preserve">
</t>
    </r>
    <r>
      <rPr>
        <b val="true"/>
        <sz val="10"/>
        <rFont val="Arial"/>
        <family val="2"/>
        <charset val="1"/>
      </rPr>
      <t xml:space="preserve">Jena 2</t>
    </r>
  </si>
  <si>
    <t xml:space="preserve">ZA3-ZE1-017</t>
  </si>
  <si>
    <r>
      <rPr>
        <sz val="10"/>
        <rFont val="Arial"/>
        <family val="2"/>
        <charset val="1"/>
      </rPr>
      <t xml:space="preserve">
</t>
    </r>
    <r>
      <rPr>
        <b val="true"/>
        <sz val="10"/>
        <rFont val="Arial"/>
        <family val="2"/>
        <charset val="1"/>
      </rPr>
      <t xml:space="preserve">Jena 3</t>
    </r>
  </si>
  <si>
    <t xml:space="preserve">ZA3-ZE1-025</t>
  </si>
  <si>
    <r>
      <rPr>
        <sz val="10"/>
        <rFont val="Arial"/>
        <family val="2"/>
        <charset val="1"/>
      </rPr>
      <t xml:space="preserve">
</t>
    </r>
    <r>
      <rPr>
        <b val="true"/>
        <sz val="10"/>
        <rFont val="Arial"/>
        <family val="2"/>
        <charset val="1"/>
      </rPr>
      <t xml:space="preserve">Jena 4</t>
    </r>
  </si>
  <si>
    <t xml:space="preserve">ZA3-ZE1-032</t>
  </si>
  <si>
    <r>
      <rPr>
        <sz val="10"/>
        <rFont val="Arial"/>
        <family val="2"/>
        <charset val="1"/>
      </rPr>
      <t xml:space="preserve">
</t>
    </r>
    <r>
      <rPr>
        <b val="true"/>
        <sz val="10"/>
        <rFont val="Arial"/>
        <family val="2"/>
        <charset val="1"/>
      </rPr>
      <t xml:space="preserve">Jena 5</t>
    </r>
  </si>
  <si>
    <t xml:space="preserve">ZA3-ZE1-038</t>
  </si>
  <si>
    <t xml:space="preserve">Frankfurt 1</t>
  </si>
  <si>
    <t xml:space="preserve">ZA3-E02-003</t>
  </si>
  <si>
    <r>
      <rPr>
        <sz val="10"/>
        <rFont val="Arial"/>
        <family val="2"/>
        <charset val="1"/>
      </rPr>
      <t xml:space="preserve">
</t>
    </r>
    <r>
      <rPr>
        <b val="true"/>
        <sz val="10"/>
        <rFont val="Arial"/>
        <family val="2"/>
        <charset val="1"/>
      </rPr>
      <t xml:space="preserve">Frankfurt 2</t>
    </r>
  </si>
  <si>
    <t xml:space="preserve">ZA3-E02-040</t>
  </si>
  <si>
    <r>
      <rPr>
        <sz val="10"/>
        <rFont val="Arial"/>
        <family val="2"/>
        <charset val="1"/>
      </rPr>
      <t xml:space="preserve">
</t>
    </r>
    <r>
      <rPr>
        <b val="true"/>
        <sz val="10"/>
        <rFont val="Arial"/>
        <family val="2"/>
        <charset val="1"/>
      </rPr>
      <t xml:space="preserve">Mannheim</t>
    </r>
  </si>
  <si>
    <t xml:space="preserve">H03-E01-051</t>
  </si>
  <si>
    <r>
      <rPr>
        <sz val="10"/>
        <rFont val="Arial"/>
        <family val="2"/>
        <charset val="1"/>
      </rPr>
      <t xml:space="preserve">
</t>
    </r>
    <r>
      <rPr>
        <b val="true"/>
        <sz val="10"/>
        <rFont val="Arial"/>
        <family val="2"/>
        <charset val="1"/>
      </rPr>
      <t xml:space="preserve">Regensburg</t>
    </r>
  </si>
  <si>
    <t xml:space="preserve">H04-E01-054</t>
  </si>
  <si>
    <t xml:space="preserve">Weimar 1</t>
  </si>
  <si>
    <t xml:space="preserve">Übergang 4 zu 7</t>
  </si>
  <si>
    <t xml:space="preserve">H04-ZE1-201</t>
  </si>
  <si>
    <t xml:space="preserve">Weimar 2</t>
  </si>
  <si>
    <t xml:space="preserve">H04-ZE1-202</t>
  </si>
  <si>
    <t xml:space="preserve">Weimar 3</t>
  </si>
  <si>
    <t xml:space="preserve">H04-ZE1-203</t>
  </si>
  <si>
    <t xml:space="preserve">Weimar 4</t>
  </si>
  <si>
    <t xml:space="preserve">H04-ZE1-204</t>
  </si>
  <si>
    <t xml:space="preserve">Weimar5</t>
  </si>
  <si>
    <t xml:space="preserve">H04-ZE1-205</t>
  </si>
  <si>
    <t xml:space="preserve">Leipzig</t>
  </si>
  <si>
    <t xml:space="preserve">ZA5-E01-026</t>
  </si>
  <si>
    <r>
      <rPr>
        <sz val="10"/>
        <rFont val="Arial"/>
        <family val="2"/>
        <charset val="1"/>
      </rPr>
      <t xml:space="preserve">
</t>
    </r>
    <r>
      <rPr>
        <b val="true"/>
        <sz val="10"/>
        <rFont val="Arial"/>
        <family val="2"/>
        <charset val="1"/>
      </rPr>
      <t xml:space="preserve">Kassel 1</t>
    </r>
  </si>
  <si>
    <t xml:space="preserve">H05-ZE2-011</t>
  </si>
  <si>
    <r>
      <rPr>
        <sz val="10"/>
        <rFont val="Arial"/>
        <family val="2"/>
        <charset val="1"/>
      </rPr>
      <t xml:space="preserve">
</t>
    </r>
    <r>
      <rPr>
        <b val="true"/>
        <sz val="10"/>
        <rFont val="Arial"/>
        <family val="2"/>
        <charset val="1"/>
      </rPr>
      <t xml:space="preserve">Kassel 2</t>
    </r>
  </si>
  <si>
    <t xml:space="preserve">H05-ZE2-014</t>
  </si>
  <si>
    <t xml:space="preserve">Raum der Stille</t>
  </si>
  <si>
    <t xml:space="preserve">H06-E02-102</t>
  </si>
  <si>
    <t xml:space="preserve">Dessau 1</t>
  </si>
  <si>
    <t xml:space="preserve">Übergang 6 zu 7</t>
  </si>
  <si>
    <t xml:space="preserve">H06-ZE1-201</t>
  </si>
  <si>
    <t xml:space="preserve">Dessau 2</t>
  </si>
  <si>
    <t xml:space="preserve">H06-ZE1-202</t>
  </si>
  <si>
    <t xml:space="preserve">Dessau 3</t>
  </si>
  <si>
    <t xml:space="preserve">H06-ZE1-203</t>
  </si>
  <si>
    <t xml:space="preserve">Dessau 4</t>
  </si>
  <si>
    <t xml:space="preserve">H06-ZE1-204</t>
  </si>
  <si>
    <t xml:space="preserve">Dessau 5</t>
  </si>
  <si>
    <t xml:space="preserve">H06-ZE1-205</t>
  </si>
  <si>
    <t xml:space="preserve">Dessau 6</t>
  </si>
  <si>
    <t xml:space="preserve">H06-ZE1-206</t>
  </si>
  <si>
    <t xml:space="preserve">Alt-Berlin</t>
  </si>
  <si>
    <t xml:space="preserve">ZA5-ZE2-002</t>
  </si>
  <si>
    <t xml:space="preserve">VR zum 01.03.!</t>
  </si>
  <si>
    <t xml:space="preserve">Panorama Restaurant</t>
  </si>
  <si>
    <t xml:space="preserve">ZA5-E03-002</t>
  </si>
  <si>
    <t xml:space="preserve">Halle 6.3 - Pressezentrum</t>
  </si>
  <si>
    <t xml:space="preserve">Büro</t>
  </si>
  <si>
    <t xml:space="preserve">H06-E03-101</t>
  </si>
  <si>
    <t xml:space="preserve">01.-09.03.23</t>
  </si>
  <si>
    <t xml:space="preserve">H06-E03-102</t>
  </si>
  <si>
    <t xml:space="preserve">H06-E03-103</t>
  </si>
  <si>
    <t xml:space="preserve">H06-E03-104</t>
  </si>
  <si>
    <t xml:space="preserve">H06-E03-105</t>
  </si>
  <si>
    <t xml:space="preserve">H06-E03-106</t>
  </si>
  <si>
    <t xml:space="preserve">Küche</t>
  </si>
  <si>
    <t xml:space="preserve">H06-E03-107</t>
  </si>
  <si>
    <t xml:space="preserve">Besprechungsraum</t>
  </si>
  <si>
    <t xml:space="preserve">H06-E03-108</t>
  </si>
  <si>
    <t xml:space="preserve">H06-E03-109</t>
  </si>
  <si>
    <t xml:space="preserve">H06-E03-110</t>
  </si>
  <si>
    <t xml:space="preserve">Lager</t>
  </si>
  <si>
    <t xml:space="preserve">H06-E03-111</t>
  </si>
  <si>
    <t xml:space="preserve">H06-E03-112</t>
  </si>
  <si>
    <t xml:space="preserve">H06-E03-113</t>
  </si>
  <si>
    <t xml:space="preserve">H06-E03-114</t>
  </si>
  <si>
    <t xml:space="preserve">H06-E03-115</t>
  </si>
  <si>
    <t xml:space="preserve">H06-E03-116</t>
  </si>
  <si>
    <t xml:space="preserve">Journalistenbüro</t>
  </si>
  <si>
    <t xml:space="preserve">H06-E03-117</t>
  </si>
  <si>
    <t xml:space="preserve">H06-E03-118</t>
  </si>
  <si>
    <t xml:space="preserve">H06-E03-119</t>
  </si>
  <si>
    <t xml:space="preserve">Pressekonferenzsaal</t>
  </si>
  <si>
    <t xml:space="preserve">H06-E03-120</t>
  </si>
  <si>
    <t xml:space="preserve">Raum 411 (Konferenz)</t>
  </si>
  <si>
    <t xml:space="preserve">03.-09.03.23</t>
  </si>
  <si>
    <t xml:space="preserve">Raum 412 (Konferenz)</t>
  </si>
  <si>
    <t xml:space="preserve">Raum 413 (Konferenz)</t>
  </si>
  <si>
    <t xml:space="preserve">Galerieboden </t>
  </si>
  <si>
    <t xml:space="preserve">H06-TO1-001</t>
  </si>
  <si>
    <t xml:space="preserve">Empore </t>
  </si>
  <si>
    <t xml:space="preserve">H06-TO1-004</t>
  </si>
  <si>
    <t xml:space="preserve">H06-TO1-007</t>
  </si>
  <si>
    <t xml:space="preserve">ideelle Standreinigung</t>
  </si>
  <si>
    <t xml:space="preserve">1-50 m²</t>
  </si>
  <si>
    <t xml:space="preserve">51 - 100 m²</t>
  </si>
  <si>
    <t xml:space="preserve">ab 1001 m²</t>
  </si>
  <si>
    <t xml:space="preserve">Halle / Stand</t>
  </si>
  <si>
    <t xml:space="preserve">Aussteller</t>
  </si>
  <si>
    <t xml:space="preserve">Reinigungsart</t>
  </si>
  <si>
    <t xml:space="preserve">Fläche in m²</t>
  </si>
  <si>
    <t xml:space="preserve">Vor-
reinigung</t>
  </si>
  <si>
    <t xml:space="preserve">Tage
lfd. Rg.</t>
  </si>
  <si>
    <t xml:space="preserve">€/m²
lfd. Rg.</t>
  </si>
  <si>
    <t xml:space="preserve">lfd. Reinigung</t>
  </si>
  <si>
    <t xml:space="preserve">Ü1.1/2.1a</t>
  </si>
  <si>
    <t xml:space="preserve">Infostand Berlin Travel Festival</t>
  </si>
  <si>
    <t xml:space="preserve">Vor.- lfd. Rg.</t>
  </si>
  <si>
    <t xml:space="preserve">4.1/200</t>
  </si>
  <si>
    <t xml:space="preserve">Partnerland Georgien</t>
  </si>
  <si>
    <t xml:space="preserve">4.1/305</t>
  </si>
  <si>
    <t xml:space="preserve">Schweizerische Hotelfachschule Luzern</t>
  </si>
  <si>
    <t xml:space="preserve">Ü5.2/6.2b</t>
  </si>
  <si>
    <t xml:space="preserve">Fachpressestand</t>
  </si>
  <si>
    <t xml:space="preserve">5.3/Studio</t>
  </si>
  <si>
    <r>
      <rPr>
        <sz val="10"/>
        <rFont val="Arial"/>
        <family val="0"/>
        <charset val="1"/>
      </rPr>
      <t xml:space="preserve">Streaming Studio </t>
    </r>
    <r>
      <rPr>
        <b val="true"/>
        <sz val="11"/>
        <color rgb="FFFF0000"/>
        <rFont val="Arial"/>
        <family val="2"/>
        <charset val="1"/>
      </rPr>
      <t xml:space="preserve">06</t>
    </r>
    <r>
      <rPr>
        <b val="true"/>
        <sz val="10"/>
        <color rgb="FFFF0000"/>
        <rFont val="Arial"/>
        <family val="2"/>
        <charset val="1"/>
      </rPr>
      <t xml:space="preserve">.-09.03.23</t>
    </r>
  </si>
  <si>
    <t xml:space="preserve">6.2b/310</t>
  </si>
  <si>
    <t xml:space="preserve">Business Satellite &amp; ITB Travel Box</t>
  </si>
  <si>
    <t xml:space="preserve">H6.2/307</t>
  </si>
  <si>
    <t xml:space="preserve">Cateringstand</t>
  </si>
  <si>
    <t xml:space="preserve">Café-Counter</t>
  </si>
  <si>
    <t xml:space="preserve">4.1/div.</t>
  </si>
  <si>
    <t xml:space="preserve">Standflächen gemäß am 23.02.2023 zugesandtem Hallenplan</t>
  </si>
  <si>
    <t xml:space="preserve">Vor.- lfd. Reinigung</t>
  </si>
  <si>
    <t xml:space="preserve">3.1b</t>
  </si>
  <si>
    <r>
      <rPr>
        <sz val="10"/>
        <rFont val="Arial"/>
        <family val="2"/>
        <charset val="1"/>
      </rPr>
      <t xml:space="preserve">Green Stage - 
</t>
    </r>
    <r>
      <rPr>
        <sz val="10"/>
        <color rgb="FFFF0000"/>
        <rFont val="Arial"/>
        <family val="2"/>
        <charset val="1"/>
      </rPr>
      <t xml:space="preserve">Reinigung erst ab 08:00 Uhr möglich!</t>
    </r>
  </si>
  <si>
    <r>
      <rPr>
        <sz val="10"/>
        <rFont val="Arial"/>
        <family val="2"/>
        <charset val="1"/>
      </rPr>
      <t xml:space="preserve">Networking Area -
</t>
    </r>
    <r>
      <rPr>
        <sz val="10"/>
        <color rgb="FFFF0000"/>
        <rFont val="Arial"/>
        <family val="2"/>
        <charset val="1"/>
      </rPr>
      <t xml:space="preserve">Reinigung erst ab 08:00 Uhr möglich!</t>
    </r>
  </si>
  <si>
    <t xml:space="preserve">6.1/</t>
  </si>
  <si>
    <r>
      <rPr>
        <sz val="10"/>
        <rFont val="Arial"/>
        <family val="2"/>
        <charset val="1"/>
      </rPr>
      <t xml:space="preserve">Travel Stage -
</t>
    </r>
    <r>
      <rPr>
        <sz val="10"/>
        <color rgb="FFFF0000"/>
        <rFont val="Arial"/>
        <family val="2"/>
        <charset val="1"/>
      </rPr>
      <t xml:space="preserve">Reinigung erst ab 08:00 Uhr möglich!</t>
    </r>
  </si>
  <si>
    <t xml:space="preserve">DRK-Stationen </t>
  </si>
  <si>
    <t xml:space="preserve">EP Liste Position</t>
  </si>
  <si>
    <t xml:space="preserve">Bereich</t>
  </si>
  <si>
    <t xml:space="preserve">Anzahl Rg.</t>
  </si>
  <si>
    <t xml:space="preserve">NR </t>
  </si>
  <si>
    <t xml:space="preserve">LE / lfd. R</t>
  </si>
  <si>
    <t xml:space="preserve">07.-
09.03.23</t>
  </si>
  <si>
    <t xml:space="preserve">Kopf 4.2</t>
  </si>
  <si>
    <t xml:space="preserve">inkl. Flur</t>
  </si>
  <si>
    <t xml:space="preserve">Kopf 1.1</t>
  </si>
  <si>
    <t xml:space="preserve">Kopf 2.1</t>
  </si>
  <si>
    <t xml:space="preserve">28.02.-
11.03.23</t>
  </si>
  <si>
    <t xml:space="preserve">Kassen </t>
  </si>
  <si>
    <t xml:space="preserve">lfd. Rg./m²</t>
  </si>
  <si>
    <t xml:space="preserve">NR/m²</t>
  </si>
  <si>
    <t xml:space="preserve">LE / lfd. Rg.</t>
  </si>
  <si>
    <t xml:space="preserve">LE / NR</t>
  </si>
  <si>
    <t xml:space="preserve">EMS</t>
  </si>
  <si>
    <t xml:space="preserve">ggf. Arbeiten aus Hallenrücknahme </t>
  </si>
  <si>
    <t xml:space="preserve">ICC Teil - Kongress</t>
  </si>
  <si>
    <t xml:space="preserve">Hallen - Kongress</t>
  </si>
  <si>
    <t xml:space="preserve">Außenanlagenreinigung</t>
  </si>
  <si>
    <t xml:space="preserve">Bankettebene und VIP-Bereich </t>
  </si>
  <si>
    <t xml:space="preserve">Funkturmlounge</t>
  </si>
  <si>
    <t xml:space="preserve">Summe</t>
  </si>
  <si>
    <t xml:space="preserve">Kosten ICC Anteil</t>
  </si>
  <si>
    <t xml:space="preserve">Kongressebene H 7.3</t>
  </si>
  <si>
    <t xml:space="preserve">VR, lfd., NR</t>
  </si>
  <si>
    <t xml:space="preserve">6.3 Pressezentrum </t>
  </si>
  <si>
    <t xml:space="preserve">Ideelle-Preis </t>
  </si>
  <si>
    <t xml:space="preserve">5.3 </t>
  </si>
  <si>
    <t xml:space="preserve">6.3 I</t>
  </si>
  <si>
    <t xml:space="preserve">7.1a </t>
  </si>
  <si>
    <t xml:space="preserve">7.1b </t>
  </si>
  <si>
    <t xml:space="preserve">7.1c</t>
  </si>
  <si>
    <t xml:space="preserve">7.2a</t>
  </si>
  <si>
    <t xml:space="preserve">7.2b</t>
  </si>
  <si>
    <t xml:space="preserve">7.2c</t>
  </si>
  <si>
    <t xml:space="preserve">8.1</t>
  </si>
  <si>
    <t xml:space="preserve">8.2</t>
  </si>
  <si>
    <t xml:space="preserve">9a-c</t>
  </si>
  <si>
    <t xml:space="preserve">10.1</t>
  </si>
  <si>
    <t xml:space="preserve">10.2</t>
  </si>
  <si>
    <t xml:space="preserve">11.1</t>
  </si>
  <si>
    <t xml:space="preserve">11.2</t>
  </si>
  <si>
    <t xml:space="preserve">14.1</t>
  </si>
  <si>
    <t xml:space="preserve">14.2</t>
  </si>
  <si>
    <t xml:space="preserve">15.1</t>
  </si>
  <si>
    <t xml:space="preserve">15.2</t>
  </si>
  <si>
    <t xml:space="preserve">18 Empore</t>
  </si>
  <si>
    <t xml:space="preserve">21a</t>
  </si>
  <si>
    <t xml:space="preserve">21b</t>
  </si>
  <si>
    <t xml:space="preserve">22a</t>
  </si>
  <si>
    <t xml:space="preserve">22b</t>
  </si>
  <si>
    <t xml:space="preserve">23a</t>
  </si>
  <si>
    <t xml:space="preserve">23b</t>
  </si>
  <si>
    <t xml:space="preserve">26a</t>
  </si>
  <si>
    <t xml:space="preserve">26b</t>
  </si>
  <si>
    <t xml:space="preserve">26c</t>
  </si>
  <si>
    <t xml:space="preserve">Kongressebene Halle 7.3</t>
  </si>
  <si>
    <t xml:space="preserve">Berlin (7.3a)</t>
  </si>
  <si>
    <t xml:space="preserve">Europa (7.3b)</t>
  </si>
  <si>
    <t xml:space="preserve">Zugangsflächen während  der Messe</t>
  </si>
  <si>
    <t xml:space="preserve">NEUE HALLEN</t>
  </si>
  <si>
    <t xml:space="preserve">Übergang SC/7a</t>
  </si>
  <si>
    <t xml:space="preserve">SC-7.1a</t>
  </si>
  <si>
    <t xml:space="preserve">Übergang 7a/b</t>
  </si>
  <si>
    <t xml:space="preserve">7.1a-7.1b</t>
  </si>
  <si>
    <t xml:space="preserve">Übergang 7b/c</t>
  </si>
  <si>
    <t xml:space="preserve">7.1b-7.1c</t>
  </si>
  <si>
    <t xml:space="preserve">Übergang 7/8</t>
  </si>
  <si>
    <t xml:space="preserve">7.1c-8</t>
  </si>
  <si>
    <t xml:space="preserve">Übergang 2-7</t>
  </si>
  <si>
    <t xml:space="preserve">2 1/2-7 1/2</t>
  </si>
  <si>
    <t xml:space="preserve">Übergang 4-7</t>
  </si>
  <si>
    <t xml:space="preserve">4.1/2-7 1/2</t>
  </si>
  <si>
    <t xml:space="preserve">Übergang 6-7</t>
  </si>
  <si>
    <t xml:space="preserve">6 1/2-71/2</t>
  </si>
  <si>
    <t xml:space="preserve">SC-7.1/2a</t>
  </si>
  <si>
    <t xml:space="preserve">7.1/2a-7.1/2b</t>
  </si>
  <si>
    <t xml:space="preserve">7.1/2b-7.1/2c</t>
  </si>
  <si>
    <t xml:space="preserve">7.1/2c-8</t>
  </si>
  <si>
    <t xml:space="preserve">5.2b-25</t>
  </si>
  <si>
    <t xml:space="preserve">Übergang 5.2b/6.2b</t>
  </si>
  <si>
    <t xml:space="preserve">Eingang 5.2b/6.2b</t>
  </si>
  <si>
    <t xml:space="preserve">Eingangshalle 7</t>
  </si>
  <si>
    <t xml:space="preserve">SCH7</t>
  </si>
  <si>
    <t xml:space="preserve">SC-7.2a</t>
  </si>
  <si>
    <t xml:space="preserve">7.2a-7.2b</t>
  </si>
  <si>
    <t xml:space="preserve">7.2b-7.2c</t>
  </si>
  <si>
    <t xml:space="preserve">7.2c-8</t>
  </si>
  <si>
    <t xml:space="preserve">6.2/3b</t>
  </si>
  <si>
    <t xml:space="preserve">Nicht mehr als VA-Fläche nutzbar!</t>
  </si>
  <si>
    <t xml:space="preserve">SC-7.2/3a</t>
  </si>
  <si>
    <t xml:space="preserve">7.2/3b-7.2/3c</t>
  </si>
  <si>
    <t xml:space="preserve">6.3b</t>
  </si>
  <si>
    <t xml:space="preserve">SC-7.3a</t>
  </si>
  <si>
    <t xml:space="preserve">7.3a-7.3b</t>
  </si>
  <si>
    <t xml:space="preserve">7.3b-7.3c</t>
  </si>
  <si>
    <t xml:space="preserve">Treppe SC/7a</t>
  </si>
  <si>
    <t xml:space="preserve">7a</t>
  </si>
  <si>
    <t xml:space="preserve">3     1</t>
  </si>
  <si>
    <t xml:space="preserve">Treppe Übergang 7a/b</t>
  </si>
  <si>
    <t xml:space="preserve">7b</t>
  </si>
  <si>
    <t xml:space="preserve">Treppe Übergang 7b/c</t>
  </si>
  <si>
    <t xml:space="preserve">7c</t>
  </si>
  <si>
    <t xml:space="preserve">Treppe Übergang 7/8</t>
  </si>
  <si>
    <t xml:space="preserve">7-8</t>
  </si>
  <si>
    <t xml:space="preserve">Treppe Kopffoyer 5</t>
  </si>
  <si>
    <t xml:space="preserve">5.2/5.3</t>
  </si>
  <si>
    <t xml:space="preserve">Treppe Kopffoyer 6b</t>
  </si>
  <si>
    <t xml:space="preserve">6.2/6.3</t>
  </si>
  <si>
    <t xml:space="preserve">Verbindung</t>
  </si>
  <si>
    <t xml:space="preserve">8.1         9a</t>
  </si>
  <si>
    <t xml:space="preserve">8.1         9b</t>
  </si>
  <si>
    <t xml:space="preserve">8.1         9c</t>
  </si>
  <si>
    <t xml:space="preserve">8.1         10.1</t>
  </si>
  <si>
    <t xml:space="preserve">8.2         10.2</t>
  </si>
  <si>
    <t xml:space="preserve">Eingangsfoyer</t>
  </si>
  <si>
    <t xml:space="preserve">9</t>
  </si>
  <si>
    <t xml:space="preserve">Eingang Windfang</t>
  </si>
  <si>
    <t xml:space="preserve">GST unten 100%</t>
  </si>
  <si>
    <t xml:space="preserve">GST Windfang Richtung FT</t>
  </si>
  <si>
    <t xml:space="preserve">GST Windfang Richtung JG</t>
  </si>
  <si>
    <t xml:space="preserve">GST Übergang 10.1</t>
  </si>
  <si>
    <t xml:space="preserve">GST Übergang 11.1</t>
  </si>
  <si>
    <t xml:space="preserve">GST Übergang 12.1</t>
  </si>
  <si>
    <t xml:space="preserve">GST Galerie</t>
  </si>
  <si>
    <t xml:space="preserve">GST Übergang H10 zu WC</t>
  </si>
  <si>
    <t xml:space="preserve">GST Übergang H11 zu WC</t>
  </si>
  <si>
    <t xml:space="preserve">GST Übergang H12 zu WC</t>
  </si>
  <si>
    <t xml:space="preserve">GST oben 100%</t>
  </si>
  <si>
    <t xml:space="preserve">GST Übergang 10.2</t>
  </si>
  <si>
    <t xml:space="preserve">GST Übergang 11.2</t>
  </si>
  <si>
    <t xml:space="preserve">GST Übergang 12.2</t>
  </si>
  <si>
    <t xml:space="preserve">GST Windfang Richtung SOG</t>
  </si>
  <si>
    <t xml:space="preserve">12         13</t>
  </si>
  <si>
    <t xml:space="preserve">Garderobe</t>
  </si>
  <si>
    <t xml:space="preserve">E 14</t>
  </si>
  <si>
    <t xml:space="preserve">UG</t>
  </si>
  <si>
    <t xml:space="preserve">Eingang Foyer</t>
  </si>
  <si>
    <t xml:space="preserve">Eingangshalle (100%)</t>
  </si>
  <si>
    <t xml:space="preserve">Übergang E14-ICC</t>
  </si>
  <si>
    <t xml:space="preserve">Übergang 14-15</t>
  </si>
  <si>
    <t xml:space="preserve">14.2       15.2</t>
  </si>
  <si>
    <t xml:space="preserve">16          17</t>
  </si>
  <si>
    <t xml:space="preserve">Übergang Richtung FT</t>
  </si>
  <si>
    <t xml:space="preserve">KST unten 100%</t>
  </si>
  <si>
    <t xml:space="preserve">KST Übergang 11.1</t>
  </si>
  <si>
    <t xml:space="preserve">KST Schleuse Richtung 11.1</t>
  </si>
  <si>
    <t xml:space="preserve">KST Windfang/Schleuse Richtung FT</t>
  </si>
  <si>
    <t xml:space="preserve">KST Windfang Eingang</t>
  </si>
  <si>
    <t xml:space="preserve">KST oben 100%</t>
  </si>
  <si>
    <t xml:space="preserve">KST Übergang 11.2</t>
  </si>
  <si>
    <t xml:space="preserve">KST WC-Flur</t>
  </si>
  <si>
    <t xml:space="preserve">KST Windfang/Schleuse Richtung SOG</t>
  </si>
  <si>
    <t xml:space="preserve">Übergang FWD</t>
  </si>
  <si>
    <t xml:space="preserve">20         21</t>
  </si>
  <si>
    <t xml:space="preserve">E 21</t>
  </si>
  <si>
    <t xml:space="preserve">21         22</t>
  </si>
  <si>
    <t xml:space="preserve">22         23</t>
  </si>
  <si>
    <t xml:space="preserve">Treppenhäuser </t>
  </si>
  <si>
    <t xml:space="preserve">Eingang</t>
  </si>
  <si>
    <t xml:space="preserve">25         26</t>
  </si>
  <si>
    <t xml:space="preserve">Anzahl Behälter</t>
  </si>
  <si>
    <t xml:space="preserve">Konferenz</t>
  </si>
  <si>
    <t xml:space="preserve">7.3</t>
  </si>
  <si>
    <t xml:space="preserve">Nur noch bedingt zu VA nutzbar!</t>
  </si>
  <si>
    <t xml:space="preserve">Nicht mehr zur VA nutzbar!</t>
  </si>
  <si>
    <t xml:space="preserve">SC/7a</t>
  </si>
  <si>
    <t xml:space="preserve">7a/b</t>
  </si>
  <si>
    <t xml:space="preserve">7b/c</t>
  </si>
  <si>
    <t xml:space="preserve">7</t>
  </si>
  <si>
    <t xml:space="preserve">Casino</t>
  </si>
  <si>
    <t xml:space="preserve">CCG</t>
  </si>
  <si>
    <t xml:space="preserve">Kantine Personal</t>
  </si>
  <si>
    <t xml:space="preserve">8.1/9a</t>
  </si>
  <si>
    <t xml:space="preserve">8.1/9c</t>
  </si>
  <si>
    <t xml:space="preserve">KST</t>
  </si>
  <si>
    <t xml:space="preserve">unten</t>
  </si>
  <si>
    <t xml:space="preserve">oben</t>
  </si>
  <si>
    <t xml:space="preserve">KST E02</t>
  </si>
  <si>
    <t xml:space="preserve">GST zu H10</t>
  </si>
  <si>
    <t xml:space="preserve">Ring</t>
  </si>
  <si>
    <t xml:space="preserve">GST zu H11</t>
  </si>
  <si>
    <t xml:space="preserve">GST zu H12</t>
  </si>
  <si>
    <t xml:space="preserve">Madrid</t>
  </si>
  <si>
    <t xml:space="preserve">Istanbul</t>
  </si>
  <si>
    <t xml:space="preserve">Hongkong/ Istanbul</t>
  </si>
  <si>
    <t xml:space="preserve">Sydney</t>
  </si>
  <si>
    <t xml:space="preserve">VIP</t>
  </si>
  <si>
    <t xml:space="preserve">0</t>
  </si>
  <si>
    <t xml:space="preserve">Palais</t>
  </si>
  <si>
    <t xml:space="preserve">Zacke</t>
  </si>
  <si>
    <t xml:space="preserve">OG</t>
  </si>
  <si>
    <t xml:space="preserve">E21</t>
  </si>
  <si>
    <t xml:space="preserve">20a/21a</t>
  </si>
  <si>
    <t xml:space="preserve">20b/21b</t>
  </si>
  <si>
    <t xml:space="preserve">21a/22a</t>
  </si>
  <si>
    <t xml:space="preserve">21b/22b</t>
  </si>
  <si>
    <t xml:space="preserve">22a/23a</t>
  </si>
  <si>
    <t xml:space="preserve">22b/23b</t>
  </si>
  <si>
    <t xml:space="preserve">Restaurant</t>
  </si>
  <si>
    <t xml:space="preserve">Halle Gastro</t>
  </si>
  <si>
    <t xml:space="preserve">UH</t>
  </si>
  <si>
    <t xml:space="preserve">Reinigung Aussengelände </t>
  </si>
  <si>
    <t xml:space="preserve">Nachreinigung</t>
  </si>
  <si>
    <t xml:space="preserve">Glasreinigung, Griffspurenbeseitigung</t>
  </si>
  <si>
    <t xml:space="preserve">Zwischensumme</t>
  </si>
  <si>
    <t xml:space="preserve">Bankettebene</t>
  </si>
  <si>
    <t xml:space="preserve">Datum /
Zeitraum</t>
  </si>
  <si>
    <t xml:space="preserve">€ / Reinigung</t>
  </si>
  <si>
    <t xml:space="preserve">Anzahl d.
Reini-gungen</t>
  </si>
  <si>
    <t xml:space="preserve">Madrid (GST E03-003)</t>
  </si>
  <si>
    <t xml:space="preserve">Übergang zur Halle 10 (GST E03-101)</t>
  </si>
  <si>
    <t xml:space="preserve">Raum Sydney (GST E03-004)</t>
  </si>
  <si>
    <t xml:space="preserve">Übergang zur Halle 11 (GST E03-201</t>
  </si>
  <si>
    <t xml:space="preserve">Raum Istanbul (GST E03-002)</t>
  </si>
  <si>
    <t xml:space="preserve">Übergang zur Halle 10 (GST E03-111)</t>
  </si>
  <si>
    <t xml:space="preserve">Raum Hongkong (GST E03-001)</t>
  </si>
  <si>
    <t xml:space="preserve">Übergang zur Halle 10 (GST E03-301)</t>
  </si>
  <si>
    <t xml:space="preserve">Treppen</t>
  </si>
  <si>
    <t xml:space="preserve">abmoppen d. Treppen zu den Banketträumen / Treppe</t>
  </si>
  <si>
    <r>
      <rPr>
        <b val="true"/>
        <sz val="10"/>
        <rFont val="Arial"/>
        <family val="2"/>
        <charset val="1"/>
      </rPr>
      <t xml:space="preserve">Einpflegen u. Polieren d. Fußböden i. d. Banketträumen</t>
    </r>
    <r>
      <rPr>
        <sz val="10"/>
        <rFont val="Arial"/>
        <family val="2"/>
        <charset val="1"/>
      </rPr>
      <t xml:space="preserve"> - </t>
    </r>
    <r>
      <rPr>
        <b val="true"/>
        <sz val="10"/>
        <rFont val="Arial"/>
        <family val="2"/>
        <charset val="1"/>
      </rPr>
      <t xml:space="preserve">auf Abruf (Stunden)</t>
    </r>
  </si>
  <si>
    <t xml:space="preserve">€ / h</t>
  </si>
  <si>
    <t xml:space="preserve">Montag-Freitag 5:00-22:00 Uhr</t>
  </si>
  <si>
    <t xml:space="preserve">Montag-Freitag 22:00-5:00 Uhr</t>
  </si>
  <si>
    <t xml:space="preserve">Sonntag </t>
  </si>
</sst>
</file>

<file path=xl/styles.xml><?xml version="1.0" encoding="utf-8"?>
<styleSheet xmlns="http://schemas.openxmlformats.org/spreadsheetml/2006/main">
  <numFmts count="36">
    <numFmt numFmtId="164" formatCode="General"/>
    <numFmt numFmtId="165" formatCode="_-* #,##0.00\ [$€-1]_-;\-* #,##0.00\ [$€-1]_-;_-* \-??\ [$€-1]_-"/>
    <numFmt numFmtId="166" formatCode="_(* #,##0.00_);_(* \(#,##0.00\);_(* \-??_);_(@_)"/>
    <numFmt numFmtId="167" formatCode="_-* #,##0.00&quot; €&quot;_-;\-* #,##0.00&quot; €&quot;_-;_-* \-??&quot; €&quot;_-;_-@_-"/>
    <numFmt numFmtId="168" formatCode="@"/>
    <numFmt numFmtId="169" formatCode="dd/mm/yyyy"/>
    <numFmt numFmtId="170" formatCode="_-* #,##0.00&quot; EUR&quot;_-;\-* #,##0.00&quot; EUR&quot;_-;_-* \-??&quot; EUR&quot;_-;_-@_-"/>
    <numFmt numFmtId="171" formatCode="_-* #,##0.00\ [$€-1]_-;\-* #,##0.00\ [$€-1]_-;_-* \-??\ [$€-1]_-;_-@_-"/>
    <numFmt numFmtId="172" formatCode="0"/>
    <numFmt numFmtId="173" formatCode="#,##0.00\ [$€-1];\-#,##0.00\ [$€-1]"/>
    <numFmt numFmtId="174" formatCode="0.00"/>
    <numFmt numFmtId="175" formatCode="0.00&quot; m²&quot;"/>
    <numFmt numFmtId="176" formatCode="0.00&quot; Std&quot;"/>
    <numFmt numFmtId="177" formatCode="dd/mm/yy"/>
    <numFmt numFmtId="178" formatCode="_-* #,##0.0000\ [$€-1]_-;\-* #,##0.0000\ [$€-1]_-;_-* \-??\ [$€-1]_-"/>
    <numFmt numFmtId="179" formatCode="0\ %"/>
    <numFmt numFmtId="180" formatCode="_-* #,##0.00\ [$€-1]_-;\-* #,##0.00\ [$€-1]_-;_-* \-????\ [$€-1]_-;_-@_-"/>
    <numFmt numFmtId="181" formatCode="dd/mm/yy;@"/>
    <numFmt numFmtId="182" formatCode="General"/>
    <numFmt numFmtId="183" formatCode="#,##0.00&quot; €&quot;"/>
    <numFmt numFmtId="184" formatCode="0.0000"/>
    <numFmt numFmtId="185" formatCode="#,##0.00"/>
    <numFmt numFmtId="186" formatCode="0.00000"/>
    <numFmt numFmtId="187" formatCode="0&quot; Stck.&quot;"/>
    <numFmt numFmtId="188" formatCode="_-* #,##0.0000\ [$€-1]_-;\-* #,##0.0000\ [$€-1]_-;_-* \-??\ [$€-1]_-;_-@_-"/>
    <numFmt numFmtId="189" formatCode="_-* #,##0.00\ _€_-;\-* #,##0.00\ _€_-;_-* \-??\ _€_-;_-@_-"/>
    <numFmt numFmtId="190" formatCode="_-* #,##0.000\ [$€-1]_-;\-* #,##0.000\ [$€-1]_-;_-* \-??\ [$€-1]_-"/>
    <numFmt numFmtId="191" formatCode="_(* #,##0_);_(* \(#,##0\);_(* \-??_);_(@_)"/>
    <numFmt numFmtId="192" formatCode="_-* #,##0.00000\ [$€-1]_-;\-* #,##0.00000\ [$€-1]_-;_-* \-??\ [$€-1]_-"/>
    <numFmt numFmtId="193" formatCode="#,##0"/>
    <numFmt numFmtId="194" formatCode="_-* #,##0.0000\ [$€-1]_-;\-* #,##0.0000\ [$€-1]_-;_-* \-????\ [$€-1]_-;_-@_-"/>
    <numFmt numFmtId="195" formatCode="#,##0.00\ [$€-1]"/>
    <numFmt numFmtId="196" formatCode="dd/\ mmm"/>
    <numFmt numFmtId="197" formatCode="_-* #,##0.000\ [$€-1]_-;\-* #,##0.000\ [$€-1]_-;_-* \-??\ [$€-1]_-;_-@_-"/>
    <numFmt numFmtId="198" formatCode="#,##0.00&quot; €&quot;;\-#,##0.00&quot; €&quot;"/>
    <numFmt numFmtId="199" formatCode="#,##0.0000&quot; €&quot;"/>
  </numFmts>
  <fonts count="3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theme="1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u val="single"/>
      <sz val="14"/>
      <color rgb="FFFF0000"/>
      <name val="Arial"/>
      <family val="2"/>
      <charset val="1"/>
    </font>
    <font>
      <b val="true"/>
      <u val="single"/>
      <sz val="14"/>
      <name val="Arial"/>
      <family val="2"/>
      <charset val="1"/>
    </font>
    <font>
      <b val="true"/>
      <u val="single"/>
      <sz val="12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u val="double"/>
      <sz val="10"/>
      <name val="Arial"/>
      <family val="2"/>
      <charset val="1"/>
    </font>
    <font>
      <b val="true"/>
      <sz val="12"/>
      <name val="Arial"/>
      <family val="2"/>
      <charset val="1"/>
    </font>
    <font>
      <i val="true"/>
      <sz val="10"/>
      <color rgb="FFFF0000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8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  <font>
      <sz val="8"/>
      <color rgb="FF000000"/>
      <name val="Tahoma"/>
      <family val="2"/>
      <charset val="1"/>
    </font>
    <font>
      <sz val="10"/>
      <color rgb="FF008000"/>
      <name val="Arial"/>
      <family val="2"/>
      <charset val="1"/>
    </font>
    <font>
      <sz val="9"/>
      <name val="Arial"/>
      <family val="2"/>
      <charset val="1"/>
    </font>
    <font>
      <u val="single"/>
      <sz val="10"/>
      <name val="Arial"/>
      <family val="2"/>
      <charset val="1"/>
    </font>
    <font>
      <sz val="12"/>
      <name val="Arial"/>
      <family val="2"/>
      <charset val="1"/>
    </font>
    <font>
      <u val="single"/>
      <sz val="14"/>
      <name val="Arial"/>
      <family val="2"/>
      <charset val="1"/>
    </font>
    <font>
      <u val="single"/>
      <sz val="12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sz val="11"/>
      <color rgb="FFFF0000"/>
      <name val="Arial"/>
      <family val="2"/>
      <charset val="1"/>
    </font>
    <font>
      <sz val="9"/>
      <color rgb="FF000000"/>
      <name val="Tahoma"/>
      <family val="2"/>
      <charset val="1"/>
    </font>
    <font>
      <sz val="8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DEADA"/>
      </patternFill>
    </fill>
    <fill>
      <patternFill patternType="solid">
        <fgColor theme="3" tint="0.7999"/>
        <bgColor rgb="FFF2DCDB"/>
      </patternFill>
    </fill>
    <fill>
      <patternFill patternType="solid">
        <fgColor rgb="FFFFCC99"/>
        <bgColor rgb="FFF2DCDB"/>
      </patternFill>
    </fill>
    <fill>
      <patternFill patternType="solid">
        <fgColor theme="0" tint="-0.05"/>
        <bgColor rgb="FFEBF1DE"/>
      </patternFill>
    </fill>
    <fill>
      <patternFill patternType="solid">
        <fgColor theme="6" tint="0.7999"/>
        <bgColor rgb="FFF2F2F2"/>
      </patternFill>
    </fill>
    <fill>
      <patternFill patternType="solid">
        <fgColor theme="9" tint="0.7999"/>
        <bgColor rgb="FFEBF1DE"/>
      </patternFill>
    </fill>
    <fill>
      <patternFill patternType="solid">
        <fgColor theme="0" tint="-0.25"/>
        <bgColor rgb="FFC0C0C0"/>
      </patternFill>
    </fill>
    <fill>
      <patternFill patternType="solid">
        <fgColor rgb="FF99CCFF"/>
        <bgColor rgb="FFC6D9F1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EBF1DE"/>
      </patternFill>
    </fill>
  </fills>
  <borders count="15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hair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medium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 style="medium"/>
      <right style="thin"/>
      <top style="hair"/>
      <bottom style="medium"/>
      <diagonal/>
    </border>
    <border diagonalUp="false" diagonalDown="false">
      <left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/>
      <top style="hair"/>
      <bottom style="medium"/>
      <diagonal/>
    </border>
    <border diagonalUp="false" diagonalDown="false">
      <left style="thin"/>
      <right style="medium"/>
      <top style="hair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 style="hair"/>
      <right style="hair"/>
      <top style="medium"/>
      <bottom/>
      <diagonal/>
    </border>
    <border diagonalUp="false" diagonalDown="false">
      <left style="hair"/>
      <right/>
      <top style="medium"/>
      <bottom/>
      <diagonal/>
    </border>
    <border diagonalUp="false" diagonalDown="false">
      <left style="thin"/>
      <right style="hair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hair"/>
      <top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 style="hair"/>
      <right/>
      <top/>
      <bottom style="thin"/>
      <diagonal/>
    </border>
    <border diagonalUp="false" diagonalDown="false">
      <left style="thin"/>
      <right style="hair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 style="medium"/>
      <top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 style="hair"/>
      <right style="hair"/>
      <top/>
      <bottom style="medium"/>
      <diagonal/>
    </border>
    <border diagonalUp="false" diagonalDown="false">
      <left style="thin"/>
      <right style="hair"/>
      <top style="hair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/>
      <bottom style="thin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medium"/>
      <top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medium"/>
      <right/>
      <top style="hair"/>
      <bottom style="hair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thin"/>
      <top style="hair"/>
      <bottom style="medium"/>
      <diagonal/>
    </border>
    <border diagonalUp="false" diagonalDown="false">
      <left/>
      <right/>
      <top style="hair"/>
      <bottom style="medium"/>
      <diagonal/>
    </border>
    <border diagonalUp="false" diagonalDown="false">
      <left style="thin"/>
      <right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hair"/>
      <top style="medium"/>
      <bottom/>
      <diagonal/>
    </border>
    <border diagonalUp="false" diagonalDown="false">
      <left style="medium"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/>
      <top style="medium"/>
      <bottom style="hair"/>
      <diagonal/>
    </border>
    <border diagonalUp="false" diagonalDown="false">
      <left style="thin"/>
      <right style="hair"/>
      <top style="medium"/>
      <bottom style="hair"/>
      <diagonal/>
    </border>
    <border diagonalUp="false" diagonalDown="false">
      <left style="thin"/>
      <right style="medium"/>
      <top style="medium"/>
      <bottom style="hair"/>
      <diagonal/>
    </border>
    <border diagonalUp="false" diagonalDown="false">
      <left/>
      <right style="medium"/>
      <top style="hair"/>
      <bottom style="medium"/>
      <diagonal/>
    </border>
    <border diagonalUp="false" diagonalDown="false">
      <left/>
      <right/>
      <top/>
      <bottom style="double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hair"/>
      <top style="medium"/>
      <bottom style="thin"/>
      <diagonal/>
    </border>
    <border diagonalUp="false" diagonalDown="false">
      <left/>
      <right style="hair"/>
      <top/>
      <bottom style="thin"/>
      <diagonal/>
    </border>
    <border diagonalUp="false" diagonalDown="false">
      <left/>
      <right/>
      <top style="medium"/>
      <bottom style="double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hair"/>
      <right style="hair"/>
      <top style="medium"/>
      <bottom style="thin"/>
      <diagonal/>
    </border>
    <border diagonalUp="false" diagonalDown="false">
      <left style="medium"/>
      <right/>
      <top/>
      <bottom style="hair"/>
      <diagonal/>
    </border>
    <border diagonalUp="false" diagonalDown="false">
      <left style="medium"/>
      <right style="thin"/>
      <top/>
      <bottom style="hair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hair"/>
      <top style="medium"/>
      <bottom style="thin"/>
      <diagonal/>
    </border>
    <border diagonalUp="false" diagonalDown="false">
      <left style="hair"/>
      <right/>
      <top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thin"/>
      <top style="hair"/>
      <bottom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thin"/>
      <top style="medium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hair"/>
      <diagonal/>
    </border>
    <border diagonalUp="false" diagonalDown="false">
      <left style="medium"/>
      <right/>
      <top style="hair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medium"/>
      <right style="thin"/>
      <top style="thin"/>
      <bottom style="hair"/>
      <diagonal/>
    </border>
    <border diagonalUp="false" diagonalDown="false">
      <left/>
      <right style="hair"/>
      <top style="thin"/>
      <bottom style="hair"/>
      <diagonal/>
    </border>
    <border diagonalUp="false" diagonalDown="false">
      <left style="hair"/>
      <right/>
      <top style="thin"/>
      <bottom style="hair"/>
      <diagonal/>
    </border>
    <border diagonalUp="false" diagonalDown="false">
      <left style="thin"/>
      <right style="medium"/>
      <top style="thin"/>
      <bottom style="hair"/>
      <diagonal/>
    </border>
    <border diagonalUp="false" diagonalDown="false">
      <left style="thin"/>
      <right style="hair"/>
      <top style="medium"/>
      <bottom style="thin"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medium"/>
      <top/>
      <bottom style="hair"/>
      <diagonal/>
    </border>
    <border diagonalUp="false" diagonalDown="false">
      <left/>
      <right style="medium"/>
      <top style="hair"/>
      <bottom style="hair"/>
      <diagonal/>
    </border>
    <border diagonalUp="false" diagonalDown="false">
      <left/>
      <right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/>
      <top style="hair"/>
      <bottom style="thin"/>
      <diagonal/>
    </border>
    <border diagonalUp="false" diagonalDown="false">
      <left/>
      <right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/>
      <right style="thin"/>
      <top style="hair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8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7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11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72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4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4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4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4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2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8" fontId="7" fillId="4" borderId="2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2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7" fillId="0" borderId="2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7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26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2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2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3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4" fontId="7" fillId="0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7" fillId="0" borderId="3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3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1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7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7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9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1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7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5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33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7" fillId="0" borderId="3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23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8" fillId="0" borderId="0" xfId="23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6" fontId="20" fillId="0" borderId="0" xfId="23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7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5" fontId="7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36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78" fontId="4" fillId="0" borderId="0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3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15" fillId="0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3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7" fillId="0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39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7" fillId="0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3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0" borderId="4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4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15" fillId="0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7" fillId="0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4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7" fillId="0" borderId="4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2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75" fontId="0" fillId="0" borderId="12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4" borderId="4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75" fontId="7" fillId="4" borderId="4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4" borderId="4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9" fontId="7" fillId="4" borderId="4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4" borderId="4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4" borderId="4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7" fillId="4" borderId="4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7" fillId="4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4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4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7" fillId="4" borderId="5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5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7" fillId="4" borderId="51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7" fillId="4" borderId="52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7" fillId="4" borderId="53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71" fontId="7" fillId="4" borderId="5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7" fillId="4" borderId="5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8" fontId="4" fillId="0" borderId="5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4" fillId="0" borderId="5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4" fillId="0" borderId="5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4" fillId="0" borderId="5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5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5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80" fontId="4" fillId="0" borderId="5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4" fillId="0" borderId="5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0" borderId="5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6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8" fontId="4" fillId="0" borderId="6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4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4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8" fontId="0" fillId="0" borderId="6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6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6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6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0" fillId="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2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3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5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8" fontId="13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4" borderId="6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4" fillId="4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1" fontId="7" fillId="4" borderId="3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5" fontId="7" fillId="4" borderId="6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7" fillId="5" borderId="6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7" fillId="4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4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4" borderId="5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1" fontId="7" fillId="4" borderId="5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1" fontId="7" fillId="4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1" fontId="7" fillId="5" borderId="5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1" fontId="7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1" fontId="7" fillId="4" borderId="6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5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2" fontId="4" fillId="0" borderId="6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7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7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7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7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7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7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7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21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8" fontId="4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2" fontId="4" fillId="0" borderId="7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7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7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8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4" fillId="0" borderId="8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8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8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4" fillId="0" borderId="7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4" fillId="0" borderId="8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8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2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8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8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6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8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2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8" fillId="2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8" fillId="2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8" fontId="18" fillId="2" borderId="0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1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18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8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5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3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83" fontId="7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8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3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83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3" fontId="15" fillId="0" borderId="8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4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83" fontId="15" fillId="0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3" fillId="4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4" borderId="9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" borderId="9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9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7" fillId="4" borderId="9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7" fillId="4" borderId="4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4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4" borderId="9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4" borderId="7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7" fillId="4" borderId="7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7" fillId="4" borderId="7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7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7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71" fontId="7" fillId="4" borderId="7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7" fillId="4" borderId="9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7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7" fillId="4" borderId="9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9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9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5" fontId="4" fillId="0" borderId="9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9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9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4" fillId="0" borderId="9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0" borderId="9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0" borderId="9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9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6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85" fontId="4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4" fillId="0" borderId="7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5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5" fontId="4" fillId="0" borderId="5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7" fillId="0" borderId="6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6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2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7" fillId="6" borderId="6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5" fontId="4" fillId="6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6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6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4" fillId="6" borderId="7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6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6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6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0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6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6" borderId="2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6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6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4" fillId="7" borderId="8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7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5" fontId="4" fillId="7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7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7" borderId="6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7" borderId="8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7" fillId="7" borderId="9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1" fontId="7" fillId="0" borderId="10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1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8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7" fillId="0" borderId="6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4" fillId="0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8" fontId="7" fillId="0" borderId="3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1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86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5" fontId="7" fillId="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4" fillId="8" borderId="3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8" fontId="7" fillId="8" borderId="3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7" fillId="0" borderId="10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4" fillId="0" borderId="3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8" fontId="7" fillId="0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7" fillId="0" borderId="10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4" fillId="0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8" fontId="7" fillId="0" borderId="4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8" fontId="4" fillId="4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4" fillId="4" borderId="9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10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4" borderId="9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9" fontId="7" fillId="4" borderId="9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4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7" fillId="4" borderId="9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4" borderId="10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7" fillId="4" borderId="10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7" fillId="4" borderId="10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10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4" borderId="54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7" fillId="4" borderId="5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7" fillId="4" borderId="10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4" fillId="0" borderId="5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0" borderId="5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4" fillId="0" borderId="8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10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4" fillId="0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4" fillId="0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4" fillId="0" borderId="2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4" fillId="0" borderId="6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4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8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7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7" fillId="0" borderId="10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10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10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10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" borderId="10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10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5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4" fontId="7" fillId="0" borderId="5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2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6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0" borderId="1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7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29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10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7" fillId="4" borderId="1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1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5" fillId="4" borderId="3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80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0" fontId="7" fillId="0" borderId="3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80" fontId="7" fillId="0" borderId="6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15" fillId="4" borderId="4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80" fontId="7" fillId="0" borderId="10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0" fontId="7" fillId="0" borderId="107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80" fontId="7" fillId="0" borderId="42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8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10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1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6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" borderId="2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88" fontId="7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2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9" borderId="2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2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5" fontId="7" fillId="0" borderId="22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7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7" fillId="0" borderId="7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4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7" fillId="0" borderId="2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4" fillId="0" borderId="2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5" fontId="7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77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0" fillId="0" borderId="6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6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6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6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1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1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3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1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1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10" borderId="1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1" fontId="7" fillId="0" borderId="1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7" fillId="0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7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11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1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0" fontId="7" fillId="0" borderId="2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7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2" borderId="2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0" borderId="20" xfId="23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91" fontId="7" fillId="0" borderId="2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119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91" fontId="7" fillId="0" borderId="8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1" fontId="7" fillId="0" borderId="82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82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0" borderId="82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2" fontId="7" fillId="0" borderId="2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1" fillId="0" borderId="2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2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8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4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1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2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93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93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93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93" fontId="2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2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7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4" fontId="7" fillId="4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4" borderId="2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2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94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5" fillId="0" borderId="4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83" fontId="7" fillId="0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6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1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6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4" borderId="6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12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4" borderId="1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1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2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9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9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9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4" fillId="0" borderId="5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8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0" borderId="2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8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4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8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7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8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8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9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9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8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71" fontId="4" fillId="0" borderId="2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0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5" fillId="0" borderId="1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7" fillId="0" borderId="9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1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7" fillId="0" borderId="23" xfId="2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8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5" fillId="0" borderId="1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7" fillId="0" borderId="30" xfId="2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6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4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7" fillId="4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1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5" fontId="7" fillId="4" borderId="1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5" fontId="7" fillId="4" borderId="112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7" fillId="4" borderId="112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71" fontId="7" fillId="4" borderId="1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4" fillId="0" borderId="1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4" fillId="0" borderId="7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7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7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3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95" fontId="7" fillId="0" borderId="13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4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95" fontId="7" fillId="0" borderId="2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2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1" fillId="0" borderId="2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96" fontId="0" fillId="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5" fontId="0" fillId="0" borderId="2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83" fontId="0" fillId="0" borderId="2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97" fontId="0" fillId="0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5" fontId="0" fillId="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84" fontId="0" fillId="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95" fontId="0" fillId="0" borderId="2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95" fontId="7" fillId="0" borderId="3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82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5" fontId="7" fillId="4" borderId="10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10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5" fontId="7" fillId="4" borderId="10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5" fontId="7" fillId="4" borderId="109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7" fillId="4" borderId="109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71" fontId="7" fillId="4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2" borderId="2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5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2" borderId="2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5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5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7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5" fontId="0" fillId="0" borderId="5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84" fontId="0" fillId="0" borderId="5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97" fontId="0" fillId="0" borderId="5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2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84" fontId="0" fillId="0" borderId="2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5" fontId="4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3" fontId="7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2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3" fontId="7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4" borderId="1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10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1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5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56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2" fontId="0" fillId="0" borderId="56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4" fillId="0" borderId="6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3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8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7" fillId="0" borderId="8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2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4" fillId="0" borderId="2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2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3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6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7" fillId="0" borderId="6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98" fontId="7" fillId="0" borderId="4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98" fontId="7" fillId="0" borderId="4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4" borderId="1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5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5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7" fillId="2" borderId="5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0" fillId="0" borderId="5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6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5" fontId="7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3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0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7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0" fillId="0" borderId="8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10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137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1" fontId="7" fillId="0" borderId="1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25" fillId="0" borderId="1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88" fontId="25" fillId="0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7" fillId="0" borderId="4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7" fillId="0" borderId="3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88" fontId="25" fillId="0" borderId="4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88" fontId="25" fillId="0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4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5" fontId="0" fillId="0" borderId="10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8" fontId="7" fillId="0" borderId="13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11" borderId="4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75" fontId="7" fillId="11" borderId="4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11" borderId="4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9" fontId="7" fillId="11" borderId="4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7" fillId="11" borderId="4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7" fillId="11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4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1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7" fillId="11" borderId="5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5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7" fillId="11" borderId="51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71" fontId="7" fillId="11" borderId="5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7" fillId="11" borderId="5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0" fontId="4" fillId="0" borderId="5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6" fontId="4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4" fillId="0" borderId="8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7" fillId="12" borderId="1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5" fontId="4" fillId="12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12" borderId="1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5" fontId="4" fillId="0" borderId="13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4" fillId="12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5" fontId="4" fillId="0" borderId="14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4" fillId="12" borderId="26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5" fontId="4" fillId="0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3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99" fontId="7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9" fontId="7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9" fontId="7" fillId="0" borderId="8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9" fontId="7" fillId="0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3" fillId="11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11" borderId="9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11" borderId="9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9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7" fillId="11" borderId="9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11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1" borderId="10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7" fillId="11" borderId="10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10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0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1" fontId="7" fillId="11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20" fillId="0" borderId="6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0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5" fontId="2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2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2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5" fontId="4" fillId="0" borderId="8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7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7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0" fillId="0" borderId="6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5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5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5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5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5" fontId="0" fillId="0" borderId="5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5" fontId="0" fillId="0" borderId="0" xfId="0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85" fontId="0" fillId="0" borderId="2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0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8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2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2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85" fontId="0" fillId="0" borderId="2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28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2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" fillId="11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4" fillId="11" borderId="9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0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11" borderId="9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9" fontId="7" fillId="11" borderId="9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7" fillId="11" borderId="9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7" fillId="11" borderId="10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04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7" fillId="11" borderId="10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7" fillId="11" borderId="10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9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9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4" fillId="0" borderId="2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5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4" fillId="0" borderId="2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4" fillId="0" borderId="1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4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9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7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7" fillId="0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8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8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4" fontId="0" fillId="0" borderId="2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6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11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11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11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7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3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1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7" fillId="0" borderId="7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14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7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14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11" borderId="2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11" borderId="2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2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4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4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1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4" fillId="0" borderId="14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4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37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uro" xfId="20"/>
    <cellStyle name="Euro 2" xfId="21"/>
    <cellStyle name="Komma 2" xfId="22"/>
    <cellStyle name="Standard 2" xfId="23"/>
    <cellStyle name="Standard 3" xfId="24"/>
    <cellStyle name="Währung 2" xfId="2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FDEADA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F2DCDB"/>
      <rgbColor rgb="FFCCFFCC"/>
      <rgbColor rgb="FFFFFF99"/>
      <rgbColor rgb="FF99CCFF"/>
      <rgbColor rgb="FFFF99CC"/>
      <rgbColor rgb="FFBFBFB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worksheet" Target="worksheets/sheet25.xml"/><Relationship Id="rId28" Type="http://schemas.openxmlformats.org/officeDocument/2006/relationships/worksheet" Target="worksheets/sheet26.xml"/><Relationship Id="rId29" Type="http://schemas.openxmlformats.org/officeDocument/2006/relationships/worksheet" Target="worksheets/sheet27.xml"/><Relationship Id="rId30" Type="http://schemas.openxmlformats.org/officeDocument/2006/relationships/worksheet" Target="worksheets/sheet28.xml"/><Relationship Id="rId31" Type="http://schemas.openxmlformats.org/officeDocument/2006/relationships/worksheet" Target="worksheets/sheet29.xml"/><Relationship Id="rId32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479520</xdr:colOff>
      <xdr:row>0</xdr:row>
      <xdr:rowOff>82440</xdr:rowOff>
    </xdr:from>
    <xdr:to>
      <xdr:col>7</xdr:col>
      <xdr:colOff>342360</xdr:colOff>
      <xdr:row>1</xdr:row>
      <xdr:rowOff>151920</xdr:rowOff>
    </xdr:to>
    <xdr:pic>
      <xdr:nvPicPr>
        <xdr:cNvPr id="0" name="Grafik 1" descr=""/>
        <xdr:cNvPicPr/>
      </xdr:nvPicPr>
      <xdr:blipFill>
        <a:blip r:embed="rId1"/>
        <a:stretch/>
      </xdr:blipFill>
      <xdr:spPr>
        <a:xfrm>
          <a:off x="7809480" y="82440"/>
          <a:ext cx="1543680" cy="289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479520</xdr:colOff>
      <xdr:row>0</xdr:row>
      <xdr:rowOff>82440</xdr:rowOff>
    </xdr:from>
    <xdr:to>
      <xdr:col>7</xdr:col>
      <xdr:colOff>342360</xdr:colOff>
      <xdr:row>1</xdr:row>
      <xdr:rowOff>151920</xdr:rowOff>
    </xdr:to>
    <xdr:pic>
      <xdr:nvPicPr>
        <xdr:cNvPr id="1" name="Grafik 1" descr=""/>
        <xdr:cNvPicPr/>
      </xdr:nvPicPr>
      <xdr:blipFill>
        <a:blip r:embed="rId1"/>
        <a:stretch/>
      </xdr:blipFill>
      <xdr:spPr>
        <a:xfrm>
          <a:off x="7809480" y="82440"/>
          <a:ext cx="1543680" cy="289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479520</xdr:colOff>
      <xdr:row>0</xdr:row>
      <xdr:rowOff>82440</xdr:rowOff>
    </xdr:from>
    <xdr:to>
      <xdr:col>7</xdr:col>
      <xdr:colOff>342360</xdr:colOff>
      <xdr:row>1</xdr:row>
      <xdr:rowOff>151920</xdr:rowOff>
    </xdr:to>
    <xdr:pic>
      <xdr:nvPicPr>
        <xdr:cNvPr id="2" name="Grafik 1" descr=""/>
        <xdr:cNvPicPr/>
      </xdr:nvPicPr>
      <xdr:blipFill>
        <a:blip r:embed="rId1"/>
        <a:stretch/>
      </xdr:blipFill>
      <xdr:spPr>
        <a:xfrm>
          <a:off x="7809480" y="82440"/>
          <a:ext cx="1543680" cy="289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247680</xdr:colOff>
      <xdr:row>84</xdr:row>
      <xdr:rowOff>95400</xdr:rowOff>
    </xdr:from>
    <xdr:to>
      <xdr:col>2</xdr:col>
      <xdr:colOff>351720</xdr:colOff>
      <xdr:row>84</xdr:row>
      <xdr:rowOff>171000</xdr:rowOff>
    </xdr:to>
    <xdr:sp>
      <xdr:nvSpPr>
        <xdr:cNvPr id="3" name="AutoShape 25"/>
        <xdr:cNvSpPr/>
      </xdr:nvSpPr>
      <xdr:spPr>
        <a:xfrm>
          <a:off x="4386600" y="19135800"/>
          <a:ext cx="104040" cy="75600"/>
        </a:xfrm>
        <a:prstGeom prst="rightArrow">
          <a:avLst>
            <a:gd name="adj1" fmla="val 50000"/>
            <a:gd name="adj2" fmla="val 34375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247680</xdr:colOff>
      <xdr:row>85</xdr:row>
      <xdr:rowOff>114480</xdr:rowOff>
    </xdr:from>
    <xdr:to>
      <xdr:col>2</xdr:col>
      <xdr:colOff>351720</xdr:colOff>
      <xdr:row>85</xdr:row>
      <xdr:rowOff>190080</xdr:rowOff>
    </xdr:to>
    <xdr:sp>
      <xdr:nvSpPr>
        <xdr:cNvPr id="4" name="AutoShape 26"/>
        <xdr:cNvSpPr/>
      </xdr:nvSpPr>
      <xdr:spPr>
        <a:xfrm>
          <a:off x="4386600" y="19383480"/>
          <a:ext cx="104040" cy="75600"/>
        </a:xfrm>
        <a:prstGeom prst="rightArrow">
          <a:avLst>
            <a:gd name="adj1" fmla="val 50000"/>
            <a:gd name="adj2" fmla="val 34375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257040</xdr:colOff>
      <xdr:row>86</xdr:row>
      <xdr:rowOff>104760</xdr:rowOff>
    </xdr:from>
    <xdr:to>
      <xdr:col>2</xdr:col>
      <xdr:colOff>361080</xdr:colOff>
      <xdr:row>86</xdr:row>
      <xdr:rowOff>180360</xdr:rowOff>
    </xdr:to>
    <xdr:sp>
      <xdr:nvSpPr>
        <xdr:cNvPr id="5" name="AutoShape 27"/>
        <xdr:cNvSpPr/>
      </xdr:nvSpPr>
      <xdr:spPr>
        <a:xfrm>
          <a:off x="4395960" y="19602360"/>
          <a:ext cx="104040" cy="75600"/>
        </a:xfrm>
        <a:prstGeom prst="rightArrow">
          <a:avLst>
            <a:gd name="adj1" fmla="val 50000"/>
            <a:gd name="adj2" fmla="val 34375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237960</xdr:colOff>
      <xdr:row>87</xdr:row>
      <xdr:rowOff>104760</xdr:rowOff>
    </xdr:from>
    <xdr:to>
      <xdr:col>2</xdr:col>
      <xdr:colOff>342000</xdr:colOff>
      <xdr:row>87</xdr:row>
      <xdr:rowOff>180360</xdr:rowOff>
    </xdr:to>
    <xdr:sp>
      <xdr:nvSpPr>
        <xdr:cNvPr id="6" name="AutoShape 28"/>
        <xdr:cNvSpPr/>
      </xdr:nvSpPr>
      <xdr:spPr>
        <a:xfrm>
          <a:off x="4376880" y="19830960"/>
          <a:ext cx="104040" cy="75600"/>
        </a:xfrm>
        <a:prstGeom prst="rightArrow">
          <a:avLst>
            <a:gd name="adj1" fmla="val 50000"/>
            <a:gd name="adj2" fmla="val 34375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247680</xdr:colOff>
      <xdr:row>88</xdr:row>
      <xdr:rowOff>104760</xdr:rowOff>
    </xdr:from>
    <xdr:to>
      <xdr:col>2</xdr:col>
      <xdr:colOff>351720</xdr:colOff>
      <xdr:row>88</xdr:row>
      <xdr:rowOff>180360</xdr:rowOff>
    </xdr:to>
    <xdr:sp>
      <xdr:nvSpPr>
        <xdr:cNvPr id="7" name="AutoShape 29"/>
        <xdr:cNvSpPr/>
      </xdr:nvSpPr>
      <xdr:spPr>
        <a:xfrm>
          <a:off x="4386600" y="20059560"/>
          <a:ext cx="104040" cy="75600"/>
        </a:xfrm>
        <a:prstGeom prst="rightArrow">
          <a:avLst>
            <a:gd name="adj1" fmla="val 50000"/>
            <a:gd name="adj2" fmla="val 34375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247680</xdr:colOff>
      <xdr:row>89</xdr:row>
      <xdr:rowOff>114480</xdr:rowOff>
    </xdr:from>
    <xdr:to>
      <xdr:col>2</xdr:col>
      <xdr:colOff>351720</xdr:colOff>
      <xdr:row>89</xdr:row>
      <xdr:rowOff>190080</xdr:rowOff>
    </xdr:to>
    <xdr:sp>
      <xdr:nvSpPr>
        <xdr:cNvPr id="8" name="AutoShape 50"/>
        <xdr:cNvSpPr/>
      </xdr:nvSpPr>
      <xdr:spPr>
        <a:xfrm>
          <a:off x="4386600" y="20297880"/>
          <a:ext cx="104040" cy="75600"/>
        </a:xfrm>
        <a:prstGeom prst="rightArrow">
          <a:avLst>
            <a:gd name="adj1" fmla="val 50000"/>
            <a:gd name="adj2" fmla="val 34375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257040</xdr:colOff>
      <xdr:row>90</xdr:row>
      <xdr:rowOff>114480</xdr:rowOff>
    </xdr:from>
    <xdr:to>
      <xdr:col>2</xdr:col>
      <xdr:colOff>361080</xdr:colOff>
      <xdr:row>90</xdr:row>
      <xdr:rowOff>190080</xdr:rowOff>
    </xdr:to>
    <xdr:sp>
      <xdr:nvSpPr>
        <xdr:cNvPr id="9" name="AutoShape 51"/>
        <xdr:cNvSpPr/>
      </xdr:nvSpPr>
      <xdr:spPr>
        <a:xfrm>
          <a:off x="4395960" y="20526480"/>
          <a:ext cx="104040" cy="75600"/>
        </a:xfrm>
        <a:prstGeom prst="rightArrow">
          <a:avLst>
            <a:gd name="adj1" fmla="val 50000"/>
            <a:gd name="adj2" fmla="val 34375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247680</xdr:colOff>
      <xdr:row>91</xdr:row>
      <xdr:rowOff>104760</xdr:rowOff>
    </xdr:from>
    <xdr:to>
      <xdr:col>2</xdr:col>
      <xdr:colOff>351720</xdr:colOff>
      <xdr:row>91</xdr:row>
      <xdr:rowOff>180360</xdr:rowOff>
    </xdr:to>
    <xdr:sp>
      <xdr:nvSpPr>
        <xdr:cNvPr id="10" name="AutoShape 52"/>
        <xdr:cNvSpPr/>
      </xdr:nvSpPr>
      <xdr:spPr>
        <a:xfrm>
          <a:off x="4386600" y="20745360"/>
          <a:ext cx="104040" cy="75600"/>
        </a:xfrm>
        <a:prstGeom prst="rightArrow">
          <a:avLst>
            <a:gd name="adj1" fmla="val 50000"/>
            <a:gd name="adj2" fmla="val 34375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257040</xdr:colOff>
      <xdr:row>92</xdr:row>
      <xdr:rowOff>104760</xdr:rowOff>
    </xdr:from>
    <xdr:to>
      <xdr:col>2</xdr:col>
      <xdr:colOff>361080</xdr:colOff>
      <xdr:row>92</xdr:row>
      <xdr:rowOff>180360</xdr:rowOff>
    </xdr:to>
    <xdr:sp>
      <xdr:nvSpPr>
        <xdr:cNvPr id="11" name="AutoShape 53"/>
        <xdr:cNvSpPr/>
      </xdr:nvSpPr>
      <xdr:spPr>
        <a:xfrm>
          <a:off x="4395960" y="20973960"/>
          <a:ext cx="104040" cy="75600"/>
        </a:xfrm>
        <a:prstGeom prst="rightArrow">
          <a:avLst>
            <a:gd name="adj1" fmla="val 50000"/>
            <a:gd name="adj2" fmla="val 34375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247680</xdr:colOff>
      <xdr:row>95</xdr:row>
      <xdr:rowOff>104760</xdr:rowOff>
    </xdr:from>
    <xdr:to>
      <xdr:col>2</xdr:col>
      <xdr:colOff>351720</xdr:colOff>
      <xdr:row>95</xdr:row>
      <xdr:rowOff>180360</xdr:rowOff>
    </xdr:to>
    <xdr:sp>
      <xdr:nvSpPr>
        <xdr:cNvPr id="12" name="AutoShape 54"/>
        <xdr:cNvSpPr/>
      </xdr:nvSpPr>
      <xdr:spPr>
        <a:xfrm>
          <a:off x="4386600" y="21431160"/>
          <a:ext cx="104040" cy="75600"/>
        </a:xfrm>
        <a:prstGeom prst="rightArrow">
          <a:avLst>
            <a:gd name="adj1" fmla="val 50000"/>
            <a:gd name="adj2" fmla="val 34375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247680</xdr:colOff>
      <xdr:row>95</xdr:row>
      <xdr:rowOff>114480</xdr:rowOff>
    </xdr:from>
    <xdr:to>
      <xdr:col>2</xdr:col>
      <xdr:colOff>351720</xdr:colOff>
      <xdr:row>95</xdr:row>
      <xdr:rowOff>190080</xdr:rowOff>
    </xdr:to>
    <xdr:sp>
      <xdr:nvSpPr>
        <xdr:cNvPr id="13" name="AutoShape 57"/>
        <xdr:cNvSpPr/>
      </xdr:nvSpPr>
      <xdr:spPr>
        <a:xfrm>
          <a:off x="4386600" y="21440880"/>
          <a:ext cx="104040" cy="75600"/>
        </a:xfrm>
        <a:prstGeom prst="rightArrow">
          <a:avLst>
            <a:gd name="adj1" fmla="val 50000"/>
            <a:gd name="adj2" fmla="val 34375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266760</xdr:colOff>
      <xdr:row>93</xdr:row>
      <xdr:rowOff>114480</xdr:rowOff>
    </xdr:from>
    <xdr:to>
      <xdr:col>2</xdr:col>
      <xdr:colOff>370800</xdr:colOff>
      <xdr:row>93</xdr:row>
      <xdr:rowOff>190080</xdr:rowOff>
    </xdr:to>
    <xdr:sp>
      <xdr:nvSpPr>
        <xdr:cNvPr id="14" name="AutoShape 53"/>
        <xdr:cNvSpPr/>
      </xdr:nvSpPr>
      <xdr:spPr>
        <a:xfrm>
          <a:off x="4405680" y="21212280"/>
          <a:ext cx="104040" cy="75600"/>
        </a:xfrm>
        <a:prstGeom prst="rightArrow">
          <a:avLst>
            <a:gd name="adj1" fmla="val 50000"/>
            <a:gd name="adj2" fmla="val 34375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365400</xdr:colOff>
      <xdr:row>0</xdr:row>
      <xdr:rowOff>171360</xdr:rowOff>
    </xdr:from>
    <xdr:to>
      <xdr:col>19</xdr:col>
      <xdr:colOff>94680</xdr:colOff>
      <xdr:row>151</xdr:row>
      <xdr:rowOff>142920</xdr:rowOff>
    </xdr:to>
    <xdr:pic>
      <xdr:nvPicPr>
        <xdr:cNvPr id="15" name="Grafik 5" descr=""/>
        <xdr:cNvPicPr/>
      </xdr:nvPicPr>
      <xdr:blipFill>
        <a:blip r:embed="rId1"/>
        <a:stretch/>
      </xdr:blipFill>
      <xdr:spPr>
        <a:xfrm>
          <a:off x="9228240" y="171360"/>
          <a:ext cx="6981480" cy="59702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257040</xdr:colOff>
      <xdr:row>130</xdr:row>
      <xdr:rowOff>47520</xdr:rowOff>
    </xdr:from>
    <xdr:to>
      <xdr:col>1</xdr:col>
      <xdr:colOff>465840</xdr:colOff>
      <xdr:row>130</xdr:row>
      <xdr:rowOff>123120</xdr:rowOff>
    </xdr:to>
    <xdr:sp>
      <xdr:nvSpPr>
        <xdr:cNvPr id="16" name="AutoShape 7"/>
        <xdr:cNvSpPr/>
      </xdr:nvSpPr>
      <xdr:spPr>
        <a:xfrm>
          <a:off x="1857960" y="30070440"/>
          <a:ext cx="208800" cy="75600"/>
        </a:xfrm>
        <a:prstGeom prst="rightArrow">
          <a:avLst>
            <a:gd name="adj1" fmla="val 50000"/>
            <a:gd name="adj2" fmla="val 68750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324000</xdr:colOff>
      <xdr:row>153</xdr:row>
      <xdr:rowOff>47520</xdr:rowOff>
    </xdr:from>
    <xdr:to>
      <xdr:col>1</xdr:col>
      <xdr:colOff>532800</xdr:colOff>
      <xdr:row>153</xdr:row>
      <xdr:rowOff>123120</xdr:rowOff>
    </xdr:to>
    <xdr:sp>
      <xdr:nvSpPr>
        <xdr:cNvPr id="17" name="AutoShape 9"/>
        <xdr:cNvSpPr/>
      </xdr:nvSpPr>
      <xdr:spPr>
        <a:xfrm>
          <a:off x="1924920" y="35328240"/>
          <a:ext cx="208800" cy="75600"/>
        </a:xfrm>
        <a:prstGeom prst="rightArrow">
          <a:avLst>
            <a:gd name="adj1" fmla="val 50000"/>
            <a:gd name="adj2" fmla="val 68750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247680</xdr:colOff>
      <xdr:row>111</xdr:row>
      <xdr:rowOff>66600</xdr:rowOff>
    </xdr:from>
    <xdr:to>
      <xdr:col>2</xdr:col>
      <xdr:colOff>351720</xdr:colOff>
      <xdr:row>111</xdr:row>
      <xdr:rowOff>142200</xdr:rowOff>
    </xdr:to>
    <xdr:sp>
      <xdr:nvSpPr>
        <xdr:cNvPr id="18" name="AutoShape 21"/>
        <xdr:cNvSpPr/>
      </xdr:nvSpPr>
      <xdr:spPr>
        <a:xfrm>
          <a:off x="2714760" y="25746120"/>
          <a:ext cx="104040" cy="75600"/>
        </a:xfrm>
        <a:prstGeom prst="rightArrow">
          <a:avLst>
            <a:gd name="adj1" fmla="val 50000"/>
            <a:gd name="adj2" fmla="val 34375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228600</xdr:colOff>
      <xdr:row>112</xdr:row>
      <xdr:rowOff>47520</xdr:rowOff>
    </xdr:from>
    <xdr:to>
      <xdr:col>2</xdr:col>
      <xdr:colOff>332640</xdr:colOff>
      <xdr:row>112</xdr:row>
      <xdr:rowOff>123120</xdr:rowOff>
    </xdr:to>
    <xdr:sp>
      <xdr:nvSpPr>
        <xdr:cNvPr id="19" name="AutoShape 22"/>
        <xdr:cNvSpPr/>
      </xdr:nvSpPr>
      <xdr:spPr>
        <a:xfrm>
          <a:off x="2695680" y="25955640"/>
          <a:ext cx="104040" cy="75600"/>
        </a:xfrm>
        <a:prstGeom prst="rightArrow">
          <a:avLst>
            <a:gd name="adj1" fmla="val 50000"/>
            <a:gd name="adj2" fmla="val 34375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228600</xdr:colOff>
      <xdr:row>113</xdr:row>
      <xdr:rowOff>57240</xdr:rowOff>
    </xdr:from>
    <xdr:to>
      <xdr:col>2</xdr:col>
      <xdr:colOff>332640</xdr:colOff>
      <xdr:row>113</xdr:row>
      <xdr:rowOff>132840</xdr:rowOff>
    </xdr:to>
    <xdr:sp>
      <xdr:nvSpPr>
        <xdr:cNvPr id="20" name="AutoShape 23"/>
        <xdr:cNvSpPr/>
      </xdr:nvSpPr>
      <xdr:spPr>
        <a:xfrm>
          <a:off x="2695680" y="26193960"/>
          <a:ext cx="104040" cy="75600"/>
        </a:xfrm>
        <a:prstGeom prst="rightArrow">
          <a:avLst>
            <a:gd name="adj1" fmla="val 50000"/>
            <a:gd name="adj2" fmla="val 34375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237960</xdr:colOff>
      <xdr:row>114</xdr:row>
      <xdr:rowOff>38160</xdr:rowOff>
    </xdr:from>
    <xdr:to>
      <xdr:col>2</xdr:col>
      <xdr:colOff>342000</xdr:colOff>
      <xdr:row>114</xdr:row>
      <xdr:rowOff>113760</xdr:rowOff>
    </xdr:to>
    <xdr:sp>
      <xdr:nvSpPr>
        <xdr:cNvPr id="21" name="AutoShape 24"/>
        <xdr:cNvSpPr/>
      </xdr:nvSpPr>
      <xdr:spPr>
        <a:xfrm>
          <a:off x="2705040" y="26403480"/>
          <a:ext cx="104040" cy="75600"/>
        </a:xfrm>
        <a:prstGeom prst="rightArrow">
          <a:avLst>
            <a:gd name="adj1" fmla="val 50000"/>
            <a:gd name="adj2" fmla="val 34375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247680</xdr:colOff>
      <xdr:row>115</xdr:row>
      <xdr:rowOff>47520</xdr:rowOff>
    </xdr:from>
    <xdr:to>
      <xdr:col>2</xdr:col>
      <xdr:colOff>351720</xdr:colOff>
      <xdr:row>115</xdr:row>
      <xdr:rowOff>123120</xdr:rowOff>
    </xdr:to>
    <xdr:sp>
      <xdr:nvSpPr>
        <xdr:cNvPr id="22" name="AutoShape 25"/>
        <xdr:cNvSpPr/>
      </xdr:nvSpPr>
      <xdr:spPr>
        <a:xfrm>
          <a:off x="2714760" y="26641440"/>
          <a:ext cx="104040" cy="75600"/>
        </a:xfrm>
        <a:prstGeom prst="rightArrow">
          <a:avLst>
            <a:gd name="adj1" fmla="val 50000"/>
            <a:gd name="adj2" fmla="val 34375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257040</xdr:colOff>
      <xdr:row>116</xdr:row>
      <xdr:rowOff>57240</xdr:rowOff>
    </xdr:from>
    <xdr:to>
      <xdr:col>2</xdr:col>
      <xdr:colOff>361080</xdr:colOff>
      <xdr:row>116</xdr:row>
      <xdr:rowOff>132840</xdr:rowOff>
    </xdr:to>
    <xdr:sp>
      <xdr:nvSpPr>
        <xdr:cNvPr id="23" name="AutoShape 26"/>
        <xdr:cNvSpPr/>
      </xdr:nvSpPr>
      <xdr:spPr>
        <a:xfrm>
          <a:off x="2724120" y="26879760"/>
          <a:ext cx="104040" cy="75600"/>
        </a:xfrm>
        <a:prstGeom prst="rightArrow">
          <a:avLst>
            <a:gd name="adj1" fmla="val 50000"/>
            <a:gd name="adj2" fmla="val 34375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247680</xdr:colOff>
      <xdr:row>117</xdr:row>
      <xdr:rowOff>66600</xdr:rowOff>
    </xdr:from>
    <xdr:to>
      <xdr:col>2</xdr:col>
      <xdr:colOff>351720</xdr:colOff>
      <xdr:row>117</xdr:row>
      <xdr:rowOff>142200</xdr:rowOff>
    </xdr:to>
    <xdr:sp>
      <xdr:nvSpPr>
        <xdr:cNvPr id="24" name="AutoShape 27"/>
        <xdr:cNvSpPr/>
      </xdr:nvSpPr>
      <xdr:spPr>
        <a:xfrm>
          <a:off x="2714760" y="27117720"/>
          <a:ext cx="104040" cy="75600"/>
        </a:xfrm>
        <a:prstGeom prst="rightArrow">
          <a:avLst>
            <a:gd name="adj1" fmla="val 50000"/>
            <a:gd name="adj2" fmla="val 34375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228600</xdr:colOff>
      <xdr:row>118</xdr:row>
      <xdr:rowOff>47520</xdr:rowOff>
    </xdr:from>
    <xdr:to>
      <xdr:col>2</xdr:col>
      <xdr:colOff>332640</xdr:colOff>
      <xdr:row>118</xdr:row>
      <xdr:rowOff>123120</xdr:rowOff>
    </xdr:to>
    <xdr:sp>
      <xdr:nvSpPr>
        <xdr:cNvPr id="25" name="AutoShape 28"/>
        <xdr:cNvSpPr/>
      </xdr:nvSpPr>
      <xdr:spPr>
        <a:xfrm>
          <a:off x="2695680" y="27327240"/>
          <a:ext cx="104040" cy="75600"/>
        </a:xfrm>
        <a:prstGeom prst="rightArrow">
          <a:avLst>
            <a:gd name="adj1" fmla="val 50000"/>
            <a:gd name="adj2" fmla="val 34375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247680</xdr:colOff>
      <xdr:row>119</xdr:row>
      <xdr:rowOff>66600</xdr:rowOff>
    </xdr:from>
    <xdr:to>
      <xdr:col>2</xdr:col>
      <xdr:colOff>351720</xdr:colOff>
      <xdr:row>119</xdr:row>
      <xdr:rowOff>142200</xdr:rowOff>
    </xdr:to>
    <xdr:sp>
      <xdr:nvSpPr>
        <xdr:cNvPr id="26" name="AutoShape 29"/>
        <xdr:cNvSpPr/>
      </xdr:nvSpPr>
      <xdr:spPr>
        <a:xfrm>
          <a:off x="2714760" y="27574920"/>
          <a:ext cx="104040" cy="75600"/>
        </a:xfrm>
        <a:prstGeom prst="rightArrow">
          <a:avLst>
            <a:gd name="adj1" fmla="val 50000"/>
            <a:gd name="adj2" fmla="val 34375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257040</xdr:colOff>
      <xdr:row>132</xdr:row>
      <xdr:rowOff>47520</xdr:rowOff>
    </xdr:from>
    <xdr:to>
      <xdr:col>1</xdr:col>
      <xdr:colOff>465840</xdr:colOff>
      <xdr:row>132</xdr:row>
      <xdr:rowOff>123120</xdr:rowOff>
    </xdr:to>
    <xdr:sp>
      <xdr:nvSpPr>
        <xdr:cNvPr id="27" name="AutoShape 30"/>
        <xdr:cNvSpPr/>
      </xdr:nvSpPr>
      <xdr:spPr>
        <a:xfrm>
          <a:off x="1857960" y="30527640"/>
          <a:ext cx="208800" cy="75600"/>
        </a:xfrm>
        <a:prstGeom prst="rightArrow">
          <a:avLst>
            <a:gd name="adj1" fmla="val 50000"/>
            <a:gd name="adj2" fmla="val 68750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257040</xdr:colOff>
      <xdr:row>133</xdr:row>
      <xdr:rowOff>47520</xdr:rowOff>
    </xdr:from>
    <xdr:to>
      <xdr:col>1</xdr:col>
      <xdr:colOff>465840</xdr:colOff>
      <xdr:row>133</xdr:row>
      <xdr:rowOff>123120</xdr:rowOff>
    </xdr:to>
    <xdr:sp>
      <xdr:nvSpPr>
        <xdr:cNvPr id="28" name="AutoShape 31"/>
        <xdr:cNvSpPr/>
      </xdr:nvSpPr>
      <xdr:spPr>
        <a:xfrm>
          <a:off x="1857960" y="30756240"/>
          <a:ext cx="208800" cy="75600"/>
        </a:xfrm>
        <a:prstGeom prst="rightArrow">
          <a:avLst>
            <a:gd name="adj1" fmla="val 50000"/>
            <a:gd name="adj2" fmla="val 68750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257040</xdr:colOff>
      <xdr:row>129</xdr:row>
      <xdr:rowOff>47520</xdr:rowOff>
    </xdr:from>
    <xdr:to>
      <xdr:col>1</xdr:col>
      <xdr:colOff>465840</xdr:colOff>
      <xdr:row>129</xdr:row>
      <xdr:rowOff>123120</xdr:rowOff>
    </xdr:to>
    <xdr:sp>
      <xdr:nvSpPr>
        <xdr:cNvPr id="29" name="AutoShape 32"/>
        <xdr:cNvSpPr/>
      </xdr:nvSpPr>
      <xdr:spPr>
        <a:xfrm>
          <a:off x="1857960" y="29841840"/>
          <a:ext cx="208800" cy="75600"/>
        </a:xfrm>
        <a:prstGeom prst="rightArrow">
          <a:avLst>
            <a:gd name="adj1" fmla="val 50000"/>
            <a:gd name="adj2" fmla="val 68750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257040</xdr:colOff>
      <xdr:row>130</xdr:row>
      <xdr:rowOff>47520</xdr:rowOff>
    </xdr:from>
    <xdr:to>
      <xdr:col>1</xdr:col>
      <xdr:colOff>465840</xdr:colOff>
      <xdr:row>130</xdr:row>
      <xdr:rowOff>123120</xdr:rowOff>
    </xdr:to>
    <xdr:sp>
      <xdr:nvSpPr>
        <xdr:cNvPr id="30" name="AutoShape 33"/>
        <xdr:cNvSpPr/>
      </xdr:nvSpPr>
      <xdr:spPr>
        <a:xfrm>
          <a:off x="1857960" y="30070440"/>
          <a:ext cx="208800" cy="75600"/>
        </a:xfrm>
        <a:prstGeom prst="rightArrow">
          <a:avLst>
            <a:gd name="adj1" fmla="val 50000"/>
            <a:gd name="adj2" fmla="val 68750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257040</xdr:colOff>
      <xdr:row>131</xdr:row>
      <xdr:rowOff>47520</xdr:rowOff>
    </xdr:from>
    <xdr:to>
      <xdr:col>1</xdr:col>
      <xdr:colOff>465840</xdr:colOff>
      <xdr:row>131</xdr:row>
      <xdr:rowOff>123120</xdr:rowOff>
    </xdr:to>
    <xdr:sp>
      <xdr:nvSpPr>
        <xdr:cNvPr id="31" name="AutoShape 34"/>
        <xdr:cNvSpPr/>
      </xdr:nvSpPr>
      <xdr:spPr>
        <a:xfrm>
          <a:off x="1857960" y="30299040"/>
          <a:ext cx="208800" cy="75600"/>
        </a:xfrm>
        <a:prstGeom prst="rightArrow">
          <a:avLst>
            <a:gd name="adj1" fmla="val 50000"/>
            <a:gd name="adj2" fmla="val 68750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285840</xdr:colOff>
      <xdr:row>160</xdr:row>
      <xdr:rowOff>38160</xdr:rowOff>
    </xdr:from>
    <xdr:to>
      <xdr:col>1</xdr:col>
      <xdr:colOff>494640</xdr:colOff>
      <xdr:row>160</xdr:row>
      <xdr:rowOff>113760</xdr:rowOff>
    </xdr:to>
    <xdr:sp>
      <xdr:nvSpPr>
        <xdr:cNvPr id="32" name="AutoShape 36"/>
        <xdr:cNvSpPr/>
      </xdr:nvSpPr>
      <xdr:spPr>
        <a:xfrm>
          <a:off x="1886760" y="36919080"/>
          <a:ext cx="208800" cy="75600"/>
        </a:xfrm>
        <a:prstGeom prst="rightArrow">
          <a:avLst>
            <a:gd name="adj1" fmla="val 50000"/>
            <a:gd name="adj2" fmla="val 68750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257040</xdr:colOff>
      <xdr:row>177</xdr:row>
      <xdr:rowOff>47520</xdr:rowOff>
    </xdr:from>
    <xdr:to>
      <xdr:col>1</xdr:col>
      <xdr:colOff>465840</xdr:colOff>
      <xdr:row>177</xdr:row>
      <xdr:rowOff>123120</xdr:rowOff>
    </xdr:to>
    <xdr:sp>
      <xdr:nvSpPr>
        <xdr:cNvPr id="33" name="AutoShape 37"/>
        <xdr:cNvSpPr/>
      </xdr:nvSpPr>
      <xdr:spPr>
        <a:xfrm>
          <a:off x="1857960" y="40814640"/>
          <a:ext cx="208800" cy="75600"/>
        </a:xfrm>
        <a:prstGeom prst="rightArrow">
          <a:avLst>
            <a:gd name="adj1" fmla="val 50000"/>
            <a:gd name="adj2" fmla="val 68750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257040</xdr:colOff>
      <xdr:row>178</xdr:row>
      <xdr:rowOff>47520</xdr:rowOff>
    </xdr:from>
    <xdr:to>
      <xdr:col>1</xdr:col>
      <xdr:colOff>465840</xdr:colOff>
      <xdr:row>178</xdr:row>
      <xdr:rowOff>123120</xdr:rowOff>
    </xdr:to>
    <xdr:sp>
      <xdr:nvSpPr>
        <xdr:cNvPr id="34" name="AutoShape 38"/>
        <xdr:cNvSpPr/>
      </xdr:nvSpPr>
      <xdr:spPr>
        <a:xfrm>
          <a:off x="1857960" y="41043240"/>
          <a:ext cx="208800" cy="75600"/>
        </a:xfrm>
        <a:prstGeom prst="rightArrow">
          <a:avLst>
            <a:gd name="adj1" fmla="val 50000"/>
            <a:gd name="adj2" fmla="val 68750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257040</xdr:colOff>
      <xdr:row>179</xdr:row>
      <xdr:rowOff>47520</xdr:rowOff>
    </xdr:from>
    <xdr:to>
      <xdr:col>1</xdr:col>
      <xdr:colOff>465840</xdr:colOff>
      <xdr:row>179</xdr:row>
      <xdr:rowOff>123120</xdr:rowOff>
    </xdr:to>
    <xdr:sp>
      <xdr:nvSpPr>
        <xdr:cNvPr id="35" name="AutoShape 39"/>
        <xdr:cNvSpPr/>
      </xdr:nvSpPr>
      <xdr:spPr>
        <a:xfrm>
          <a:off x="1857960" y="41271840"/>
          <a:ext cx="208800" cy="75600"/>
        </a:xfrm>
        <a:prstGeom prst="rightArrow">
          <a:avLst>
            <a:gd name="adj1" fmla="val 50000"/>
            <a:gd name="adj2" fmla="val 68750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257040</xdr:colOff>
      <xdr:row>183</xdr:row>
      <xdr:rowOff>47520</xdr:rowOff>
    </xdr:from>
    <xdr:to>
      <xdr:col>1</xdr:col>
      <xdr:colOff>465840</xdr:colOff>
      <xdr:row>183</xdr:row>
      <xdr:rowOff>123120</xdr:rowOff>
    </xdr:to>
    <xdr:sp>
      <xdr:nvSpPr>
        <xdr:cNvPr id="36" name="AutoShape 40"/>
        <xdr:cNvSpPr/>
      </xdr:nvSpPr>
      <xdr:spPr>
        <a:xfrm>
          <a:off x="1857960" y="42186240"/>
          <a:ext cx="208800" cy="75600"/>
        </a:xfrm>
        <a:prstGeom prst="rightArrow">
          <a:avLst>
            <a:gd name="adj1" fmla="val 50000"/>
            <a:gd name="adj2" fmla="val 68750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247680</xdr:colOff>
      <xdr:row>119</xdr:row>
      <xdr:rowOff>66600</xdr:rowOff>
    </xdr:from>
    <xdr:to>
      <xdr:col>2</xdr:col>
      <xdr:colOff>351720</xdr:colOff>
      <xdr:row>119</xdr:row>
      <xdr:rowOff>142200</xdr:rowOff>
    </xdr:to>
    <xdr:sp>
      <xdr:nvSpPr>
        <xdr:cNvPr id="37" name="AutoShape 49"/>
        <xdr:cNvSpPr/>
      </xdr:nvSpPr>
      <xdr:spPr>
        <a:xfrm>
          <a:off x="2714760" y="27574920"/>
          <a:ext cx="104040" cy="75600"/>
        </a:xfrm>
        <a:prstGeom prst="rightArrow">
          <a:avLst>
            <a:gd name="adj1" fmla="val 50000"/>
            <a:gd name="adj2" fmla="val 34375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228600</xdr:colOff>
      <xdr:row>120</xdr:row>
      <xdr:rowOff>47520</xdr:rowOff>
    </xdr:from>
    <xdr:to>
      <xdr:col>2</xdr:col>
      <xdr:colOff>332640</xdr:colOff>
      <xdr:row>120</xdr:row>
      <xdr:rowOff>123120</xdr:rowOff>
    </xdr:to>
    <xdr:sp>
      <xdr:nvSpPr>
        <xdr:cNvPr id="38" name="AutoShape 50"/>
        <xdr:cNvSpPr/>
      </xdr:nvSpPr>
      <xdr:spPr>
        <a:xfrm>
          <a:off x="2695680" y="27784440"/>
          <a:ext cx="104040" cy="75600"/>
        </a:xfrm>
        <a:prstGeom prst="rightArrow">
          <a:avLst>
            <a:gd name="adj1" fmla="val 50000"/>
            <a:gd name="adj2" fmla="val 34375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228600</xdr:colOff>
      <xdr:row>121</xdr:row>
      <xdr:rowOff>57240</xdr:rowOff>
    </xdr:from>
    <xdr:to>
      <xdr:col>2</xdr:col>
      <xdr:colOff>332640</xdr:colOff>
      <xdr:row>121</xdr:row>
      <xdr:rowOff>132840</xdr:rowOff>
    </xdr:to>
    <xdr:sp>
      <xdr:nvSpPr>
        <xdr:cNvPr id="39" name="AutoShape 51"/>
        <xdr:cNvSpPr/>
      </xdr:nvSpPr>
      <xdr:spPr>
        <a:xfrm>
          <a:off x="2695680" y="28022760"/>
          <a:ext cx="104040" cy="75600"/>
        </a:xfrm>
        <a:prstGeom prst="rightArrow">
          <a:avLst>
            <a:gd name="adj1" fmla="val 50000"/>
            <a:gd name="adj2" fmla="val 34375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237960</xdr:colOff>
      <xdr:row>122</xdr:row>
      <xdr:rowOff>38160</xdr:rowOff>
    </xdr:from>
    <xdr:to>
      <xdr:col>2</xdr:col>
      <xdr:colOff>342000</xdr:colOff>
      <xdr:row>122</xdr:row>
      <xdr:rowOff>113760</xdr:rowOff>
    </xdr:to>
    <xdr:sp>
      <xdr:nvSpPr>
        <xdr:cNvPr id="40" name="AutoShape 52"/>
        <xdr:cNvSpPr/>
      </xdr:nvSpPr>
      <xdr:spPr>
        <a:xfrm>
          <a:off x="2705040" y="28232280"/>
          <a:ext cx="104040" cy="75600"/>
        </a:xfrm>
        <a:prstGeom prst="rightArrow">
          <a:avLst>
            <a:gd name="adj1" fmla="val 50000"/>
            <a:gd name="adj2" fmla="val 34375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247680</xdr:colOff>
      <xdr:row>123</xdr:row>
      <xdr:rowOff>47520</xdr:rowOff>
    </xdr:from>
    <xdr:to>
      <xdr:col>2</xdr:col>
      <xdr:colOff>351720</xdr:colOff>
      <xdr:row>123</xdr:row>
      <xdr:rowOff>123120</xdr:rowOff>
    </xdr:to>
    <xdr:sp>
      <xdr:nvSpPr>
        <xdr:cNvPr id="41" name="AutoShape 53"/>
        <xdr:cNvSpPr/>
      </xdr:nvSpPr>
      <xdr:spPr>
        <a:xfrm>
          <a:off x="2714760" y="28470240"/>
          <a:ext cx="104040" cy="75600"/>
        </a:xfrm>
        <a:prstGeom prst="rightArrow">
          <a:avLst>
            <a:gd name="adj1" fmla="val 50000"/>
            <a:gd name="adj2" fmla="val 34375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257040</xdr:colOff>
      <xdr:row>126</xdr:row>
      <xdr:rowOff>57240</xdr:rowOff>
    </xdr:from>
    <xdr:to>
      <xdr:col>2</xdr:col>
      <xdr:colOff>361080</xdr:colOff>
      <xdr:row>126</xdr:row>
      <xdr:rowOff>132840</xdr:rowOff>
    </xdr:to>
    <xdr:sp>
      <xdr:nvSpPr>
        <xdr:cNvPr id="42" name="AutoShape 54"/>
        <xdr:cNvSpPr/>
      </xdr:nvSpPr>
      <xdr:spPr>
        <a:xfrm>
          <a:off x="2724120" y="29165760"/>
          <a:ext cx="104040" cy="75600"/>
        </a:xfrm>
        <a:prstGeom prst="rightArrow">
          <a:avLst>
            <a:gd name="adj1" fmla="val 50000"/>
            <a:gd name="adj2" fmla="val 34375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247680</xdr:colOff>
      <xdr:row>127</xdr:row>
      <xdr:rowOff>66600</xdr:rowOff>
    </xdr:from>
    <xdr:to>
      <xdr:col>2</xdr:col>
      <xdr:colOff>351720</xdr:colOff>
      <xdr:row>127</xdr:row>
      <xdr:rowOff>142200</xdr:rowOff>
    </xdr:to>
    <xdr:sp>
      <xdr:nvSpPr>
        <xdr:cNvPr id="43" name="AutoShape 55"/>
        <xdr:cNvSpPr/>
      </xdr:nvSpPr>
      <xdr:spPr>
        <a:xfrm>
          <a:off x="2714760" y="29403720"/>
          <a:ext cx="104040" cy="75600"/>
        </a:xfrm>
        <a:prstGeom prst="rightArrow">
          <a:avLst>
            <a:gd name="adj1" fmla="val 50000"/>
            <a:gd name="adj2" fmla="val 34375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228600</xdr:colOff>
      <xdr:row>128</xdr:row>
      <xdr:rowOff>47520</xdr:rowOff>
    </xdr:from>
    <xdr:to>
      <xdr:col>2</xdr:col>
      <xdr:colOff>332640</xdr:colOff>
      <xdr:row>128</xdr:row>
      <xdr:rowOff>123120</xdr:rowOff>
    </xdr:to>
    <xdr:sp>
      <xdr:nvSpPr>
        <xdr:cNvPr id="44" name="AutoShape 56"/>
        <xdr:cNvSpPr/>
      </xdr:nvSpPr>
      <xdr:spPr>
        <a:xfrm>
          <a:off x="2695680" y="29613240"/>
          <a:ext cx="104040" cy="75600"/>
        </a:xfrm>
        <a:prstGeom prst="rightArrow">
          <a:avLst>
            <a:gd name="adj1" fmla="val 50000"/>
            <a:gd name="adj2" fmla="val 34375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247680</xdr:colOff>
      <xdr:row>125</xdr:row>
      <xdr:rowOff>66600</xdr:rowOff>
    </xdr:from>
    <xdr:to>
      <xdr:col>2</xdr:col>
      <xdr:colOff>351720</xdr:colOff>
      <xdr:row>125</xdr:row>
      <xdr:rowOff>142200</xdr:rowOff>
    </xdr:to>
    <xdr:sp>
      <xdr:nvSpPr>
        <xdr:cNvPr id="45" name="AutoShape 57"/>
        <xdr:cNvSpPr/>
      </xdr:nvSpPr>
      <xdr:spPr>
        <a:xfrm>
          <a:off x="2714760" y="28946520"/>
          <a:ext cx="104040" cy="75600"/>
        </a:xfrm>
        <a:prstGeom prst="rightArrow">
          <a:avLst>
            <a:gd name="adj1" fmla="val 50000"/>
            <a:gd name="adj2" fmla="val 34375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295200</xdr:colOff>
      <xdr:row>159</xdr:row>
      <xdr:rowOff>47520</xdr:rowOff>
    </xdr:from>
    <xdr:to>
      <xdr:col>1</xdr:col>
      <xdr:colOff>504000</xdr:colOff>
      <xdr:row>159</xdr:row>
      <xdr:rowOff>123120</xdr:rowOff>
    </xdr:to>
    <xdr:sp>
      <xdr:nvSpPr>
        <xdr:cNvPr id="46" name="AutoShape 58"/>
        <xdr:cNvSpPr/>
      </xdr:nvSpPr>
      <xdr:spPr>
        <a:xfrm>
          <a:off x="1896120" y="36699840"/>
          <a:ext cx="208800" cy="75600"/>
        </a:xfrm>
        <a:prstGeom prst="rightArrow">
          <a:avLst>
            <a:gd name="adj1" fmla="val 50000"/>
            <a:gd name="adj2" fmla="val 68750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247680</xdr:colOff>
      <xdr:row>124</xdr:row>
      <xdr:rowOff>47520</xdr:rowOff>
    </xdr:from>
    <xdr:to>
      <xdr:col>2</xdr:col>
      <xdr:colOff>351720</xdr:colOff>
      <xdr:row>124</xdr:row>
      <xdr:rowOff>123120</xdr:rowOff>
    </xdr:to>
    <xdr:sp>
      <xdr:nvSpPr>
        <xdr:cNvPr id="47" name="AutoShape 53"/>
        <xdr:cNvSpPr/>
      </xdr:nvSpPr>
      <xdr:spPr>
        <a:xfrm>
          <a:off x="2714760" y="28698840"/>
          <a:ext cx="104040" cy="75600"/>
        </a:xfrm>
        <a:prstGeom prst="rightArrow">
          <a:avLst>
            <a:gd name="adj1" fmla="val 50000"/>
            <a:gd name="adj2" fmla="val 34375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247680</xdr:colOff>
      <xdr:row>124</xdr:row>
      <xdr:rowOff>47520</xdr:rowOff>
    </xdr:from>
    <xdr:to>
      <xdr:col>2</xdr:col>
      <xdr:colOff>351720</xdr:colOff>
      <xdr:row>124</xdr:row>
      <xdr:rowOff>123120</xdr:rowOff>
    </xdr:to>
    <xdr:sp>
      <xdr:nvSpPr>
        <xdr:cNvPr id="48" name="AutoShape 53"/>
        <xdr:cNvSpPr/>
      </xdr:nvSpPr>
      <xdr:spPr>
        <a:xfrm>
          <a:off x="2714760" y="28698840"/>
          <a:ext cx="104040" cy="75600"/>
        </a:xfrm>
        <a:prstGeom prst="rightArrow">
          <a:avLst>
            <a:gd name="adj1" fmla="val 50000"/>
            <a:gd name="adj2" fmla="val 34375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285840</xdr:colOff>
      <xdr:row>161</xdr:row>
      <xdr:rowOff>38160</xdr:rowOff>
    </xdr:from>
    <xdr:to>
      <xdr:col>1</xdr:col>
      <xdr:colOff>494640</xdr:colOff>
      <xdr:row>161</xdr:row>
      <xdr:rowOff>113760</xdr:rowOff>
    </xdr:to>
    <xdr:sp>
      <xdr:nvSpPr>
        <xdr:cNvPr id="49" name="AutoShape 36"/>
        <xdr:cNvSpPr/>
      </xdr:nvSpPr>
      <xdr:spPr>
        <a:xfrm>
          <a:off x="1886760" y="37147680"/>
          <a:ext cx="208800" cy="75600"/>
        </a:xfrm>
        <a:prstGeom prst="rightArrow">
          <a:avLst>
            <a:gd name="adj1" fmla="val 50000"/>
            <a:gd name="adj2" fmla="val 68750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257040</xdr:colOff>
      <xdr:row>175</xdr:row>
      <xdr:rowOff>47520</xdr:rowOff>
    </xdr:from>
    <xdr:to>
      <xdr:col>1</xdr:col>
      <xdr:colOff>465840</xdr:colOff>
      <xdr:row>175</xdr:row>
      <xdr:rowOff>123120</xdr:rowOff>
    </xdr:to>
    <xdr:sp>
      <xdr:nvSpPr>
        <xdr:cNvPr id="50" name="AutoShape 37"/>
        <xdr:cNvSpPr/>
      </xdr:nvSpPr>
      <xdr:spPr>
        <a:xfrm>
          <a:off x="1857960" y="40357440"/>
          <a:ext cx="208800" cy="75600"/>
        </a:xfrm>
        <a:prstGeom prst="rightArrow">
          <a:avLst>
            <a:gd name="adj1" fmla="val 50000"/>
            <a:gd name="adj2" fmla="val 68750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2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comments" Target="../comments25.xml"/><Relationship Id="rId2" Type="http://schemas.openxmlformats.org/officeDocument/2006/relationships/vmlDrawing" Target="../drawings/vmlDrawing3.v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comments" Target="../comments2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comments" Target="../comments27.xml"/><Relationship Id="rId2" Type="http://schemas.openxmlformats.org/officeDocument/2006/relationships/vmlDrawing" Target="../drawings/vmlDrawing5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1.42578125" defaultRowHeight="12.75" zeroHeight="false" outlineLevelRow="0" outlineLevelCol="0"/>
  <cols>
    <col collapsed="false" customWidth="true" hidden="false" outlineLevel="0" max="1" min="1" style="1" width="43.86"/>
    <col collapsed="false" customWidth="true" hidden="false" outlineLevel="0" max="2" min="2" style="1" width="18.29"/>
    <col collapsed="false" customWidth="true" hidden="false" outlineLevel="0" max="3" min="3" style="1" width="15.71"/>
    <col collapsed="false" customWidth="true" hidden="false" outlineLevel="0" max="4" min="4" style="1" width="14.71"/>
    <col collapsed="false" customWidth="true" hidden="false" outlineLevel="0" max="7" min="7" style="1" width="12.42"/>
  </cols>
  <sheetData>
    <row r="1" customFormat="false" ht="17.35" hidden="false" customHeight="false" outlineLevel="0" collapsed="false">
      <c r="A1" s="2" t="s">
        <v>0</v>
      </c>
      <c r="B1" s="3"/>
    </row>
    <row r="2" customFormat="false" ht="17.35" hidden="false" customHeight="false" outlineLevel="0" collapsed="false">
      <c r="A2" s="4" t="s">
        <v>1</v>
      </c>
    </row>
    <row r="3" customFormat="false" ht="17.35" hidden="false" customHeight="false" outlineLevel="0" collapsed="false">
      <c r="A3" s="5"/>
      <c r="B3" s="6" t="n">
        <f aca="true">TODAY()</f>
        <v>45537</v>
      </c>
    </row>
    <row r="4" customFormat="false" ht="17.35" hidden="false" customHeight="false" outlineLevel="0" collapsed="false">
      <c r="A4" s="5"/>
    </row>
    <row r="5" customFormat="false" ht="17.25" hidden="false" customHeight="true" outlineLevel="0" collapsed="false">
      <c r="A5" s="7" t="s">
        <v>2</v>
      </c>
      <c r="B5" s="8" t="s">
        <v>3</v>
      </c>
    </row>
    <row r="6" customFormat="false" ht="12.75" hidden="false" customHeight="false" outlineLevel="0" collapsed="false">
      <c r="A6" s="9"/>
      <c r="B6" s="8"/>
    </row>
    <row r="7" customFormat="false" ht="21" hidden="false" customHeight="true" outlineLevel="0" collapsed="false">
      <c r="A7" s="10" t="s">
        <v>4</v>
      </c>
      <c r="B7" s="11" t="n">
        <f aca="false">Hallen!P30</f>
        <v>25058.1624705882</v>
      </c>
    </row>
    <row r="8" customFormat="false" ht="21" hidden="false" customHeight="true" outlineLevel="0" collapsed="false">
      <c r="A8" s="12" t="s">
        <v>5</v>
      </c>
      <c r="B8" s="13" t="n">
        <f aca="false">Verkehr!N98</f>
        <v>15987.1416777764</v>
      </c>
    </row>
    <row r="9" customFormat="false" ht="21" hidden="false" customHeight="true" outlineLevel="0" collapsed="false">
      <c r="A9" s="10" t="s">
        <v>6</v>
      </c>
      <c r="B9" s="11" t="n">
        <f aca="false">Sanitär!P43</f>
        <v>11570.06</v>
      </c>
    </row>
    <row r="10" customFormat="false" ht="21" hidden="false" customHeight="true" outlineLevel="0" collapsed="false">
      <c r="A10" s="14" t="s">
        <v>7</v>
      </c>
      <c r="B10" s="11" t="n">
        <f aca="false">'WC Besetzung'!G12</f>
        <v>18568.8</v>
      </c>
      <c r="C10" s="15"/>
    </row>
    <row r="11" customFormat="false" ht="21" hidden="false" customHeight="true" outlineLevel="0" collapsed="false">
      <c r="A11" s="12" t="s">
        <v>8</v>
      </c>
      <c r="B11" s="13" t="n">
        <f aca="false">Außenrevier!H19</f>
        <v>21080.958881</v>
      </c>
      <c r="F11" s="1" t="s">
        <v>9</v>
      </c>
    </row>
    <row r="12" customFormat="false" ht="21" hidden="false" customHeight="true" outlineLevel="0" collapsed="false">
      <c r="A12" s="10" t="s">
        <v>10</v>
      </c>
      <c r="B12" s="11" t="n">
        <f aca="false">'diverse Zusatzarbeiten'!G20</f>
        <v>154.1325</v>
      </c>
    </row>
    <row r="13" customFormat="false" ht="21" hidden="false" customHeight="true" outlineLevel="0" collapsed="false">
      <c r="A13" s="10" t="s">
        <v>11</v>
      </c>
      <c r="B13" s="11" t="n">
        <f aca="false">'Nebenräume MG'!I93</f>
        <v>5811.23887630616</v>
      </c>
    </row>
    <row r="14" customFormat="false" ht="21" hidden="false" customHeight="true" outlineLevel="0" collapsed="false">
      <c r="A14" s="14" t="s">
        <v>12</v>
      </c>
      <c r="B14" s="11" t="n">
        <f aca="false">'Ideelle Flächen'!I21</f>
        <v>1590.5460092786</v>
      </c>
    </row>
    <row r="15" customFormat="false" ht="21" hidden="false" customHeight="true" outlineLevel="0" collapsed="false">
      <c r="A15" s="10" t="s">
        <v>13</v>
      </c>
      <c r="B15" s="11" t="n">
        <f aca="false">'DRK-Stationen '!I12</f>
        <v>918.9384</v>
      </c>
    </row>
    <row r="16" customFormat="false" ht="21" hidden="false" customHeight="true" outlineLevel="0" collapsed="false">
      <c r="A16" s="10" t="s">
        <v>14</v>
      </c>
      <c r="B16" s="11" t="n">
        <f aca="false">Kassen!H12</f>
        <v>0</v>
      </c>
    </row>
    <row r="17" customFormat="false" ht="21" hidden="false" customHeight="true" outlineLevel="0" collapsed="false">
      <c r="A17" s="10" t="s">
        <v>15</v>
      </c>
      <c r="B17" s="11" t="n">
        <f aca="false">Hallenrücknahme!G14</f>
        <v>1066</v>
      </c>
    </row>
    <row r="18" customFormat="false" ht="21" hidden="false" customHeight="true" outlineLevel="0" collapsed="false">
      <c r="A18" s="10"/>
      <c r="B18" s="11"/>
    </row>
    <row r="19" customFormat="false" ht="21" hidden="false" customHeight="true" outlineLevel="0" collapsed="false">
      <c r="A19" s="3" t="s">
        <v>16</v>
      </c>
      <c r="B19" s="16" t="n">
        <f aca="false">SUM(B7:B18)</f>
        <v>101805.978814949</v>
      </c>
    </row>
    <row r="20" customFormat="false" ht="21" hidden="true" customHeight="true" outlineLevel="0" collapsed="false">
      <c r="A20" s="3" t="s">
        <v>17</v>
      </c>
      <c r="B20" s="16" t="n">
        <f aca="false">Glasreinigung!H31</f>
        <v>0</v>
      </c>
    </row>
    <row r="21" customFormat="false" ht="21" hidden="true" customHeight="true" outlineLevel="0" collapsed="false">
      <c r="A21" s="17" t="s">
        <v>18</v>
      </c>
      <c r="B21" s="16"/>
    </row>
    <row r="22" customFormat="false" ht="21" hidden="true" customHeight="true" outlineLevel="0" collapsed="false">
      <c r="A22" s="17" t="s">
        <v>19</v>
      </c>
      <c r="B22" s="16" t="n">
        <f aca="false">'CWS Schmutzfangmatten'!G12</f>
        <v>0</v>
      </c>
    </row>
    <row r="23" customFormat="false" ht="21" hidden="false" customHeight="true" outlineLevel="0" collapsed="false">
      <c r="A23" s="3" t="s">
        <v>20</v>
      </c>
      <c r="B23" s="18" t="n">
        <f aca="false">'COVID-19-SONDER'!G16</f>
        <v>26.65</v>
      </c>
    </row>
    <row r="24" customFormat="false" ht="21" hidden="false" customHeight="true" outlineLevel="0" collapsed="false">
      <c r="A24" s="3" t="s">
        <v>21</v>
      </c>
      <c r="B24" s="19" t="n">
        <f aca="false">SUM(B19:B23)</f>
        <v>101832.628814949</v>
      </c>
    </row>
  </sheetData>
  <printOptions headings="false" gridLines="false" gridLinesSet="true" horizontalCentered="false" verticalCentered="false"/>
  <pageMargins left="0.39375" right="0.39375" top="0.39375" bottom="0.39375" header="0.511811023622047" footer="0"/>
  <pageSetup paperSize="9" scale="98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&amp;C&amp;A &amp;P / &amp;N&amp;R&amp;F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48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C34" activeCellId="0" sqref="C34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176" width="31.71"/>
    <col collapsed="false" customWidth="true" hidden="false" outlineLevel="0" max="2" min="2" style="177" width="11.14"/>
    <col collapsed="false" customWidth="true" hidden="false" outlineLevel="0" max="3" min="3" style="177" width="9.86"/>
    <col collapsed="false" customWidth="true" hidden="false" outlineLevel="0" max="4" min="4" style="324" width="9.29"/>
    <col collapsed="false" customWidth="true" hidden="false" outlineLevel="0" max="5" min="5" style="324" width="9.42"/>
    <col collapsed="false" customWidth="true" hidden="false" outlineLevel="0" max="9" min="6" style="324" width="7.16"/>
    <col collapsed="false" customWidth="true" hidden="false" outlineLevel="0" max="10" min="10" style="325" width="7.16"/>
    <col collapsed="false" customWidth="true" hidden="false" outlineLevel="0" max="14" min="11" style="325" width="9.71"/>
    <col collapsed="false" customWidth="true" hidden="false" outlineLevel="0" max="15" min="15" style="80" width="9.71"/>
    <col collapsed="false" customWidth="true" hidden="false" outlineLevel="0" max="16" min="16" style="325" width="11.57"/>
    <col collapsed="false" customWidth="true" hidden="false" outlineLevel="0" max="17" min="17" style="157" width="12.29"/>
    <col collapsed="false" customWidth="false" hidden="false" outlineLevel="0" max="16384" min="18" style="157" width="11.43"/>
  </cols>
  <sheetData>
    <row r="1" customFormat="false" ht="16.5" hidden="false" customHeight="true" outlineLevel="0" collapsed="false">
      <c r="A1" s="22" t="str">
        <f aca="false">'Kostenzusammenstellung '!A1</f>
        <v>Veranstaltung: ITB23 vom 07.-09.03.2023</v>
      </c>
      <c r="B1" s="179"/>
      <c r="C1" s="179"/>
      <c r="E1" s="86"/>
      <c r="F1" s="86"/>
      <c r="P1" s="3"/>
    </row>
    <row r="2" customFormat="false" ht="16.5" hidden="false" customHeight="true" outlineLevel="0" collapsed="false">
      <c r="A2" s="326"/>
      <c r="B2" s="179"/>
      <c r="C2" s="179"/>
      <c r="D2" s="327"/>
    </row>
    <row r="3" customFormat="false" ht="27" hidden="false" customHeight="true" outlineLevel="0" collapsed="false">
      <c r="A3" s="5" t="s">
        <v>241</v>
      </c>
      <c r="B3" s="181"/>
      <c r="C3" s="181"/>
      <c r="D3" s="256"/>
    </row>
    <row r="4" customFormat="false" ht="16.5" hidden="false" customHeight="true" outlineLevel="0" collapsed="false">
      <c r="A4" s="5"/>
      <c r="B4" s="181"/>
      <c r="C4" s="181"/>
      <c r="D4" s="256"/>
      <c r="R4" s="46"/>
    </row>
    <row r="5" customFormat="false" ht="24" hidden="false" customHeight="true" outlineLevel="0" collapsed="false">
      <c r="C5" s="328" t="s">
        <v>50</v>
      </c>
      <c r="D5" s="95"/>
      <c r="R5" s="46"/>
    </row>
    <row r="6" customFormat="false" ht="18" hidden="false" customHeight="true" outlineLevel="0" collapsed="false">
      <c r="A6" s="329" t="s">
        <v>242</v>
      </c>
      <c r="B6" s="330"/>
      <c r="C6" s="331" t="n">
        <v>0.5376</v>
      </c>
      <c r="D6" s="332"/>
      <c r="E6" s="333"/>
      <c r="R6" s="46"/>
    </row>
    <row r="7" customFormat="false" ht="18" hidden="false" customHeight="true" outlineLevel="0" collapsed="false">
      <c r="A7" s="334" t="s">
        <v>243</v>
      </c>
      <c r="B7" s="335"/>
      <c r="C7" s="336" t="n">
        <v>0.6634</v>
      </c>
      <c r="D7" s="332"/>
      <c r="E7" s="333"/>
      <c r="R7" s="46"/>
    </row>
    <row r="8" customFormat="false" ht="18" hidden="false" customHeight="true" outlineLevel="0" collapsed="false">
      <c r="A8" s="337" t="s">
        <v>244</v>
      </c>
      <c r="C8" s="331" t="n">
        <v>0.682</v>
      </c>
      <c r="D8" s="332"/>
      <c r="E8" s="333"/>
      <c r="G8" s="157"/>
      <c r="R8" s="46"/>
    </row>
    <row r="9" customFormat="false" ht="18" hidden="false" customHeight="true" outlineLevel="0" collapsed="false">
      <c r="A9" s="112" t="s">
        <v>53</v>
      </c>
      <c r="B9" s="338"/>
      <c r="C9" s="339" t="n">
        <v>0.88</v>
      </c>
      <c r="D9" s="332"/>
      <c r="E9" s="333"/>
      <c r="Q9" s="325"/>
      <c r="R9" s="46"/>
    </row>
    <row r="10" customFormat="false" ht="18" hidden="false" customHeight="true" outlineLevel="0" collapsed="false">
      <c r="A10" s="112" t="s">
        <v>57</v>
      </c>
      <c r="B10" s="338"/>
      <c r="C10" s="339" t="n">
        <v>0.548571428571429</v>
      </c>
      <c r="D10" s="332"/>
      <c r="E10" s="333"/>
      <c r="R10" s="46"/>
    </row>
    <row r="11" customFormat="false" ht="18" hidden="false" customHeight="true" outlineLevel="0" collapsed="false">
      <c r="A11" s="340" t="s">
        <v>61</v>
      </c>
      <c r="B11" s="341"/>
      <c r="C11" s="342" t="n">
        <v>0.517647058823529</v>
      </c>
      <c r="D11" s="332"/>
      <c r="E11" s="333"/>
    </row>
    <row r="12" customFormat="false" ht="12.75" hidden="false" customHeight="false" outlineLevel="0" collapsed="false">
      <c r="A12" s="343"/>
      <c r="B12" s="179"/>
      <c r="C12" s="179"/>
      <c r="D12" s="327"/>
      <c r="E12" s="327"/>
      <c r="F12" s="327"/>
      <c r="G12" s="327"/>
      <c r="H12" s="327"/>
      <c r="I12" s="327"/>
      <c r="J12" s="327"/>
      <c r="K12" s="327"/>
      <c r="O12" s="325"/>
      <c r="P12" s="344"/>
      <c r="Q12" s="156"/>
      <c r="R12" s="324"/>
    </row>
    <row r="13" customFormat="false" ht="18" hidden="false" customHeight="true" outlineLevel="0" collapsed="false">
      <c r="A13" s="345"/>
      <c r="B13" s="346"/>
      <c r="C13" s="346"/>
      <c r="D13" s="260"/>
      <c r="E13" s="347" t="s">
        <v>245</v>
      </c>
      <c r="F13" s="260"/>
      <c r="G13" s="348" t="s">
        <v>62</v>
      </c>
      <c r="H13" s="348"/>
      <c r="I13" s="349"/>
      <c r="J13" s="350"/>
      <c r="K13" s="132" t="s">
        <v>246</v>
      </c>
      <c r="L13" s="351" t="s">
        <v>64</v>
      </c>
      <c r="M13" s="351" t="s">
        <v>64</v>
      </c>
      <c r="N13" s="134" t="s">
        <v>63</v>
      </c>
      <c r="O13" s="134" t="s">
        <v>64</v>
      </c>
      <c r="P13" s="135"/>
    </row>
    <row r="14" s="80" customFormat="true" ht="28.5" hidden="false" customHeight="true" outlineLevel="0" collapsed="false">
      <c r="A14" s="136" t="s">
        <v>96</v>
      </c>
      <c r="B14" s="352" t="s">
        <v>123</v>
      </c>
      <c r="C14" s="353" t="s">
        <v>97</v>
      </c>
      <c r="D14" s="354" t="s">
        <v>66</v>
      </c>
      <c r="E14" s="347"/>
      <c r="F14" s="355" t="s">
        <v>93</v>
      </c>
      <c r="G14" s="355" t="s">
        <v>125</v>
      </c>
      <c r="H14" s="355" t="s">
        <v>126</v>
      </c>
      <c r="I14" s="355" t="s">
        <v>95</v>
      </c>
      <c r="J14" s="356" t="s">
        <v>247</v>
      </c>
      <c r="K14" s="357" t="s">
        <v>93</v>
      </c>
      <c r="L14" s="358" t="s">
        <v>73</v>
      </c>
      <c r="M14" s="358" t="s">
        <v>74</v>
      </c>
      <c r="N14" s="143" t="s">
        <v>95</v>
      </c>
      <c r="O14" s="143" t="s">
        <v>75</v>
      </c>
      <c r="P14" s="144" t="s">
        <v>43</v>
      </c>
      <c r="Q14" s="145"/>
    </row>
    <row r="15" s="80" customFormat="true" ht="18" hidden="false" customHeight="true" outlineLevel="0" collapsed="false">
      <c r="A15" s="146" t="s">
        <v>98</v>
      </c>
      <c r="B15" s="196" t="s">
        <v>99</v>
      </c>
      <c r="C15" s="196" t="s">
        <v>100</v>
      </c>
      <c r="D15" s="147" t="n">
        <v>110</v>
      </c>
      <c r="E15" s="293" t="n">
        <f aca="false">'WC-Planung'!D8</f>
        <v>9</v>
      </c>
      <c r="F15" s="293" t="n">
        <f aca="false">COUNTIF('WC-Planung'!E8:O8,"=x")</f>
        <v>7</v>
      </c>
      <c r="G15" s="293" t="n">
        <v>1</v>
      </c>
      <c r="H15" s="293" t="n">
        <v>2</v>
      </c>
      <c r="I15" s="293" t="n">
        <f aca="false">COUNTIF('WC-Planung'!S8:W8,"=x")</f>
        <v>4</v>
      </c>
      <c r="J15" s="359" t="n">
        <v>1</v>
      </c>
      <c r="K15" s="360" t="n">
        <f aca="false">ROUND(D15*F15*$C$6,2)</f>
        <v>413.95</v>
      </c>
      <c r="L15" s="153" t="n">
        <f aca="false">ROUND(D15*G15*$C$9,2)</f>
        <v>96.8</v>
      </c>
      <c r="M15" s="153" t="n">
        <f aca="false">ROUND(D15*H15*$C$10,2)</f>
        <v>120.69</v>
      </c>
      <c r="N15" s="153" t="n">
        <f aca="false">ROUND(D15*I15*$C$6,2)</f>
        <v>236.54</v>
      </c>
      <c r="O15" s="361" t="n">
        <f aca="false">ROUND(D15*J15*$C$11,2)</f>
        <v>56.94</v>
      </c>
      <c r="P15" s="155" t="n">
        <f aca="false">SUM(K15:O15)</f>
        <v>924.92</v>
      </c>
      <c r="Q15" s="145"/>
    </row>
    <row r="16" s="80" customFormat="true" ht="18" hidden="false" customHeight="true" outlineLevel="0" collapsed="false">
      <c r="A16" s="158" t="s">
        <v>98</v>
      </c>
      <c r="B16" s="206" t="s">
        <v>99</v>
      </c>
      <c r="C16" s="206" t="s">
        <v>102</v>
      </c>
      <c r="D16" s="159" t="n">
        <v>109.73</v>
      </c>
      <c r="E16" s="293" t="n">
        <f aca="false">'WC-Planung'!D9</f>
        <v>0</v>
      </c>
      <c r="F16" s="293" t="n">
        <f aca="false">COUNTIF('WC-Planung'!E9:O9,"=x")</f>
        <v>0</v>
      </c>
      <c r="G16" s="210"/>
      <c r="H16" s="293"/>
      <c r="I16" s="293"/>
      <c r="J16" s="286"/>
      <c r="K16" s="360" t="n">
        <f aca="false">ROUND(D16*F16*$C$6,2)</f>
        <v>0</v>
      </c>
      <c r="L16" s="153" t="n">
        <f aca="false">ROUND(D16*G16*$C$9,2)</f>
        <v>0</v>
      </c>
      <c r="M16" s="153" t="n">
        <f aca="false">ROUND(D16*H16*$C$10,2)</f>
        <v>0</v>
      </c>
      <c r="N16" s="153" t="n">
        <f aca="false">ROUND(D16*I16*$C$6,2)</f>
        <v>0</v>
      </c>
      <c r="O16" s="361" t="n">
        <f aca="false">ROUND(D16*J16*$C$11,2)</f>
        <v>0</v>
      </c>
      <c r="P16" s="155" t="n">
        <f aca="false">SUM(K16:O16)</f>
        <v>0</v>
      </c>
      <c r="Q16" s="145"/>
    </row>
    <row r="17" s="80" customFormat="true" ht="18" hidden="false" customHeight="true" outlineLevel="0" collapsed="false">
      <c r="A17" s="158" t="s">
        <v>98</v>
      </c>
      <c r="B17" s="206" t="s">
        <v>99</v>
      </c>
      <c r="C17" s="206" t="s">
        <v>103</v>
      </c>
      <c r="D17" s="159" t="n">
        <v>114.93</v>
      </c>
      <c r="E17" s="293" t="n">
        <f aca="false">'WC-Planung'!D10</f>
        <v>9</v>
      </c>
      <c r="F17" s="293" t="n">
        <f aca="false">COUNTIF('WC-Planung'!E10:O10,"=x")</f>
        <v>7</v>
      </c>
      <c r="G17" s="210" t="n">
        <v>1</v>
      </c>
      <c r="H17" s="293" t="n">
        <v>2</v>
      </c>
      <c r="I17" s="293" t="n">
        <f aca="false">COUNTIF('WC-Planung'!S10:W10,"=x")</f>
        <v>4</v>
      </c>
      <c r="J17" s="286" t="n">
        <v>1</v>
      </c>
      <c r="K17" s="360" t="n">
        <f aca="false">ROUND(D17*F17*$C$6,2)</f>
        <v>432.5</v>
      </c>
      <c r="L17" s="153" t="n">
        <f aca="false">ROUND(D17*G17*$C$9,2)</f>
        <v>101.14</v>
      </c>
      <c r="M17" s="153" t="n">
        <f aca="false">ROUND(D17*H17*$C$10,2)</f>
        <v>126.09</v>
      </c>
      <c r="N17" s="153" t="n">
        <f aca="false">ROUND(D17*I17*$C$6,2)</f>
        <v>247.15</v>
      </c>
      <c r="O17" s="361" t="n">
        <f aca="false">ROUND(D17*J17*$C$11,2)</f>
        <v>59.49</v>
      </c>
      <c r="P17" s="155" t="n">
        <f aca="false">SUM(K17:O17)</f>
        <v>966.37</v>
      </c>
      <c r="Q17" s="145"/>
    </row>
    <row r="18" s="80" customFormat="true" ht="18" hidden="false" customHeight="true" outlineLevel="0" collapsed="false">
      <c r="A18" s="158" t="s">
        <v>98</v>
      </c>
      <c r="B18" s="206" t="s">
        <v>104</v>
      </c>
      <c r="C18" s="206" t="s">
        <v>100</v>
      </c>
      <c r="D18" s="159" t="n">
        <v>108.97</v>
      </c>
      <c r="E18" s="293" t="n">
        <f aca="false">'WC-Planung'!D11</f>
        <v>9</v>
      </c>
      <c r="F18" s="293" t="n">
        <f aca="false">COUNTIF('WC-Planung'!E11:O11,"=x")</f>
        <v>7</v>
      </c>
      <c r="G18" s="210" t="n">
        <v>1</v>
      </c>
      <c r="H18" s="293" t="n">
        <v>2</v>
      </c>
      <c r="I18" s="293" t="n">
        <f aca="false">COUNTIF('WC-Planung'!S11:W11,"=x")</f>
        <v>4</v>
      </c>
      <c r="J18" s="286" t="n">
        <v>1</v>
      </c>
      <c r="K18" s="360" t="n">
        <f aca="false">ROUND(D18*F18*$C$6,2)</f>
        <v>410.08</v>
      </c>
      <c r="L18" s="153" t="n">
        <f aca="false">ROUND(D18*G18*$C$9,2)</f>
        <v>95.89</v>
      </c>
      <c r="M18" s="153" t="n">
        <f aca="false">ROUND(D18*H18*$C$10,2)</f>
        <v>119.56</v>
      </c>
      <c r="N18" s="153" t="n">
        <f aca="false">ROUND(D18*I18*$C$6,2)</f>
        <v>234.33</v>
      </c>
      <c r="O18" s="361" t="n">
        <f aca="false">ROUND(D18*J18*$C$11,2)</f>
        <v>56.41</v>
      </c>
      <c r="P18" s="155" t="n">
        <f aca="false">SUM(K18:O18)</f>
        <v>916.27</v>
      </c>
      <c r="Q18" s="145"/>
    </row>
    <row r="19" s="80" customFormat="true" ht="18" hidden="false" customHeight="true" outlineLevel="0" collapsed="false">
      <c r="A19" s="158" t="s">
        <v>98</v>
      </c>
      <c r="B19" s="206" t="s">
        <v>104</v>
      </c>
      <c r="C19" s="206" t="s">
        <v>102</v>
      </c>
      <c r="D19" s="159" t="n">
        <v>197.7</v>
      </c>
      <c r="E19" s="293" t="n">
        <f aca="false">'WC-Planung'!D12</f>
        <v>0</v>
      </c>
      <c r="F19" s="293" t="n">
        <f aca="false">COUNTIF('WC-Planung'!E12:O12,"=x")</f>
        <v>0</v>
      </c>
      <c r="G19" s="210"/>
      <c r="H19" s="293"/>
      <c r="I19" s="293"/>
      <c r="J19" s="286"/>
      <c r="K19" s="360" t="n">
        <f aca="false">ROUND(D19*F19*$C$6,2)</f>
        <v>0</v>
      </c>
      <c r="L19" s="153" t="n">
        <f aca="false">ROUND(D19*G19*$C$9,2)</f>
        <v>0</v>
      </c>
      <c r="M19" s="153" t="n">
        <f aca="false">ROUND(D19*H19*$C$10,2)</f>
        <v>0</v>
      </c>
      <c r="N19" s="153" t="n">
        <f aca="false">ROUND(D19*I19*$C$6,2)</f>
        <v>0</v>
      </c>
      <c r="O19" s="361" t="n">
        <f aca="false">ROUND(D19*J19*$C$11,2)</f>
        <v>0</v>
      </c>
      <c r="P19" s="155" t="n">
        <f aca="false">SUM(K19:O19)</f>
        <v>0</v>
      </c>
      <c r="Q19" s="145"/>
    </row>
    <row r="20" s="80" customFormat="true" ht="18" hidden="false" customHeight="true" outlineLevel="0" collapsed="false">
      <c r="A20" s="158" t="s">
        <v>98</v>
      </c>
      <c r="B20" s="206" t="s">
        <v>104</v>
      </c>
      <c r="C20" s="206" t="s">
        <v>103</v>
      </c>
      <c r="D20" s="159" t="n">
        <v>110.02</v>
      </c>
      <c r="E20" s="293" t="n">
        <f aca="false">'WC-Planung'!D13</f>
        <v>9</v>
      </c>
      <c r="F20" s="293" t="n">
        <f aca="false">COUNTIF('WC-Planung'!E13:O13,"=x")</f>
        <v>10</v>
      </c>
      <c r="G20" s="210" t="n">
        <v>1</v>
      </c>
      <c r="H20" s="293" t="n">
        <v>2</v>
      </c>
      <c r="I20" s="293" t="n">
        <f aca="false">COUNTIF('WC-Planung'!S13:W13,"=x")</f>
        <v>4</v>
      </c>
      <c r="J20" s="286" t="n">
        <v>1</v>
      </c>
      <c r="K20" s="360" t="n">
        <f aca="false">ROUND(D20*F20*$C$6,2)</f>
        <v>591.47</v>
      </c>
      <c r="L20" s="153" t="n">
        <f aca="false">ROUND(D20*G20*$C$9,2)</f>
        <v>96.82</v>
      </c>
      <c r="M20" s="153" t="n">
        <f aca="false">ROUND(D20*H20*$C$10,2)</f>
        <v>120.71</v>
      </c>
      <c r="N20" s="153" t="n">
        <f aca="false">ROUND(D20*I20*$C$6,2)</f>
        <v>236.59</v>
      </c>
      <c r="O20" s="361" t="n">
        <f aca="false">ROUND(D20*J20*$C$11,2)</f>
        <v>56.95</v>
      </c>
      <c r="P20" s="155" t="n">
        <f aca="false">SUM(K20:O20)</f>
        <v>1102.54</v>
      </c>
      <c r="Q20" s="145"/>
    </row>
    <row r="21" s="80" customFormat="true" ht="18" hidden="false" customHeight="true" outlineLevel="0" collapsed="false">
      <c r="A21" s="158" t="s">
        <v>105</v>
      </c>
      <c r="B21" s="206" t="s">
        <v>106</v>
      </c>
      <c r="C21" s="206" t="s">
        <v>102</v>
      </c>
      <c r="D21" s="159" t="n">
        <v>182.19</v>
      </c>
      <c r="E21" s="293" t="n">
        <f aca="false">'WC-Planung'!D14</f>
        <v>21</v>
      </c>
      <c r="F21" s="293" t="n">
        <f aca="false">COUNTIF('WC-Planung'!E14:O14,"=x")</f>
        <v>1</v>
      </c>
      <c r="G21" s="210" t="n">
        <v>1</v>
      </c>
      <c r="H21" s="293" t="n">
        <v>2</v>
      </c>
      <c r="I21" s="293" t="n">
        <f aca="false">COUNTIF('WC-Planung'!S14:W14,"=x")</f>
        <v>0</v>
      </c>
      <c r="J21" s="286" t="n">
        <v>1</v>
      </c>
      <c r="K21" s="360" t="n">
        <f aca="false">ROUND(D21*F21*$C$6,2)</f>
        <v>97.95</v>
      </c>
      <c r="L21" s="153" t="n">
        <f aca="false">ROUND(D21*G21*$C$9,2)</f>
        <v>160.33</v>
      </c>
      <c r="M21" s="153" t="n">
        <f aca="false">ROUND(D21*H21*$C$10,2)</f>
        <v>199.89</v>
      </c>
      <c r="N21" s="153" t="n">
        <f aca="false">ROUND(D21*I21*$C$6,2)</f>
        <v>0</v>
      </c>
      <c r="O21" s="361" t="n">
        <f aca="false">ROUND(D21*J21*$C$11,2)</f>
        <v>94.31</v>
      </c>
      <c r="P21" s="155" t="n">
        <f aca="false">SUM(K21:O21)</f>
        <v>552.48</v>
      </c>
      <c r="Q21" s="145"/>
    </row>
    <row r="22" s="80" customFormat="true" ht="18" hidden="false" customHeight="true" outlineLevel="0" collapsed="false">
      <c r="A22" s="158" t="s">
        <v>107</v>
      </c>
      <c r="B22" s="206" t="s">
        <v>106</v>
      </c>
      <c r="C22" s="206" t="s">
        <v>102</v>
      </c>
      <c r="D22" s="159" t="n">
        <v>3.23</v>
      </c>
      <c r="E22" s="293" t="n">
        <f aca="false">'WC-Planung'!D15</f>
        <v>0</v>
      </c>
      <c r="F22" s="293" t="n">
        <f aca="false">COUNTIF('WC-Planung'!E15:O15,"=x")</f>
        <v>0</v>
      </c>
      <c r="G22" s="210" t="n">
        <v>1</v>
      </c>
      <c r="H22" s="293" t="n">
        <v>2</v>
      </c>
      <c r="I22" s="293" t="n">
        <f aca="false">COUNTIF('WC-Planung'!S15:W15,"=x")</f>
        <v>0</v>
      </c>
      <c r="J22" s="286" t="n">
        <v>1</v>
      </c>
      <c r="K22" s="360" t="n">
        <f aca="false">ROUND(D22*F22*$C$6,2)</f>
        <v>0</v>
      </c>
      <c r="L22" s="153" t="n">
        <f aca="false">ROUND(D22*G22*$C$9,2)</f>
        <v>2.84</v>
      </c>
      <c r="M22" s="153" t="n">
        <f aca="false">ROUND(D22*H22*$C$10,2)</f>
        <v>3.54</v>
      </c>
      <c r="N22" s="153" t="n">
        <f aca="false">ROUND(D22*I22*$C$6,2)</f>
        <v>0</v>
      </c>
      <c r="O22" s="361" t="n">
        <f aca="false">ROUND(D22*J22*$C$11,2)</f>
        <v>1.67</v>
      </c>
      <c r="P22" s="155" t="n">
        <f aca="false">SUM(K22:O22)</f>
        <v>8.05</v>
      </c>
      <c r="Q22" s="145"/>
    </row>
    <row r="23" s="80" customFormat="true" ht="18" hidden="false" customHeight="true" outlineLevel="0" collapsed="false">
      <c r="A23" s="158" t="s">
        <v>98</v>
      </c>
      <c r="B23" s="206" t="s">
        <v>108</v>
      </c>
      <c r="C23" s="206" t="s">
        <v>100</v>
      </c>
      <c r="D23" s="159" t="n">
        <v>85.19</v>
      </c>
      <c r="E23" s="293" t="n">
        <f aca="false">'WC-Planung'!D16</f>
        <v>9</v>
      </c>
      <c r="F23" s="293" t="n">
        <f aca="false">COUNTIF('WC-Planung'!E16:O16,"=x")</f>
        <v>7</v>
      </c>
      <c r="G23" s="210" t="n">
        <v>1</v>
      </c>
      <c r="H23" s="293" t="n">
        <v>2</v>
      </c>
      <c r="I23" s="293" t="n">
        <f aca="false">COUNTIF('WC-Planung'!S16:W16,"=x")</f>
        <v>4</v>
      </c>
      <c r="J23" s="286" t="n">
        <v>1</v>
      </c>
      <c r="K23" s="360" t="n">
        <f aca="false">ROUND(D23*F23*$C$6,2)</f>
        <v>320.59</v>
      </c>
      <c r="L23" s="153" t="n">
        <f aca="false">ROUND(D23*G23*$C$9,2)</f>
        <v>74.97</v>
      </c>
      <c r="M23" s="153" t="n">
        <f aca="false">ROUND(D23*H23*$C$10,2)</f>
        <v>93.47</v>
      </c>
      <c r="N23" s="153" t="n">
        <f aca="false">ROUND(D23*I23*$C$6,2)</f>
        <v>183.19</v>
      </c>
      <c r="O23" s="361" t="n">
        <f aca="false">ROUND(D23*J23*$C$11,2)</f>
        <v>44.1</v>
      </c>
      <c r="P23" s="155" t="n">
        <f aca="false">SUM(K23:O23)</f>
        <v>716.32</v>
      </c>
      <c r="Q23" s="145"/>
    </row>
    <row r="24" s="80" customFormat="true" ht="18" hidden="false" customHeight="true" outlineLevel="0" collapsed="false">
      <c r="A24" s="158" t="s">
        <v>98</v>
      </c>
      <c r="B24" s="206" t="s">
        <v>108</v>
      </c>
      <c r="C24" s="206" t="s">
        <v>102</v>
      </c>
      <c r="D24" s="159" t="n">
        <v>86.8</v>
      </c>
      <c r="E24" s="293" t="n">
        <f aca="false">'WC-Planung'!D17</f>
        <v>0</v>
      </c>
      <c r="F24" s="293" t="n">
        <f aca="false">COUNTIF('WC-Planung'!E17:O17,"=x")</f>
        <v>0</v>
      </c>
      <c r="G24" s="210"/>
      <c r="H24" s="293"/>
      <c r="I24" s="293"/>
      <c r="J24" s="286"/>
      <c r="K24" s="360" t="n">
        <f aca="false">ROUND(D24*F24*$C$6,2)</f>
        <v>0</v>
      </c>
      <c r="L24" s="153" t="n">
        <f aca="false">ROUND(D24*G24*$C$9,2)</f>
        <v>0</v>
      </c>
      <c r="M24" s="153" t="n">
        <f aca="false">ROUND(D24*H24*$C$10,2)</f>
        <v>0</v>
      </c>
      <c r="N24" s="153" t="n">
        <f aca="false">ROUND(D24*I24*$C$6,2)</f>
        <v>0</v>
      </c>
      <c r="O24" s="361" t="n">
        <f aca="false">ROUND(D24*J24*$C$11,2)</f>
        <v>0</v>
      </c>
      <c r="P24" s="155" t="n">
        <f aca="false">SUM(K24:O24)</f>
        <v>0</v>
      </c>
      <c r="Q24" s="145"/>
    </row>
    <row r="25" s="80" customFormat="true" ht="18" hidden="false" customHeight="true" outlineLevel="0" collapsed="false">
      <c r="A25" s="158" t="s">
        <v>98</v>
      </c>
      <c r="B25" s="206" t="s">
        <v>108</v>
      </c>
      <c r="C25" s="206" t="s">
        <v>103</v>
      </c>
      <c r="D25" s="159" t="n">
        <v>85.19</v>
      </c>
      <c r="E25" s="293" t="n">
        <f aca="false">'WC-Planung'!D18</f>
        <v>9</v>
      </c>
      <c r="F25" s="293" t="n">
        <f aca="false">COUNTIF('WC-Planung'!E18:O18,"=x")</f>
        <v>10</v>
      </c>
      <c r="G25" s="210" t="n">
        <v>1</v>
      </c>
      <c r="H25" s="293" t="n">
        <v>2</v>
      </c>
      <c r="I25" s="293" t="n">
        <f aca="false">COUNTIF('WC-Planung'!S18:W18,"=x")</f>
        <v>4</v>
      </c>
      <c r="J25" s="286" t="n">
        <v>1</v>
      </c>
      <c r="K25" s="360" t="n">
        <f aca="false">ROUND(D25*F25*$C$6,2)</f>
        <v>457.98</v>
      </c>
      <c r="L25" s="153" t="n">
        <f aca="false">ROUND(D25*G25*$C$9,2)</f>
        <v>74.97</v>
      </c>
      <c r="M25" s="153" t="n">
        <f aca="false">ROUND(D25*H25*$C$10,2)</f>
        <v>93.47</v>
      </c>
      <c r="N25" s="153" t="n">
        <f aca="false">ROUND(D25*I25*$C$6,2)</f>
        <v>183.19</v>
      </c>
      <c r="O25" s="361" t="n">
        <f aca="false">ROUND(D25*J25*$C$11,2)</f>
        <v>44.1</v>
      </c>
      <c r="P25" s="155" t="n">
        <f aca="false">SUM(K25:O25)</f>
        <v>853.71</v>
      </c>
      <c r="Q25" s="145"/>
    </row>
    <row r="26" s="80" customFormat="true" ht="18" hidden="false" customHeight="true" outlineLevel="0" collapsed="false">
      <c r="A26" s="158" t="s">
        <v>98</v>
      </c>
      <c r="B26" s="206" t="s">
        <v>109</v>
      </c>
      <c r="C26" s="206" t="s">
        <v>100</v>
      </c>
      <c r="D26" s="159" t="n">
        <v>89.91</v>
      </c>
      <c r="E26" s="293" t="n">
        <f aca="false">'WC-Planung'!D19</f>
        <v>9</v>
      </c>
      <c r="F26" s="293" t="n">
        <f aca="false">COUNTIF('WC-Planung'!E19:O19,"=x")</f>
        <v>8</v>
      </c>
      <c r="G26" s="210" t="n">
        <v>1</v>
      </c>
      <c r="H26" s="293" t="n">
        <v>2</v>
      </c>
      <c r="I26" s="293" t="n">
        <f aca="false">COUNTIF('WC-Planung'!S19:W19,"=x")</f>
        <v>4</v>
      </c>
      <c r="J26" s="286" t="n">
        <v>1</v>
      </c>
      <c r="K26" s="360" t="n">
        <f aca="false">ROUND(D26*F26*$C$6,2)</f>
        <v>386.68</v>
      </c>
      <c r="L26" s="153" t="n">
        <f aca="false">ROUND(D26*G26*$C$9,2)</f>
        <v>79.12</v>
      </c>
      <c r="M26" s="153" t="n">
        <f aca="false">ROUND(D26*H26*$C$10,2)</f>
        <v>98.64</v>
      </c>
      <c r="N26" s="153" t="n">
        <f aca="false">ROUND(D26*I26*$C$6,2)</f>
        <v>193.34</v>
      </c>
      <c r="O26" s="361" t="n">
        <f aca="false">ROUND(D26*J26*$C$11,2)</f>
        <v>46.54</v>
      </c>
      <c r="P26" s="155" t="n">
        <f aca="false">SUM(K26:O26)</f>
        <v>804.32</v>
      </c>
      <c r="Q26" s="145"/>
    </row>
    <row r="27" s="80" customFormat="true" ht="18" hidden="false" customHeight="true" outlineLevel="0" collapsed="false">
      <c r="A27" s="158" t="s">
        <v>98</v>
      </c>
      <c r="B27" s="206" t="s">
        <v>109</v>
      </c>
      <c r="C27" s="206" t="s">
        <v>102</v>
      </c>
      <c r="D27" s="159" t="n">
        <v>85.1</v>
      </c>
      <c r="E27" s="293" t="n">
        <f aca="false">'WC-Planung'!D20</f>
        <v>0</v>
      </c>
      <c r="F27" s="293" t="n">
        <f aca="false">COUNTIF('WC-Planung'!E20:O20,"=x")</f>
        <v>0</v>
      </c>
      <c r="G27" s="210"/>
      <c r="H27" s="293"/>
      <c r="I27" s="293"/>
      <c r="J27" s="286"/>
      <c r="K27" s="360" t="n">
        <f aca="false">ROUND(D27*F27*$C$6,2)</f>
        <v>0</v>
      </c>
      <c r="L27" s="153" t="n">
        <f aca="false">ROUND(D27*G27*$C$9,2)</f>
        <v>0</v>
      </c>
      <c r="M27" s="153" t="n">
        <f aca="false">ROUND(D27*H27*$C$10,2)</f>
        <v>0</v>
      </c>
      <c r="N27" s="153" t="n">
        <f aca="false">ROUND(D27*I27*$C$6,2)</f>
        <v>0</v>
      </c>
      <c r="O27" s="361" t="n">
        <f aca="false">ROUND(D27*J27*$C$11,2)</f>
        <v>0</v>
      </c>
      <c r="P27" s="155" t="n">
        <f aca="false">SUM(K27:O27)</f>
        <v>0</v>
      </c>
      <c r="Q27" s="145"/>
    </row>
    <row r="28" s="80" customFormat="true" ht="18" hidden="false" customHeight="true" outlineLevel="0" collapsed="false">
      <c r="A28" s="158" t="s">
        <v>98</v>
      </c>
      <c r="B28" s="206" t="s">
        <v>110</v>
      </c>
      <c r="C28" s="206" t="s">
        <v>102</v>
      </c>
      <c r="D28" s="159" t="n">
        <v>76.72</v>
      </c>
      <c r="E28" s="293" t="n">
        <f aca="false">'WC-Planung'!D21</f>
        <v>0</v>
      </c>
      <c r="F28" s="293" t="n">
        <f aca="false">COUNTIF('WC-Planung'!E21:O21,"=x")</f>
        <v>0</v>
      </c>
      <c r="G28" s="210"/>
      <c r="H28" s="293"/>
      <c r="I28" s="293"/>
      <c r="J28" s="286"/>
      <c r="K28" s="360" t="n">
        <f aca="false">ROUND(D28*F28*$C$6,2)</f>
        <v>0</v>
      </c>
      <c r="L28" s="153" t="n">
        <f aca="false">ROUND(D28*G28*$C$9,2)</f>
        <v>0</v>
      </c>
      <c r="M28" s="153" t="n">
        <f aca="false">ROUND(D28*H28*$C$10,2)</f>
        <v>0</v>
      </c>
      <c r="N28" s="153" t="n">
        <f aca="false">ROUND(D28*I28*$C$6,2)</f>
        <v>0</v>
      </c>
      <c r="O28" s="361" t="n">
        <f aca="false">ROUND(D28*J28*$C$11,2)</f>
        <v>0</v>
      </c>
      <c r="P28" s="155" t="n">
        <f aca="false">SUM(K28:O28)</f>
        <v>0</v>
      </c>
      <c r="Q28" s="145"/>
    </row>
    <row r="29" s="80" customFormat="true" ht="18" hidden="false" customHeight="true" outlineLevel="0" collapsed="false">
      <c r="A29" s="213" t="s">
        <v>98</v>
      </c>
      <c r="B29" s="214" t="s">
        <v>109</v>
      </c>
      <c r="C29" s="214" t="s">
        <v>103</v>
      </c>
      <c r="D29" s="362" t="n">
        <v>89.77</v>
      </c>
      <c r="E29" s="293" t="n">
        <f aca="false">'WC-Planung'!D22</f>
        <v>9</v>
      </c>
      <c r="F29" s="293" t="n">
        <f aca="false">COUNTIF('WC-Planung'!E22:O22,"=x")</f>
        <v>10</v>
      </c>
      <c r="G29" s="210" t="n">
        <v>1</v>
      </c>
      <c r="H29" s="293" t="n">
        <v>2</v>
      </c>
      <c r="I29" s="293" t="n">
        <f aca="false">COUNTIF('WC-Planung'!S22:W22,"=x")</f>
        <v>4</v>
      </c>
      <c r="J29" s="286" t="n">
        <v>1</v>
      </c>
      <c r="K29" s="360" t="n">
        <f aca="false">ROUND(D29*F29*$C$6,2)</f>
        <v>482.6</v>
      </c>
      <c r="L29" s="153" t="n">
        <f aca="false">ROUND(D29*G29*$C$9,2)</f>
        <v>79</v>
      </c>
      <c r="M29" s="153" t="n">
        <f aca="false">ROUND(D29*H29*$C$10,2)</f>
        <v>98.49</v>
      </c>
      <c r="N29" s="153" t="n">
        <f aca="false">ROUND(D29*I29*$C$6,2)</f>
        <v>193.04</v>
      </c>
      <c r="O29" s="361" t="n">
        <f aca="false">ROUND(D29*J29*$C$11,2)</f>
        <v>46.47</v>
      </c>
      <c r="P29" s="155" t="n">
        <f aca="false">SUM(K29:O29)</f>
        <v>899.6</v>
      </c>
      <c r="Q29" s="145"/>
    </row>
    <row r="30" s="80" customFormat="true" ht="18" hidden="false" customHeight="true" outlineLevel="0" collapsed="false">
      <c r="A30" s="158" t="s">
        <v>105</v>
      </c>
      <c r="B30" s="206" t="s">
        <v>111</v>
      </c>
      <c r="C30" s="206" t="s">
        <v>100</v>
      </c>
      <c r="D30" s="159" t="n">
        <v>53.35</v>
      </c>
      <c r="E30" s="293" t="n">
        <f aca="false">'WC-Planung'!D23</f>
        <v>5</v>
      </c>
      <c r="F30" s="293" t="n">
        <f aca="false">COUNTIF('WC-Planung'!E23:O23,"=x")</f>
        <v>10</v>
      </c>
      <c r="G30" s="210" t="n">
        <v>1</v>
      </c>
      <c r="H30" s="293" t="n">
        <v>2</v>
      </c>
      <c r="I30" s="293" t="n">
        <f aca="false">COUNTIF('WC-Planung'!S23:W23,"=x")</f>
        <v>4</v>
      </c>
      <c r="J30" s="286" t="n">
        <v>1</v>
      </c>
      <c r="K30" s="360" t="n">
        <f aca="false">ROUND(D30*F30*$C$6,2)</f>
        <v>286.81</v>
      </c>
      <c r="L30" s="153" t="n">
        <f aca="false">ROUND(D30*G30*$C$9,2)</f>
        <v>46.95</v>
      </c>
      <c r="M30" s="153" t="n">
        <f aca="false">ROUND(D30*H30*$C$10,2)</f>
        <v>58.53</v>
      </c>
      <c r="N30" s="153" t="n">
        <f aca="false">ROUND(D30*I30*$C$6,2)</f>
        <v>114.72</v>
      </c>
      <c r="O30" s="361" t="n">
        <f aca="false">ROUND(D30*J30*$C$11,2)</f>
        <v>27.62</v>
      </c>
      <c r="P30" s="155" t="n">
        <f aca="false">SUM(K30:O30)</f>
        <v>534.63</v>
      </c>
      <c r="Q30" s="145"/>
    </row>
    <row r="31" s="80" customFormat="true" ht="18" hidden="false" customHeight="true" outlineLevel="0" collapsed="false">
      <c r="A31" s="215" t="s">
        <v>112</v>
      </c>
      <c r="B31" s="216"/>
      <c r="C31" s="206" t="s">
        <v>113</v>
      </c>
      <c r="D31" s="159" t="n">
        <v>120.18</v>
      </c>
      <c r="E31" s="293" t="n">
        <f aca="false">'WC-Planung'!D24</f>
        <v>15</v>
      </c>
      <c r="F31" s="293" t="n">
        <f aca="false">COUNTIF('WC-Planung'!E24:O24,"=x")</f>
        <v>2</v>
      </c>
      <c r="G31" s="210" t="n">
        <v>1</v>
      </c>
      <c r="H31" s="293" t="n">
        <v>2</v>
      </c>
      <c r="I31" s="293" t="n">
        <f aca="false">COUNTIF('WC-Planung'!S24:W24,"=x")</f>
        <v>0</v>
      </c>
      <c r="J31" s="286" t="n">
        <v>1</v>
      </c>
      <c r="K31" s="360" t="n">
        <f aca="false">ROUND(D31*F31*$C$6,2)</f>
        <v>129.22</v>
      </c>
      <c r="L31" s="153" t="n">
        <f aca="false">ROUND(D31*G31*$C$9,2)</f>
        <v>105.76</v>
      </c>
      <c r="M31" s="153" t="n">
        <f aca="false">ROUND(D31*H31*$C$10,2)</f>
        <v>131.85</v>
      </c>
      <c r="N31" s="153" t="n">
        <f aca="false">ROUND(D31*I31*$C$6,2)</f>
        <v>0</v>
      </c>
      <c r="O31" s="361" t="n">
        <f aca="false">ROUND(D31*J31*$C$11,2)</f>
        <v>62.21</v>
      </c>
      <c r="P31" s="155" t="n">
        <f aca="false">SUM(K31:O31)</f>
        <v>429.04</v>
      </c>
      <c r="Q31" s="145"/>
    </row>
    <row r="32" s="80" customFormat="true" ht="18" hidden="false" customHeight="true" outlineLevel="0" collapsed="false">
      <c r="A32" s="146" t="s">
        <v>105</v>
      </c>
      <c r="B32" s="196" t="s">
        <v>114</v>
      </c>
      <c r="C32" s="196" t="s">
        <v>102</v>
      </c>
      <c r="D32" s="159" t="n">
        <v>184.92</v>
      </c>
      <c r="E32" s="293" t="n">
        <f aca="false">'WC-Planung'!D25</f>
        <v>21</v>
      </c>
      <c r="F32" s="293" t="n">
        <f aca="false">COUNTIF('WC-Planung'!E25:O25,"=x")</f>
        <v>1</v>
      </c>
      <c r="G32" s="210" t="n">
        <v>1</v>
      </c>
      <c r="H32" s="293" t="n">
        <v>2</v>
      </c>
      <c r="I32" s="293" t="n">
        <f aca="false">COUNTIF('WC-Planung'!S25:W25,"=x")</f>
        <v>0</v>
      </c>
      <c r="J32" s="286" t="n">
        <v>1</v>
      </c>
      <c r="K32" s="360" t="n">
        <f aca="false">ROUND(D32*F32*$C$6,2)</f>
        <v>99.41</v>
      </c>
      <c r="L32" s="153" t="n">
        <f aca="false">ROUND(D32*G32*$C$9,2)</f>
        <v>162.73</v>
      </c>
      <c r="M32" s="153" t="n">
        <f aca="false">ROUND(D32*H32*$C$10,2)</f>
        <v>202.88</v>
      </c>
      <c r="N32" s="153" t="n">
        <f aca="false">ROUND(D32*I32*$C$6,2)</f>
        <v>0</v>
      </c>
      <c r="O32" s="361" t="n">
        <f aca="false">ROUND(D32*J32*$C$11,2)</f>
        <v>95.72</v>
      </c>
      <c r="P32" s="155" t="n">
        <f aca="false">SUM(K32:O32)</f>
        <v>560.74</v>
      </c>
      <c r="Q32" s="145"/>
    </row>
    <row r="33" s="80" customFormat="true" ht="18" hidden="false" customHeight="true" outlineLevel="0" collapsed="false">
      <c r="A33" s="158" t="s">
        <v>105</v>
      </c>
      <c r="B33" s="206" t="s">
        <v>111</v>
      </c>
      <c r="C33" s="206" t="s">
        <v>103</v>
      </c>
      <c r="D33" s="159" t="n">
        <v>55.48</v>
      </c>
      <c r="E33" s="293" t="n">
        <f aca="false">'WC-Planung'!D26</f>
        <v>5</v>
      </c>
      <c r="F33" s="293" t="n">
        <f aca="false">COUNTIF('WC-Planung'!E26:O26,"=x")</f>
        <v>7</v>
      </c>
      <c r="G33" s="210" t="n">
        <v>1</v>
      </c>
      <c r="H33" s="293" t="n">
        <v>2</v>
      </c>
      <c r="I33" s="293" t="n">
        <f aca="false">COUNTIF('WC-Planung'!S26:W26,"=x")</f>
        <v>4</v>
      </c>
      <c r="J33" s="286" t="n">
        <v>1</v>
      </c>
      <c r="K33" s="360" t="n">
        <f aca="false">ROUND(D33*F33*$C$6,2)</f>
        <v>208.78</v>
      </c>
      <c r="L33" s="153" t="n">
        <f aca="false">ROUND(D33*G33*$C$9,2)</f>
        <v>48.82</v>
      </c>
      <c r="M33" s="153" t="n">
        <f aca="false">ROUND(D33*H33*$C$10,2)</f>
        <v>60.87</v>
      </c>
      <c r="N33" s="153" t="n">
        <f aca="false">ROUND(D33*I33*$C$6,2)</f>
        <v>119.3</v>
      </c>
      <c r="O33" s="361" t="n">
        <f aca="false">ROUND(D33*J33*$C$11,2)</f>
        <v>28.72</v>
      </c>
      <c r="P33" s="155" t="n">
        <f aca="false">SUM(K33:O33)</f>
        <v>466.49</v>
      </c>
      <c r="Q33" s="145"/>
    </row>
    <row r="34" s="80" customFormat="true" ht="18" hidden="false" customHeight="true" outlineLevel="0" collapsed="false">
      <c r="A34" s="158" t="s">
        <v>98</v>
      </c>
      <c r="B34" s="206" t="s">
        <v>115</v>
      </c>
      <c r="C34" s="206" t="s">
        <v>103</v>
      </c>
      <c r="D34" s="159" t="n">
        <v>59.97</v>
      </c>
      <c r="E34" s="293" t="n">
        <f aca="false">'WC-Planung'!D27</f>
        <v>7</v>
      </c>
      <c r="F34" s="293" t="n">
        <f aca="false">COUNTIF('WC-Planung'!E27:O27,"=x")</f>
        <v>7</v>
      </c>
      <c r="G34" s="210" t="n">
        <v>1</v>
      </c>
      <c r="H34" s="293" t="n">
        <v>2</v>
      </c>
      <c r="I34" s="293" t="n">
        <f aca="false">COUNTIF('WC-Planung'!S27:W27,"=x")</f>
        <v>4</v>
      </c>
      <c r="J34" s="286" t="n">
        <v>1</v>
      </c>
      <c r="K34" s="360" t="n">
        <f aca="false">ROUND(D34*F34*$C$6,2)</f>
        <v>225.68</v>
      </c>
      <c r="L34" s="153" t="n">
        <f aca="false">ROUND(D34*G34*$C$9,2)</f>
        <v>52.77</v>
      </c>
      <c r="M34" s="153" t="n">
        <f aca="false">ROUND(D34*H34*$C$10,2)</f>
        <v>65.8</v>
      </c>
      <c r="N34" s="153" t="n">
        <f aca="false">ROUND(D34*I34*$C$6,2)</f>
        <v>128.96</v>
      </c>
      <c r="O34" s="361" t="n">
        <f aca="false">ROUND(D34*J34*$C$11,2)</f>
        <v>31.04</v>
      </c>
      <c r="P34" s="155" t="n">
        <f aca="false">SUM(K34:O34)</f>
        <v>504.25</v>
      </c>
      <c r="Q34" s="145"/>
    </row>
    <row r="35" s="80" customFormat="true" ht="18" hidden="false" customHeight="true" outlineLevel="0" collapsed="false">
      <c r="A35" s="158" t="s">
        <v>98</v>
      </c>
      <c r="B35" s="206" t="s">
        <v>115</v>
      </c>
      <c r="C35" s="206" t="s">
        <v>116</v>
      </c>
      <c r="D35" s="159" t="n">
        <v>58.87</v>
      </c>
      <c r="E35" s="293" t="n">
        <f aca="false">'WC-Planung'!D28</f>
        <v>0</v>
      </c>
      <c r="F35" s="293" t="n">
        <f aca="false">COUNTIF('WC-Planung'!E28:O28,"=x")</f>
        <v>0</v>
      </c>
      <c r="G35" s="210"/>
      <c r="H35" s="293"/>
      <c r="I35" s="293"/>
      <c r="J35" s="286"/>
      <c r="K35" s="360" t="n">
        <f aca="false">ROUND(D35*F35*$C$6,2)</f>
        <v>0</v>
      </c>
      <c r="L35" s="153" t="n">
        <f aca="false">ROUND(D35*G35*$C$9,2)</f>
        <v>0</v>
      </c>
      <c r="M35" s="153" t="n">
        <f aca="false">ROUND(D35*H35*$C$10,2)</f>
        <v>0</v>
      </c>
      <c r="N35" s="153" t="n">
        <f aca="false">ROUND(D35*I35*$C$6,2)</f>
        <v>0</v>
      </c>
      <c r="O35" s="361" t="n">
        <f aca="false">ROUND(D35*J35*$C$11,2)</f>
        <v>0</v>
      </c>
      <c r="P35" s="155" t="n">
        <f aca="false">SUM(K35:O35)</f>
        <v>0</v>
      </c>
      <c r="Q35" s="145"/>
    </row>
    <row r="36" s="80" customFormat="true" ht="18" hidden="false" customHeight="true" outlineLevel="0" collapsed="false">
      <c r="A36" s="158" t="s">
        <v>98</v>
      </c>
      <c r="B36" s="206" t="s">
        <v>115</v>
      </c>
      <c r="C36" s="206" t="s">
        <v>117</v>
      </c>
      <c r="D36" s="159" t="n">
        <v>62.39</v>
      </c>
      <c r="E36" s="293" t="n">
        <f aca="false">'WC-Planung'!D29</f>
        <v>0</v>
      </c>
      <c r="F36" s="293" t="n">
        <f aca="false">COUNTIF('WC-Planung'!E29:O29,"=x")</f>
        <v>0</v>
      </c>
      <c r="G36" s="210"/>
      <c r="H36" s="293"/>
      <c r="I36" s="293"/>
      <c r="J36" s="286"/>
      <c r="K36" s="360" t="n">
        <f aca="false">ROUND(D36*F36*$C$6,2)</f>
        <v>0</v>
      </c>
      <c r="L36" s="153" t="n">
        <f aca="false">ROUND(D36*G36*$C$9,2)</f>
        <v>0</v>
      </c>
      <c r="M36" s="153" t="n">
        <f aca="false">ROUND(D36*H36*$C$10,2)</f>
        <v>0</v>
      </c>
      <c r="N36" s="153" t="n">
        <f aca="false">ROUND(D36*I36*$C$6,2)</f>
        <v>0</v>
      </c>
      <c r="O36" s="361" t="n">
        <f aca="false">ROUND(D36*J36*$C$11,2)</f>
        <v>0</v>
      </c>
      <c r="P36" s="155" t="n">
        <f aca="false">SUM(K36:O36)</f>
        <v>0</v>
      </c>
      <c r="Q36" s="145"/>
    </row>
    <row r="37" s="80" customFormat="true" ht="18" hidden="false" customHeight="true" outlineLevel="0" collapsed="false">
      <c r="A37" s="158" t="s">
        <v>105</v>
      </c>
      <c r="B37" s="206" t="s">
        <v>118</v>
      </c>
      <c r="C37" s="206" t="s">
        <v>116</v>
      </c>
      <c r="D37" s="159" t="n">
        <v>79.14</v>
      </c>
      <c r="E37" s="293" t="n">
        <f aca="false">'WC-Planung'!D30</f>
        <v>9</v>
      </c>
      <c r="F37" s="293" t="n">
        <f aca="false">COUNTIF('WC-Planung'!E30:O30,"=x")</f>
        <v>0</v>
      </c>
      <c r="G37" s="210" t="n">
        <v>1</v>
      </c>
      <c r="H37" s="293" t="n">
        <v>2</v>
      </c>
      <c r="I37" s="293"/>
      <c r="J37" s="286" t="n">
        <v>1</v>
      </c>
      <c r="K37" s="360" t="n">
        <f aca="false">ROUND(D37*F37*$C$6,2)</f>
        <v>0</v>
      </c>
      <c r="L37" s="153" t="n">
        <f aca="false">ROUND(D37*G37*$C$9,2)</f>
        <v>69.64</v>
      </c>
      <c r="M37" s="153" t="n">
        <f aca="false">ROUND(D37*H37*$C$10,2)</f>
        <v>86.83</v>
      </c>
      <c r="N37" s="153" t="n">
        <f aca="false">ROUND(D37*I37*$C$6,2)</f>
        <v>0</v>
      </c>
      <c r="O37" s="361" t="n">
        <f aca="false">ROUND(D37*J37*$C$11,2)</f>
        <v>40.97</v>
      </c>
      <c r="P37" s="155" t="n">
        <f aca="false">SUM(K37:O37)</f>
        <v>197.44</v>
      </c>
      <c r="Q37" s="145"/>
    </row>
    <row r="38" s="80" customFormat="true" ht="18" hidden="false" customHeight="true" outlineLevel="0" collapsed="false">
      <c r="A38" s="158" t="s">
        <v>105</v>
      </c>
      <c r="B38" s="206" t="s">
        <v>118</v>
      </c>
      <c r="C38" s="206" t="s">
        <v>117</v>
      </c>
      <c r="D38" s="159" t="n">
        <v>80.5</v>
      </c>
      <c r="E38" s="293" t="n">
        <f aca="false">'WC-Planung'!D31</f>
        <v>9</v>
      </c>
      <c r="F38" s="293" t="n">
        <f aca="false">COUNTIF('WC-Planung'!E31:O31,"=x")</f>
        <v>6</v>
      </c>
      <c r="G38" s="210" t="n">
        <v>1</v>
      </c>
      <c r="H38" s="293" t="n">
        <v>2</v>
      </c>
      <c r="I38" s="293" t="n">
        <f aca="false">COUNTIF('WC-Planung'!S31:W31,"=x")</f>
        <v>4</v>
      </c>
      <c r="J38" s="286" t="n">
        <v>1</v>
      </c>
      <c r="K38" s="360" t="n">
        <f aca="false">ROUND(D38*F38*$C$6,2)</f>
        <v>259.66</v>
      </c>
      <c r="L38" s="153" t="n">
        <f aca="false">ROUND(D38*G38*$C$9,2)</f>
        <v>70.84</v>
      </c>
      <c r="M38" s="153" t="n">
        <f aca="false">ROUND(D38*H38*$C$10,2)</f>
        <v>88.32</v>
      </c>
      <c r="N38" s="153" t="n">
        <f aca="false">ROUND(D38*I38*$C$6,2)</f>
        <v>173.11</v>
      </c>
      <c r="O38" s="361" t="n">
        <f aca="false">ROUND(D38*J38*$C$11,2)</f>
        <v>41.67</v>
      </c>
      <c r="P38" s="155" t="n">
        <f aca="false">SUM(K38:O38)</f>
        <v>633.6</v>
      </c>
      <c r="Q38" s="145"/>
    </row>
    <row r="39" s="80" customFormat="true" ht="18" hidden="false" customHeight="true" outlineLevel="0" collapsed="false">
      <c r="A39" s="158" t="s">
        <v>98</v>
      </c>
      <c r="B39" s="206" t="s">
        <v>119</v>
      </c>
      <c r="C39" s="206" t="s">
        <v>103</v>
      </c>
      <c r="D39" s="159" t="n">
        <v>59.38</v>
      </c>
      <c r="E39" s="293" t="n">
        <f aca="false">'WC-Planung'!D32</f>
        <v>6</v>
      </c>
      <c r="F39" s="293" t="n">
        <f aca="false">COUNTIF('WC-Planung'!E32:O32,"=x")</f>
        <v>7</v>
      </c>
      <c r="G39" s="210" t="n">
        <v>1</v>
      </c>
      <c r="H39" s="293" t="n">
        <v>2</v>
      </c>
      <c r="I39" s="293" t="n">
        <f aca="false">COUNTIF('WC-Planung'!S32:W32,"=x")</f>
        <v>4</v>
      </c>
      <c r="J39" s="286" t="n">
        <v>1</v>
      </c>
      <c r="K39" s="360" t="n">
        <f aca="false">ROUND(D39*F39*$C$6,2)</f>
        <v>223.46</v>
      </c>
      <c r="L39" s="153" t="n">
        <f aca="false">ROUND(D39*G39*$C$9,2)</f>
        <v>52.25</v>
      </c>
      <c r="M39" s="153" t="n">
        <f aca="false">ROUND(D39*H39*$C$10,2)</f>
        <v>65.15</v>
      </c>
      <c r="N39" s="153" t="n">
        <f aca="false">ROUND(D39*I39*$C$6,2)</f>
        <v>127.69</v>
      </c>
      <c r="O39" s="361" t="n">
        <f aca="false">ROUND(D39*J39*$C$11,2)</f>
        <v>30.74</v>
      </c>
      <c r="P39" s="155" t="n">
        <f aca="false">SUM(K39:O39)</f>
        <v>499.29</v>
      </c>
      <c r="Q39" s="145"/>
    </row>
    <row r="40" s="80" customFormat="true" ht="18" hidden="false" customHeight="true" outlineLevel="0" collapsed="false">
      <c r="A40" s="158" t="s">
        <v>98</v>
      </c>
      <c r="B40" s="206" t="s">
        <v>119</v>
      </c>
      <c r="C40" s="206" t="s">
        <v>116</v>
      </c>
      <c r="D40" s="159" t="n">
        <v>59.09</v>
      </c>
      <c r="E40" s="293" t="n">
        <f aca="false">'WC-Planung'!D33</f>
        <v>0</v>
      </c>
      <c r="F40" s="293" t="n">
        <f aca="false">COUNTIF('WC-Planung'!E33:O33,"=x")</f>
        <v>0</v>
      </c>
      <c r="G40" s="210"/>
      <c r="H40" s="293"/>
      <c r="I40" s="293"/>
      <c r="J40" s="286"/>
      <c r="K40" s="360" t="n">
        <f aca="false">ROUND(D40*F40*$C$6,2)</f>
        <v>0</v>
      </c>
      <c r="L40" s="153" t="n">
        <f aca="false">ROUND(D40*G40*$C$9,2)</f>
        <v>0</v>
      </c>
      <c r="M40" s="153" t="n">
        <f aca="false">ROUND(D40*H40*$C$10,2)</f>
        <v>0</v>
      </c>
      <c r="N40" s="153" t="n">
        <f aca="false">ROUND(D40*I40*$C$6,2)</f>
        <v>0</v>
      </c>
      <c r="O40" s="361" t="n">
        <f aca="false">ROUND(D40*J40*$C$11,2)</f>
        <v>0</v>
      </c>
      <c r="P40" s="155" t="n">
        <f aca="false">SUM(K40:O40)</f>
        <v>0</v>
      </c>
      <c r="Q40" s="145"/>
    </row>
    <row r="41" s="80" customFormat="true" ht="18" hidden="false" customHeight="true" outlineLevel="0" collapsed="false">
      <c r="A41" s="158" t="s">
        <v>98</v>
      </c>
      <c r="B41" s="206" t="s">
        <v>119</v>
      </c>
      <c r="C41" s="206" t="s">
        <v>117</v>
      </c>
      <c r="D41" s="159" t="n">
        <v>59.11</v>
      </c>
      <c r="E41" s="293" t="n">
        <f aca="false">'WC-Planung'!D34</f>
        <v>0</v>
      </c>
      <c r="F41" s="293" t="n">
        <f aca="false">COUNTIF('WC-Planung'!E34:O34,"=x")</f>
        <v>0</v>
      </c>
      <c r="G41" s="210"/>
      <c r="H41" s="293"/>
      <c r="I41" s="293"/>
      <c r="J41" s="286"/>
      <c r="K41" s="360" t="n">
        <f aca="false">ROUND(D41*F41*$C$6,2)</f>
        <v>0</v>
      </c>
      <c r="L41" s="153" t="n">
        <f aca="false">ROUND(D41*G41*$C$9,2)</f>
        <v>0</v>
      </c>
      <c r="M41" s="153" t="n">
        <f aca="false">ROUND(D41*H41*$C$10,2)</f>
        <v>0</v>
      </c>
      <c r="N41" s="153" t="n">
        <f aca="false">ROUND(D41*I41*$C$6,2)</f>
        <v>0</v>
      </c>
      <c r="O41" s="361" t="n">
        <f aca="false">ROUND(D41*J41*$C$11,2)</f>
        <v>0</v>
      </c>
      <c r="P41" s="155" t="n">
        <f aca="false">SUM(K41:O41)</f>
        <v>0</v>
      </c>
      <c r="Q41" s="145"/>
    </row>
    <row r="42" customFormat="false" ht="18" hidden="false" customHeight="true" outlineLevel="0" collapsed="false">
      <c r="A42" s="363"/>
      <c r="B42" s="364"/>
      <c r="C42" s="364"/>
      <c r="D42" s="365"/>
      <c r="E42" s="366"/>
      <c r="F42" s="366"/>
      <c r="G42" s="366"/>
      <c r="H42" s="366"/>
      <c r="I42" s="367"/>
      <c r="J42" s="368"/>
      <c r="K42" s="369"/>
      <c r="L42" s="370"/>
      <c r="M42" s="370"/>
      <c r="N42" s="371"/>
      <c r="O42" s="372"/>
      <c r="P42" s="373"/>
      <c r="R42" s="80"/>
    </row>
    <row r="43" customFormat="false" ht="20.25" hidden="false" customHeight="true" outlineLevel="0" collapsed="false">
      <c r="A43" s="173"/>
      <c r="B43" s="179"/>
      <c r="C43" s="179"/>
      <c r="D43" s="179"/>
      <c r="E43" s="374" t="n">
        <f aca="false">SUM(E15:E42)</f>
        <v>170</v>
      </c>
      <c r="F43" s="374"/>
      <c r="G43" s="179"/>
      <c r="H43" s="179"/>
      <c r="I43" s="179"/>
      <c r="J43" s="327"/>
      <c r="K43" s="327"/>
      <c r="L43" s="375"/>
      <c r="M43" s="375"/>
      <c r="N43" s="375"/>
      <c r="O43" s="376" t="s">
        <v>46</v>
      </c>
      <c r="P43" s="377" t="n">
        <f aca="false">SUM(P15:P42)</f>
        <v>11570.06</v>
      </c>
      <c r="R43" s="80"/>
    </row>
    <row r="44" customFormat="false" ht="11.25" hidden="false" customHeight="true" outlineLevel="0" collapsed="false">
      <c r="R44" s="80"/>
    </row>
    <row r="45" customFormat="false" ht="12.75" hidden="false" customHeight="false" outlineLevel="0" collapsed="false">
      <c r="R45" s="80"/>
    </row>
    <row r="46" customFormat="false" ht="12.75" hidden="false" customHeight="false" outlineLevel="0" collapsed="false">
      <c r="R46" s="80"/>
    </row>
    <row r="47" customFormat="false" ht="12.75" hidden="false" customHeight="false" outlineLevel="0" collapsed="false">
      <c r="R47" s="80"/>
    </row>
    <row r="48" customFormat="false" ht="12.75" hidden="false" customHeight="false" outlineLevel="0" collapsed="false">
      <c r="R48" s="80"/>
    </row>
  </sheetData>
  <mergeCells count="1">
    <mergeCell ref="E13:E14"/>
  </mergeCells>
  <printOptions headings="false" gridLines="false" gridLinesSet="true" horizontalCentered="false" verticalCentered="false"/>
  <pageMargins left="0.39375" right="0" top="0.39375" bottom="0.39375" header="0.511811023622047" footer="0"/>
  <pageSetup paperSize="9" scale="76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&amp;C&amp;A &amp;P / &amp;N&amp;R&amp;F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42578125" defaultRowHeight="12.75" zeroHeight="false" outlineLevelRow="0" outlineLevelCol="0"/>
  <cols>
    <col collapsed="false" customWidth="true" hidden="false" outlineLevel="0" max="1" min="1" style="21" width="14.42"/>
    <col collapsed="false" customWidth="true" hidden="false" outlineLevel="0" max="2" min="2" style="1" width="46.42"/>
    <col collapsed="false" customWidth="true" hidden="false" outlineLevel="0" max="3" min="3" style="1" width="13.57"/>
    <col collapsed="false" customWidth="true" hidden="false" outlineLevel="0" max="7" min="4" style="1" width="11.57"/>
    <col collapsed="false" customWidth="false" hidden="true" outlineLevel="0" max="12" min="9" style="1" width="11.43"/>
  </cols>
  <sheetData>
    <row r="1" customFormat="false" ht="16.5" hidden="false" customHeight="true" outlineLevel="0" collapsed="false">
      <c r="A1" s="22" t="str">
        <f aca="false">'Kostenzusammenstellung '!A1</f>
        <v>Veranstaltung: ITB23 vom 07.-09.03.2023</v>
      </c>
      <c r="G1" s="3"/>
    </row>
    <row r="2" customFormat="false" ht="16.5" hidden="false" customHeight="true" outlineLevel="0" collapsed="false">
      <c r="A2" s="22"/>
      <c r="D2" s="8"/>
      <c r="E2" s="25" t="s">
        <v>27</v>
      </c>
      <c r="F2" s="25"/>
      <c r="G2" s="25"/>
      <c r="H2" s="25"/>
    </row>
    <row r="3" customFormat="false" ht="27" hidden="false" customHeight="true" outlineLevel="0" collapsed="false">
      <c r="A3" s="23" t="s">
        <v>248</v>
      </c>
      <c r="B3" s="24"/>
      <c r="D3" s="27" t="s">
        <v>28</v>
      </c>
      <c r="E3" s="28" t="s">
        <v>29</v>
      </c>
      <c r="F3" s="29" t="s">
        <v>30</v>
      </c>
      <c r="G3" s="30" t="s">
        <v>31</v>
      </c>
      <c r="H3" s="31" t="s">
        <v>32</v>
      </c>
    </row>
    <row r="4" customFormat="false" ht="15" hidden="false" customHeight="true" outlineLevel="0" collapsed="false">
      <c r="C4" s="378" t="s">
        <v>33</v>
      </c>
      <c r="D4" s="34" t="n">
        <v>25.79</v>
      </c>
      <c r="E4" s="35" t="n">
        <v>32.24</v>
      </c>
      <c r="F4" s="35" t="n">
        <v>38.69</v>
      </c>
      <c r="G4" s="35" t="n">
        <v>51.58</v>
      </c>
      <c r="H4" s="37" t="n">
        <v>58.03</v>
      </c>
      <c r="I4" s="32" t="n">
        <v>16.59</v>
      </c>
      <c r="J4" s="32" t="n">
        <v>20.73</v>
      </c>
      <c r="K4" s="32" t="n">
        <v>29.03</v>
      </c>
      <c r="L4" s="32" t="n">
        <v>33.17</v>
      </c>
    </row>
    <row r="5" customFormat="false" ht="15" hidden="false" customHeight="true" outlineLevel="0" collapsed="false">
      <c r="C5" s="379" t="s">
        <v>249</v>
      </c>
      <c r="D5" s="380" t="n">
        <v>27.95</v>
      </c>
      <c r="E5" s="381" t="n">
        <v>34.94</v>
      </c>
      <c r="F5" s="381" t="n">
        <v>41.93</v>
      </c>
      <c r="G5" s="382" t="n">
        <v>55.9</v>
      </c>
      <c r="H5" s="383" t="n">
        <v>62.89</v>
      </c>
      <c r="I5" s="32"/>
      <c r="J5" s="32"/>
      <c r="K5" s="32"/>
      <c r="L5" s="32"/>
    </row>
    <row r="7" customFormat="false" ht="18.75" hidden="false" customHeight="true" outlineLevel="0" collapsed="false">
      <c r="A7" s="384" t="s">
        <v>37</v>
      </c>
      <c r="B7" s="385" t="s">
        <v>38</v>
      </c>
      <c r="C7" s="386" t="s">
        <v>39</v>
      </c>
      <c r="D7" s="386" t="s">
        <v>40</v>
      </c>
      <c r="E7" s="386" t="s">
        <v>41</v>
      </c>
      <c r="F7" s="49" t="s">
        <v>42</v>
      </c>
      <c r="G7" s="51" t="s">
        <v>250</v>
      </c>
    </row>
    <row r="8" customFormat="false" ht="18" hidden="false" customHeight="true" outlineLevel="0" collapsed="false">
      <c r="A8" s="387" t="s">
        <v>251</v>
      </c>
      <c r="B8" s="388" t="s">
        <v>252</v>
      </c>
      <c r="C8" s="59" t="n">
        <v>20</v>
      </c>
      <c r="D8" s="59" t="n">
        <v>2</v>
      </c>
      <c r="E8" s="389" t="n">
        <v>9</v>
      </c>
      <c r="F8" s="390" t="n">
        <f aca="false">D4</f>
        <v>25.79</v>
      </c>
      <c r="G8" s="391" t="n">
        <f aca="false">C8*D8*E8*F8</f>
        <v>9284.4</v>
      </c>
    </row>
    <row r="9" customFormat="false" ht="18" hidden="false" customHeight="true" outlineLevel="0" collapsed="false">
      <c r="A9" s="392" t="n">
        <v>44993</v>
      </c>
      <c r="B9" s="388" t="s">
        <v>252</v>
      </c>
      <c r="C9" s="59" t="n">
        <v>20</v>
      </c>
      <c r="D9" s="59" t="n">
        <v>1</v>
      </c>
      <c r="E9" s="389" t="n">
        <v>9</v>
      </c>
      <c r="F9" s="390" t="n">
        <f aca="false">G4</f>
        <v>51.58</v>
      </c>
      <c r="G9" s="391" t="n">
        <f aca="false">C9*D9*E9*F9</f>
        <v>9284.4</v>
      </c>
    </row>
    <row r="10" customFormat="false" ht="18" hidden="false" customHeight="true" outlineLevel="0" collapsed="false">
      <c r="A10" s="393"/>
      <c r="B10" s="394"/>
      <c r="C10" s="59"/>
      <c r="D10" s="59"/>
      <c r="E10" s="395"/>
      <c r="F10" s="390"/>
      <c r="G10" s="391"/>
    </row>
    <row r="11" customFormat="false" ht="18" hidden="false" customHeight="true" outlineLevel="0" collapsed="false">
      <c r="A11" s="396"/>
      <c r="B11" s="397"/>
      <c r="C11" s="398"/>
      <c r="D11" s="399"/>
      <c r="E11" s="398"/>
      <c r="F11" s="400"/>
      <c r="G11" s="66"/>
    </row>
    <row r="12" customFormat="false" ht="18" hidden="false" customHeight="true" outlineLevel="0" collapsed="false">
      <c r="F12" s="3" t="s">
        <v>46</v>
      </c>
      <c r="G12" s="401" t="n">
        <f aca="false">SUM(G8:G11)</f>
        <v>18568.8</v>
      </c>
    </row>
    <row r="13" customFormat="false" ht="13.5" hidden="false" customHeight="false" outlineLevel="0" collapsed="false">
      <c r="C13" s="84"/>
      <c r="F13" s="3"/>
      <c r="G13" s="73"/>
    </row>
    <row r="14" customFormat="false" ht="12.75" hidden="false" customHeight="false" outlineLevel="0" collapsed="false">
      <c r="C14" s="84"/>
      <c r="G14" s="73"/>
    </row>
    <row r="15" customFormat="false" ht="12.75" hidden="false" customHeight="false" outlineLevel="0" collapsed="false">
      <c r="C15" s="84"/>
      <c r="G15" s="73"/>
    </row>
    <row r="16" customFormat="false" ht="12.75" hidden="false" customHeight="false" outlineLevel="0" collapsed="false">
      <c r="C16" s="84"/>
      <c r="G16" s="73"/>
    </row>
    <row r="17" customFormat="false" ht="12.75" hidden="false" customHeight="false" outlineLevel="0" collapsed="false">
      <c r="C17" s="84"/>
      <c r="G17" s="73"/>
    </row>
    <row r="18" customFormat="false" ht="12.75" hidden="false" customHeight="false" outlineLevel="0" collapsed="false">
      <c r="C18" s="84"/>
      <c r="G18" s="73"/>
    </row>
    <row r="19" customFormat="false" ht="12.75" hidden="false" customHeight="false" outlineLevel="0" collapsed="false">
      <c r="C19" s="84"/>
      <c r="G19" s="73"/>
    </row>
    <row r="20" customFormat="false" ht="12.75" hidden="false" customHeight="false" outlineLevel="0" collapsed="false">
      <c r="C20" s="84"/>
      <c r="G20" s="73"/>
    </row>
    <row r="21" customFormat="false" ht="12.75" hidden="false" customHeight="false" outlineLevel="0" collapsed="false">
      <c r="C21" s="84"/>
      <c r="G21" s="73"/>
    </row>
    <row r="22" customFormat="false" ht="12.75" hidden="false" customHeight="false" outlineLevel="0" collapsed="false">
      <c r="C22" s="84"/>
      <c r="G22" s="73"/>
    </row>
    <row r="23" customFormat="false" ht="12.75" hidden="false" customHeight="false" outlineLevel="0" collapsed="false">
      <c r="C23" s="84"/>
      <c r="G23" s="73"/>
    </row>
    <row r="24" customFormat="false" ht="12.75" hidden="false" customHeight="false" outlineLevel="0" collapsed="false">
      <c r="C24" s="84"/>
      <c r="G24" s="73"/>
    </row>
    <row r="25" customFormat="false" ht="12.75" hidden="false" customHeight="false" outlineLevel="0" collapsed="false">
      <c r="C25" s="84"/>
      <c r="G25" s="73"/>
    </row>
    <row r="26" customFormat="false" ht="12.75" hidden="false" customHeight="false" outlineLevel="0" collapsed="false">
      <c r="C26" s="84"/>
      <c r="G26" s="46"/>
    </row>
    <row r="27" customFormat="false" ht="12.75" hidden="false" customHeight="false" outlineLevel="0" collapsed="false">
      <c r="C27" s="84"/>
      <c r="G27" s="74"/>
    </row>
  </sheetData>
  <mergeCells count="1">
    <mergeCell ref="E2:H2"/>
  </mergeCells>
  <printOptions headings="false" gridLines="false" gridLinesSet="true" horizontalCentered="false" verticalCentered="false"/>
  <pageMargins left="0.39375" right="0.39375" top="0.39375" bottom="0.39375" header="0.511811023622047" footer="0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&amp;C&amp;A &amp;P / &amp;N&amp;R&amp;F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M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2" activeCellId="0" sqref="E42"/>
    </sheetView>
  </sheetViews>
  <sheetFormatPr defaultColWidth="11.42578125" defaultRowHeight="12.75" zeroHeight="false" outlineLevelRow="0" outlineLevelCol="0"/>
  <cols>
    <col collapsed="false" customWidth="true" hidden="false" outlineLevel="0" max="1" min="1" style="21" width="14.29"/>
    <col collapsed="false" customWidth="true" hidden="false" outlineLevel="0" max="2" min="2" style="1" width="27.86"/>
    <col collapsed="false" customWidth="true" hidden="false" outlineLevel="0" max="3" min="3" style="1" width="25"/>
    <col collapsed="false" customWidth="true" hidden="false" outlineLevel="0" max="4" min="4" style="1" width="14.14"/>
    <col collapsed="false" customWidth="true" hidden="false" outlineLevel="0" max="8" min="5" style="1" width="11.57"/>
    <col collapsed="false" customWidth="true" hidden="false" outlineLevel="0" max="9" min="9" style="1" width="46.29"/>
    <col collapsed="false" customWidth="true" hidden="false" outlineLevel="0" max="10" min="10" style="1" width="12.57"/>
    <col collapsed="false" customWidth="true" hidden="false" outlineLevel="0" max="11" min="11" style="1" width="8.42"/>
    <col collapsed="false" customWidth="true" hidden="false" outlineLevel="0" max="12" min="12" style="1" width="9.71"/>
    <col collapsed="false" customWidth="true" hidden="false" outlineLevel="0" max="13" min="13" style="1" width="8.86"/>
  </cols>
  <sheetData>
    <row r="1" customFormat="false" ht="16.5" hidden="false" customHeight="true" outlineLevel="0" collapsed="false">
      <c r="A1" s="22" t="str">
        <f aca="false">'Kostenzusammenstellung '!A1</f>
        <v>Veranstaltung: ITB23 vom 07.-09.03.2023</v>
      </c>
      <c r="H1" s="3"/>
    </row>
    <row r="2" customFormat="false" ht="16.5" hidden="false" customHeight="true" outlineLevel="0" collapsed="false">
      <c r="A2" s="22"/>
      <c r="H2" s="3"/>
    </row>
    <row r="3" customFormat="false" ht="27" hidden="false" customHeight="true" outlineLevel="0" collapsed="false">
      <c r="A3" s="23" t="s">
        <v>17</v>
      </c>
      <c r="B3" s="24"/>
      <c r="C3" s="24"/>
      <c r="D3" s="402" t="s">
        <v>253</v>
      </c>
      <c r="E3" s="403" t="s">
        <v>254</v>
      </c>
      <c r="F3" s="404" t="s">
        <v>255</v>
      </c>
      <c r="G3" s="404" t="s">
        <v>256</v>
      </c>
      <c r="H3" s="51" t="s">
        <v>257</v>
      </c>
    </row>
    <row r="4" customFormat="false" ht="22.35" hidden="false" customHeight="false" outlineLevel="0" collapsed="false">
      <c r="A4" s="26"/>
      <c r="D4" s="405" t="s">
        <v>258</v>
      </c>
      <c r="E4" s="406"/>
      <c r="F4" s="407"/>
      <c r="G4" s="407"/>
      <c r="H4" s="408"/>
      <c r="I4" s="32"/>
    </row>
    <row r="5" customFormat="false" ht="22.35" hidden="false" customHeight="false" outlineLevel="0" collapsed="false">
      <c r="A5" s="26"/>
      <c r="D5" s="405" t="s">
        <v>259</v>
      </c>
      <c r="E5" s="406"/>
      <c r="F5" s="407"/>
      <c r="G5" s="407"/>
      <c r="H5" s="408"/>
      <c r="I5" s="32"/>
    </row>
    <row r="6" customFormat="false" ht="22.35" hidden="false" customHeight="false" outlineLevel="0" collapsed="false">
      <c r="A6" s="26"/>
      <c r="D6" s="405" t="s">
        <v>260</v>
      </c>
      <c r="E6" s="406"/>
      <c r="F6" s="407"/>
      <c r="G6" s="407"/>
      <c r="H6" s="408"/>
      <c r="I6" s="32"/>
    </row>
    <row r="7" customFormat="false" ht="22.35" hidden="false" customHeight="false" outlineLevel="0" collapsed="false">
      <c r="A7" s="26"/>
      <c r="D7" s="409" t="s">
        <v>261</v>
      </c>
      <c r="E7" s="410"/>
      <c r="F7" s="411"/>
      <c r="G7" s="411"/>
      <c r="H7" s="412"/>
      <c r="I7" s="32"/>
    </row>
    <row r="8" customFormat="false" ht="18.75" hidden="false" customHeight="true" outlineLevel="0" collapsed="false">
      <c r="A8" s="26"/>
      <c r="D8" s="8"/>
      <c r="E8" s="413"/>
      <c r="F8" s="413"/>
      <c r="I8" s="32"/>
    </row>
    <row r="9" customFormat="false" ht="12.75" hidden="false" customHeight="true" outlineLevel="0" collapsed="false">
      <c r="A9" s="26"/>
      <c r="D9" s="8"/>
      <c r="E9" s="25" t="s">
        <v>27</v>
      </c>
      <c r="F9" s="25"/>
      <c r="G9" s="25"/>
      <c r="H9" s="25"/>
      <c r="I9" s="32"/>
      <c r="J9" s="32"/>
      <c r="K9" s="32"/>
      <c r="L9" s="32"/>
    </row>
    <row r="10" customFormat="false" ht="23.85" hidden="false" customHeight="false" outlineLevel="0" collapsed="false">
      <c r="A10" s="26"/>
      <c r="D10" s="27" t="s">
        <v>28</v>
      </c>
      <c r="E10" s="28" t="s">
        <v>29</v>
      </c>
      <c r="F10" s="29" t="s">
        <v>30</v>
      </c>
      <c r="G10" s="30" t="s">
        <v>31</v>
      </c>
      <c r="H10" s="31" t="s">
        <v>32</v>
      </c>
      <c r="I10" s="32"/>
      <c r="J10" s="32"/>
      <c r="K10" s="32"/>
      <c r="L10" s="32"/>
    </row>
    <row r="11" customFormat="false" ht="18.75" hidden="false" customHeight="true" outlineLevel="0" collapsed="false">
      <c r="A11" s="26"/>
      <c r="D11" s="414" t="n">
        <v>30.02</v>
      </c>
      <c r="E11" s="42" t="n">
        <v>37.52</v>
      </c>
      <c r="F11" s="42" t="n">
        <v>45.03</v>
      </c>
      <c r="G11" s="43" t="n">
        <v>60.03</v>
      </c>
      <c r="H11" s="44" t="n">
        <v>67.54</v>
      </c>
      <c r="I11" s="32"/>
      <c r="J11" s="32"/>
      <c r="K11" s="32"/>
      <c r="L11" s="32"/>
    </row>
    <row r="12" customFormat="false" ht="15.75" hidden="false" customHeight="true" outlineLevel="0" collapsed="false">
      <c r="D12" s="15"/>
      <c r="E12" s="46"/>
      <c r="F12" s="46"/>
      <c r="G12" s="46"/>
      <c r="J12" s="47"/>
    </row>
    <row r="13" customFormat="false" ht="20.25" hidden="false" customHeight="true" outlineLevel="0" collapsed="false">
      <c r="A13" s="415" t="s">
        <v>37</v>
      </c>
      <c r="B13" s="49" t="s">
        <v>38</v>
      </c>
      <c r="C13" s="49" t="s">
        <v>262</v>
      </c>
      <c r="D13" s="50" t="s">
        <v>263</v>
      </c>
      <c r="E13" s="50" t="s">
        <v>40</v>
      </c>
      <c r="F13" s="50" t="s">
        <v>41</v>
      </c>
      <c r="G13" s="50" t="s">
        <v>264</v>
      </c>
      <c r="H13" s="51" t="s">
        <v>43</v>
      </c>
      <c r="J13" s="47"/>
    </row>
    <row r="14" customFormat="false" ht="18" hidden="false" customHeight="true" outlineLevel="0" collapsed="false">
      <c r="A14" s="416"/>
      <c r="B14" s="417" t="s">
        <v>265</v>
      </c>
      <c r="C14" s="417"/>
      <c r="D14" s="418"/>
      <c r="E14" s="59"/>
      <c r="F14" s="395"/>
      <c r="G14" s="419"/>
      <c r="H14" s="56"/>
      <c r="J14" s="10"/>
      <c r="K14" s="420"/>
      <c r="M14" s="420"/>
    </row>
    <row r="15" customFormat="false" ht="18" hidden="false" customHeight="true" outlineLevel="0" collapsed="false">
      <c r="A15" s="416"/>
      <c r="B15" s="421"/>
      <c r="C15" s="421"/>
      <c r="D15" s="422"/>
      <c r="E15" s="59"/>
      <c r="F15" s="395"/>
      <c r="G15" s="419" t="n">
        <f aca="false">D11</f>
        <v>30.02</v>
      </c>
      <c r="H15" s="56" t="n">
        <f aca="false">D15*E15*F15*G15</f>
        <v>0</v>
      </c>
      <c r="J15" s="45"/>
      <c r="K15" s="420"/>
      <c r="M15" s="420"/>
    </row>
    <row r="16" customFormat="false" ht="18" hidden="false" customHeight="true" outlineLevel="0" collapsed="false">
      <c r="A16" s="416"/>
      <c r="B16" s="421"/>
      <c r="C16" s="421"/>
      <c r="D16" s="418"/>
      <c r="E16" s="59"/>
      <c r="F16" s="395"/>
      <c r="G16" s="419"/>
      <c r="H16" s="56"/>
      <c r="J16" s="45"/>
      <c r="K16" s="420"/>
      <c r="M16" s="420"/>
    </row>
    <row r="17" customFormat="false" ht="18" hidden="true" customHeight="true" outlineLevel="0" collapsed="false">
      <c r="A17" s="416"/>
      <c r="B17" s="423" t="s">
        <v>266</v>
      </c>
      <c r="C17" s="421"/>
      <c r="D17" s="418"/>
      <c r="E17" s="59"/>
      <c r="F17" s="395"/>
      <c r="G17" s="419"/>
      <c r="H17" s="56"/>
      <c r="J17" s="45"/>
      <c r="K17" s="420"/>
      <c r="M17" s="420"/>
    </row>
    <row r="18" customFormat="false" ht="26.25" hidden="true" customHeight="true" outlineLevel="0" collapsed="false">
      <c r="A18" s="416"/>
      <c r="B18" s="424" t="s">
        <v>267</v>
      </c>
      <c r="C18" s="425" t="s">
        <v>268</v>
      </c>
      <c r="D18" s="426" t="n">
        <v>381</v>
      </c>
      <c r="E18" s="427"/>
      <c r="F18" s="427"/>
      <c r="G18" s="428" t="n">
        <f aca="false">$H$6</f>
        <v>0</v>
      </c>
      <c r="H18" s="56" t="n">
        <f aca="false">D18*E18*G18</f>
        <v>0</v>
      </c>
      <c r="J18" s="45"/>
      <c r="K18" s="420"/>
      <c r="M18" s="420"/>
    </row>
    <row r="19" s="429" customFormat="true" ht="39.75" hidden="true" customHeight="true" outlineLevel="0" collapsed="false">
      <c r="A19" s="416"/>
      <c r="B19" s="424" t="s">
        <v>269</v>
      </c>
      <c r="C19" s="425" t="s">
        <v>270</v>
      </c>
      <c r="D19" s="426" t="n">
        <v>125</v>
      </c>
      <c r="E19" s="427"/>
      <c r="F19" s="427"/>
      <c r="G19" s="428" t="n">
        <f aca="false">$G$4</f>
        <v>0</v>
      </c>
      <c r="H19" s="56" t="n">
        <f aca="false">D19*E19*G19</f>
        <v>0</v>
      </c>
      <c r="J19" s="375"/>
      <c r="K19" s="430"/>
      <c r="M19" s="430"/>
    </row>
    <row r="20" s="429" customFormat="true" ht="39.75" hidden="true" customHeight="true" outlineLevel="0" collapsed="false">
      <c r="A20" s="416"/>
      <c r="B20" s="424" t="s">
        <v>271</v>
      </c>
      <c r="C20" s="425" t="s">
        <v>268</v>
      </c>
      <c r="D20" s="426" t="n">
        <v>62.5</v>
      </c>
      <c r="E20" s="427"/>
      <c r="F20" s="427"/>
      <c r="G20" s="428" t="n">
        <f aca="false">$H$6</f>
        <v>0</v>
      </c>
      <c r="H20" s="56" t="n">
        <f aca="false">D20*E20*G20</f>
        <v>0</v>
      </c>
      <c r="J20" s="375"/>
      <c r="K20" s="430"/>
      <c r="M20" s="430"/>
    </row>
    <row r="21" s="429" customFormat="true" ht="27" hidden="true" customHeight="true" outlineLevel="0" collapsed="false">
      <c r="A21" s="416"/>
      <c r="B21" s="424" t="s">
        <v>272</v>
      </c>
      <c r="C21" s="425" t="s">
        <v>268</v>
      </c>
      <c r="D21" s="426" t="n">
        <v>296.88</v>
      </c>
      <c r="E21" s="427"/>
      <c r="F21" s="427"/>
      <c r="G21" s="428" t="n">
        <f aca="false">$H$6</f>
        <v>0</v>
      </c>
      <c r="H21" s="56" t="n">
        <f aca="false">D21*E21*G21</f>
        <v>0</v>
      </c>
      <c r="J21" s="375"/>
      <c r="K21" s="430"/>
      <c r="M21" s="430"/>
    </row>
    <row r="22" s="429" customFormat="true" ht="27.75" hidden="true" customHeight="true" outlineLevel="0" collapsed="false">
      <c r="A22" s="416"/>
      <c r="B22" s="424" t="s">
        <v>273</v>
      </c>
      <c r="C22" s="425" t="s">
        <v>270</v>
      </c>
      <c r="D22" s="426" t="n">
        <v>140.63</v>
      </c>
      <c r="E22" s="427"/>
      <c r="F22" s="427"/>
      <c r="G22" s="428" t="n">
        <f aca="false">G4</f>
        <v>0</v>
      </c>
      <c r="H22" s="56" t="n">
        <f aca="false">D22*E22*G22</f>
        <v>0</v>
      </c>
      <c r="J22" s="375"/>
      <c r="K22" s="430"/>
      <c r="M22" s="430"/>
    </row>
    <row r="23" s="429" customFormat="true" ht="27" hidden="true" customHeight="true" outlineLevel="0" collapsed="false">
      <c r="A23" s="416"/>
      <c r="B23" s="424" t="s">
        <v>274</v>
      </c>
      <c r="C23" s="425" t="s">
        <v>268</v>
      </c>
      <c r="D23" s="426" t="n">
        <v>203.13</v>
      </c>
      <c r="E23" s="427"/>
      <c r="F23" s="427"/>
      <c r="G23" s="428" t="n">
        <f aca="false">$H$6</f>
        <v>0</v>
      </c>
      <c r="H23" s="56" t="n">
        <f aca="false">D23*E23*G23</f>
        <v>0</v>
      </c>
      <c r="J23" s="375"/>
      <c r="K23" s="430"/>
      <c r="M23" s="430"/>
    </row>
    <row r="24" s="429" customFormat="true" ht="26.25" hidden="true" customHeight="true" outlineLevel="0" collapsed="false">
      <c r="A24" s="416"/>
      <c r="B24" s="424" t="s">
        <v>275</v>
      </c>
      <c r="C24" s="425" t="s">
        <v>268</v>
      </c>
      <c r="D24" s="426" t="n">
        <v>298.88</v>
      </c>
      <c r="E24" s="427"/>
      <c r="F24" s="427"/>
      <c r="G24" s="428" t="n">
        <f aca="false">$H$6</f>
        <v>0</v>
      </c>
      <c r="H24" s="56" t="n">
        <f aca="false">D24*E24*G24</f>
        <v>0</v>
      </c>
      <c r="J24" s="375"/>
      <c r="K24" s="430"/>
      <c r="M24" s="430"/>
    </row>
    <row r="25" s="429" customFormat="true" ht="26.25" hidden="true" customHeight="true" outlineLevel="0" collapsed="false">
      <c r="A25" s="416"/>
      <c r="B25" s="424" t="s">
        <v>276</v>
      </c>
      <c r="C25" s="425" t="s">
        <v>277</v>
      </c>
      <c r="D25" s="426" t="n">
        <f aca="false">109.73</f>
        <v>109.73</v>
      </c>
      <c r="E25" s="427"/>
      <c r="F25" s="427"/>
      <c r="G25" s="428" t="n">
        <f aca="false">$G$4</f>
        <v>0</v>
      </c>
      <c r="H25" s="56" t="n">
        <f aca="false">D25*E25*G25</f>
        <v>0</v>
      </c>
      <c r="J25" s="375"/>
      <c r="K25" s="430"/>
      <c r="M25" s="430"/>
    </row>
    <row r="26" s="429" customFormat="true" ht="24" hidden="true" customHeight="true" outlineLevel="0" collapsed="false">
      <c r="A26" s="416"/>
      <c r="B26" s="424" t="s">
        <v>278</v>
      </c>
      <c r="C26" s="425" t="s">
        <v>277</v>
      </c>
      <c r="D26" s="426" t="n">
        <v>252.8</v>
      </c>
      <c r="E26" s="427"/>
      <c r="F26" s="427"/>
      <c r="G26" s="428" t="n">
        <f aca="false">$G$4</f>
        <v>0</v>
      </c>
      <c r="H26" s="56" t="n">
        <f aca="false">D26*E26*G26</f>
        <v>0</v>
      </c>
      <c r="J26" s="375"/>
      <c r="K26" s="430"/>
      <c r="M26" s="430"/>
    </row>
    <row r="27" s="429" customFormat="true" ht="25.5" hidden="true" customHeight="true" outlineLevel="0" collapsed="false">
      <c r="A27" s="416"/>
      <c r="B27" s="424" t="s">
        <v>279</v>
      </c>
      <c r="C27" s="425" t="s">
        <v>277</v>
      </c>
      <c r="D27" s="431" t="n">
        <v>136</v>
      </c>
      <c r="E27" s="427"/>
      <c r="F27" s="427"/>
      <c r="G27" s="428" t="n">
        <f aca="false">$G$4</f>
        <v>0</v>
      </c>
      <c r="H27" s="56" t="n">
        <f aca="false">D27*E27*G27</f>
        <v>0</v>
      </c>
      <c r="J27" s="375"/>
      <c r="K27" s="430"/>
      <c r="M27" s="430"/>
    </row>
    <row r="28" s="429" customFormat="true" ht="27" hidden="true" customHeight="true" outlineLevel="0" collapsed="false">
      <c r="A28" s="416"/>
      <c r="B28" s="10" t="s">
        <v>280</v>
      </c>
      <c r="C28" s="432" t="s">
        <v>277</v>
      </c>
      <c r="D28" s="433" t="n">
        <v>42</v>
      </c>
      <c r="E28" s="434"/>
      <c r="F28" s="434"/>
      <c r="G28" s="428" t="n">
        <f aca="false">$G$4</f>
        <v>0</v>
      </c>
      <c r="H28" s="56" t="n">
        <f aca="false">D28*E28*G28</f>
        <v>0</v>
      </c>
      <c r="K28" s="430"/>
    </row>
    <row r="29" s="429" customFormat="true" ht="24.75" hidden="true" customHeight="true" outlineLevel="0" collapsed="false">
      <c r="A29" s="416"/>
      <c r="B29" s="424" t="s">
        <v>281</v>
      </c>
      <c r="C29" s="59"/>
      <c r="D29" s="59"/>
      <c r="E29" s="59"/>
      <c r="F29" s="59"/>
      <c r="G29" s="435" t="n">
        <f aca="false">G15</f>
        <v>30.02</v>
      </c>
      <c r="H29" s="56" t="n">
        <f aca="false">D29*E29*F29*G29</f>
        <v>0</v>
      </c>
    </row>
    <row r="30" customFormat="false" ht="18" hidden="false" customHeight="true" outlineLevel="0" collapsed="false">
      <c r="A30" s="436"/>
      <c r="B30" s="437"/>
      <c r="C30" s="437"/>
      <c r="D30" s="437"/>
      <c r="E30" s="438"/>
      <c r="F30" s="439"/>
      <c r="G30" s="440"/>
      <c r="H30" s="441"/>
    </row>
    <row r="31" customFormat="false" ht="18" hidden="false" customHeight="true" outlineLevel="0" collapsed="false">
      <c r="A31" s="67"/>
      <c r="B31" s="14"/>
      <c r="C31" s="14"/>
      <c r="D31" s="10"/>
      <c r="E31" s="10"/>
      <c r="G31" s="68" t="s">
        <v>129</v>
      </c>
      <c r="H31" s="442" t="n">
        <f aca="false">SUM(H15:H30)</f>
        <v>0</v>
      </c>
    </row>
    <row r="32" customFormat="false" ht="12.75" hidden="false" customHeight="false" outlineLevel="0" collapsed="false">
      <c r="A32" s="70"/>
      <c r="F32" s="71"/>
      <c r="G32" s="46"/>
      <c r="H32" s="73"/>
    </row>
    <row r="33" customFormat="false" ht="12.75" hidden="false" customHeight="false" outlineLevel="0" collapsed="false">
      <c r="A33" s="70"/>
      <c r="F33" s="71"/>
      <c r="G33" s="46"/>
      <c r="H33" s="73"/>
    </row>
    <row r="34" customFormat="false" ht="12.75" hidden="false" customHeight="false" outlineLevel="0" collapsed="false">
      <c r="A34" s="70"/>
      <c r="F34" s="71"/>
      <c r="G34" s="46"/>
      <c r="H34" s="73"/>
    </row>
    <row r="35" customFormat="false" ht="12.75" hidden="false" customHeight="false" outlineLevel="0" collapsed="false">
      <c r="A35" s="70"/>
      <c r="F35" s="71"/>
      <c r="G35" s="46"/>
      <c r="H35" s="73"/>
    </row>
    <row r="36" customFormat="false" ht="12.75" hidden="false" customHeight="false" outlineLevel="0" collapsed="false">
      <c r="A36" s="70"/>
      <c r="F36" s="71"/>
      <c r="G36" s="46"/>
      <c r="H36" s="73"/>
    </row>
    <row r="37" customFormat="false" ht="12.75" hidden="false" customHeight="false" outlineLevel="0" collapsed="false">
      <c r="A37" s="70"/>
      <c r="F37" s="71"/>
      <c r="G37" s="46"/>
      <c r="H37" s="73"/>
    </row>
    <row r="38" customFormat="false" ht="12.75" hidden="false" customHeight="false" outlineLevel="0" collapsed="false">
      <c r="A38" s="70"/>
      <c r="F38" s="71"/>
      <c r="G38" s="46"/>
      <c r="H38" s="73"/>
    </row>
    <row r="39" customFormat="false" ht="12.75" hidden="false" customHeight="false" outlineLevel="0" collapsed="false">
      <c r="A39" s="70"/>
      <c r="F39" s="71"/>
      <c r="G39" s="46"/>
      <c r="H39" s="73"/>
    </row>
    <row r="40" customFormat="false" ht="12.75" hidden="false" customHeight="false" outlineLevel="0" collapsed="false">
      <c r="A40" s="70"/>
      <c r="F40" s="71"/>
      <c r="G40" s="46"/>
      <c r="H40" s="73"/>
    </row>
    <row r="41" customFormat="false" ht="12.75" hidden="false" customHeight="false" outlineLevel="0" collapsed="false">
      <c r="A41" s="70"/>
      <c r="F41" s="71"/>
      <c r="G41" s="46"/>
      <c r="H41" s="73"/>
    </row>
    <row r="42" customFormat="false" ht="12.75" hidden="false" customHeight="false" outlineLevel="0" collapsed="false">
      <c r="G42" s="46"/>
      <c r="H42" s="73"/>
    </row>
    <row r="43" customFormat="false" ht="12.75" hidden="false" customHeight="false" outlineLevel="0" collapsed="false">
      <c r="H43" s="73"/>
    </row>
    <row r="44" customFormat="false" ht="12.75" hidden="false" customHeight="false" outlineLevel="0" collapsed="false">
      <c r="B44" s="10"/>
      <c r="C44" s="10"/>
      <c r="H44" s="73"/>
    </row>
    <row r="45" customFormat="false" ht="12.75" hidden="false" customHeight="false" outlineLevel="0" collapsed="false">
      <c r="B45" s="70"/>
      <c r="C45" s="70"/>
      <c r="H45" s="73"/>
    </row>
    <row r="46" customFormat="false" ht="12.75" hidden="false" customHeight="false" outlineLevel="0" collapsed="false">
      <c r="H46" s="73"/>
    </row>
    <row r="47" customFormat="false" ht="12.75" hidden="false" customHeight="false" outlineLevel="0" collapsed="false">
      <c r="B47" s="10"/>
      <c r="C47" s="10"/>
      <c r="H47" s="73"/>
    </row>
    <row r="48" customFormat="false" ht="12.75" hidden="false" customHeight="false" outlineLevel="0" collapsed="false">
      <c r="B48" s="70"/>
      <c r="C48" s="70"/>
      <c r="H48" s="73"/>
    </row>
    <row r="49" customFormat="false" ht="12.75" hidden="false" customHeight="false" outlineLevel="0" collapsed="false">
      <c r="H49" s="73"/>
    </row>
    <row r="50" customFormat="false" ht="12.75" hidden="false" customHeight="false" outlineLevel="0" collapsed="false">
      <c r="B50" s="10"/>
      <c r="C50" s="10"/>
      <c r="H50" s="73"/>
    </row>
    <row r="51" customFormat="false" ht="12.75" hidden="false" customHeight="false" outlineLevel="0" collapsed="false">
      <c r="H51" s="73"/>
    </row>
    <row r="52" customFormat="false" ht="12.75" hidden="false" customHeight="false" outlineLevel="0" collapsed="false">
      <c r="H52" s="73"/>
    </row>
    <row r="53" customFormat="false" ht="12.75" hidden="false" customHeight="false" outlineLevel="0" collapsed="false">
      <c r="H53" s="73"/>
    </row>
    <row r="54" customFormat="false" ht="12.75" hidden="false" customHeight="false" outlineLevel="0" collapsed="false">
      <c r="H54" s="73"/>
    </row>
    <row r="55" customFormat="false" ht="12.75" hidden="false" customHeight="false" outlineLevel="0" collapsed="false">
      <c r="H55" s="73"/>
    </row>
    <row r="56" customFormat="false" ht="12.75" hidden="false" customHeight="false" outlineLevel="0" collapsed="false">
      <c r="H56" s="73"/>
    </row>
    <row r="57" customFormat="false" ht="12.75" hidden="false" customHeight="false" outlineLevel="0" collapsed="false">
      <c r="H57" s="73"/>
    </row>
    <row r="58" customFormat="false" ht="12.75" hidden="false" customHeight="false" outlineLevel="0" collapsed="false">
      <c r="H58" s="73"/>
    </row>
    <row r="59" customFormat="false" ht="12.75" hidden="false" customHeight="false" outlineLevel="0" collapsed="false">
      <c r="H59" s="73"/>
    </row>
    <row r="60" customFormat="false" ht="12.75" hidden="false" customHeight="false" outlineLevel="0" collapsed="false">
      <c r="H60" s="73"/>
    </row>
    <row r="61" customFormat="false" ht="12.75" hidden="false" customHeight="false" outlineLevel="0" collapsed="false">
      <c r="H61" s="73"/>
    </row>
    <row r="62" customFormat="false" ht="12.75" hidden="false" customHeight="false" outlineLevel="0" collapsed="false">
      <c r="B62" s="10"/>
      <c r="C62" s="10"/>
      <c r="H62" s="73"/>
    </row>
    <row r="63" customFormat="false" ht="12.75" hidden="false" customHeight="false" outlineLevel="0" collapsed="false">
      <c r="H63" s="73"/>
    </row>
    <row r="64" customFormat="false" ht="12.75" hidden="false" customHeight="false" outlineLevel="0" collapsed="false">
      <c r="H64" s="73"/>
    </row>
    <row r="65" customFormat="false" ht="12.75" hidden="false" customHeight="false" outlineLevel="0" collapsed="false">
      <c r="H65" s="73"/>
    </row>
    <row r="66" customFormat="false" ht="12.75" hidden="false" customHeight="false" outlineLevel="0" collapsed="false">
      <c r="H66" s="73"/>
    </row>
    <row r="67" customFormat="false" ht="12.75" hidden="false" customHeight="false" outlineLevel="0" collapsed="false">
      <c r="B67" s="10"/>
      <c r="C67" s="10"/>
      <c r="H67" s="73"/>
    </row>
    <row r="68" customFormat="false" ht="12.75" hidden="false" customHeight="false" outlineLevel="0" collapsed="false">
      <c r="H68" s="73"/>
    </row>
    <row r="69" customFormat="false" ht="12.75" hidden="false" customHeight="false" outlineLevel="0" collapsed="false">
      <c r="H69" s="73"/>
    </row>
    <row r="70" customFormat="false" ht="12.75" hidden="false" customHeight="false" outlineLevel="0" collapsed="false">
      <c r="B70" s="14"/>
      <c r="C70" s="14"/>
      <c r="H70" s="73"/>
    </row>
    <row r="71" customFormat="false" ht="12.75" hidden="false" customHeight="false" outlineLevel="0" collapsed="false">
      <c r="H71" s="73"/>
    </row>
    <row r="72" customFormat="false" ht="12.75" hidden="false" customHeight="false" outlineLevel="0" collapsed="false">
      <c r="H72" s="73"/>
    </row>
    <row r="73" customFormat="false" ht="12.75" hidden="false" customHeight="false" outlineLevel="0" collapsed="false">
      <c r="B73" s="10"/>
      <c r="C73" s="10"/>
      <c r="H73" s="73"/>
    </row>
    <row r="74" customFormat="false" ht="12.75" hidden="false" customHeight="false" outlineLevel="0" collapsed="false">
      <c r="H74" s="73"/>
    </row>
    <row r="75" customFormat="false" ht="12.75" hidden="false" customHeight="false" outlineLevel="0" collapsed="false">
      <c r="B75" s="10"/>
      <c r="C75" s="10"/>
      <c r="H75" s="73"/>
    </row>
    <row r="76" customFormat="false" ht="12.75" hidden="false" customHeight="false" outlineLevel="0" collapsed="false">
      <c r="H76" s="73"/>
    </row>
    <row r="77" customFormat="false" ht="12.75" hidden="false" customHeight="false" outlineLevel="0" collapsed="false">
      <c r="B77" s="10"/>
      <c r="C77" s="10"/>
      <c r="H77" s="73"/>
    </row>
    <row r="78" customFormat="false" ht="12.75" hidden="false" customHeight="false" outlineLevel="0" collapsed="false">
      <c r="H78" s="73"/>
    </row>
    <row r="79" customFormat="false" ht="12.75" hidden="false" customHeight="false" outlineLevel="0" collapsed="false">
      <c r="B79" s="10"/>
      <c r="C79" s="10"/>
      <c r="H79" s="73"/>
    </row>
    <row r="80" customFormat="false" ht="12.75" hidden="false" customHeight="false" outlineLevel="0" collapsed="false">
      <c r="H80" s="73"/>
    </row>
    <row r="81" customFormat="false" ht="12.75" hidden="false" customHeight="false" outlineLevel="0" collapsed="false">
      <c r="H81" s="73"/>
    </row>
    <row r="82" customFormat="false" ht="12.75" hidden="false" customHeight="false" outlineLevel="0" collapsed="false">
      <c r="B82" s="10"/>
      <c r="C82" s="10"/>
    </row>
    <row r="83" customFormat="false" ht="12.75" hidden="false" customHeight="false" outlineLevel="0" collapsed="false">
      <c r="H83" s="73"/>
    </row>
    <row r="84" customFormat="false" ht="12.75" hidden="false" customHeight="false" outlineLevel="0" collapsed="false">
      <c r="B84" s="10"/>
      <c r="C84" s="10"/>
      <c r="H84" s="73"/>
    </row>
    <row r="85" customFormat="false" ht="12.75" hidden="false" customHeight="false" outlineLevel="0" collapsed="false">
      <c r="H85" s="73"/>
    </row>
    <row r="86" customFormat="false" ht="12.75" hidden="false" customHeight="false" outlineLevel="0" collapsed="false">
      <c r="H86" s="73"/>
    </row>
    <row r="87" customFormat="false" ht="12.75" hidden="false" customHeight="false" outlineLevel="0" collapsed="false">
      <c r="H87" s="73"/>
    </row>
    <row r="88" customFormat="false" ht="12.75" hidden="false" customHeight="false" outlineLevel="0" collapsed="false">
      <c r="H88" s="73"/>
    </row>
    <row r="89" customFormat="false" ht="12.75" hidden="false" customHeight="false" outlineLevel="0" collapsed="false">
      <c r="H89" s="73"/>
    </row>
    <row r="90" customFormat="false" ht="12.75" hidden="false" customHeight="false" outlineLevel="0" collapsed="false">
      <c r="H90" s="46"/>
    </row>
    <row r="91" customFormat="false" ht="12.75" hidden="false" customHeight="false" outlineLevel="0" collapsed="false">
      <c r="H91" s="74"/>
    </row>
  </sheetData>
  <mergeCells count="1">
    <mergeCell ref="E9:H9"/>
  </mergeCells>
  <printOptions headings="false" gridLines="false" gridLinesSet="true" horizontalCentered="false" verticalCentered="false"/>
  <pageMargins left="0.708333333333333" right="0.708333333333333" top="0.7875" bottom="0.7875" header="0.511811023622047" footer="0.31527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&amp;C&amp;P/&amp;N &amp;A&amp;R&amp;F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M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1.42578125" defaultRowHeight="12.75" zeroHeight="false" outlineLevelRow="0" outlineLevelCol="0"/>
  <cols>
    <col collapsed="false" customWidth="true" hidden="false" outlineLevel="0" max="1" min="1" style="21" width="12.71"/>
    <col collapsed="false" customWidth="true" hidden="false" outlineLevel="0" max="2" min="2" style="1" width="41.57"/>
    <col collapsed="false" customWidth="true" hidden="false" outlineLevel="0" max="3" min="3" style="1" width="14.57"/>
    <col collapsed="false" customWidth="true" hidden="false" outlineLevel="0" max="6" min="4" style="1" width="11.57"/>
    <col collapsed="false" customWidth="true" hidden="false" outlineLevel="0" max="7" min="7" style="1" width="11.14"/>
    <col collapsed="false" customWidth="true" hidden="false" outlineLevel="0" max="8" min="8" style="1" width="12"/>
    <col collapsed="false" customWidth="true" hidden="false" outlineLevel="0" max="9" min="9" style="1" width="9.42"/>
    <col collapsed="false" customWidth="true" hidden="false" outlineLevel="0" max="10" min="10" style="1" width="8.42"/>
    <col collapsed="false" customWidth="true" hidden="false" outlineLevel="0" max="11" min="11" style="1" width="9.71"/>
    <col collapsed="false" customWidth="true" hidden="false" outlineLevel="0" max="12" min="12" style="1" width="8.86"/>
  </cols>
  <sheetData>
    <row r="1" customFormat="false" ht="16.5" hidden="false" customHeight="true" outlineLevel="0" collapsed="false">
      <c r="A1" s="22" t="str">
        <f aca="false">'Kostenzusammenstellung '!A1</f>
        <v>Veranstaltung: ITB23 vom 07.-09.03.2023</v>
      </c>
      <c r="G1" s="3"/>
    </row>
    <row r="2" customFormat="false" ht="16.5" hidden="false" customHeight="true" outlineLevel="0" collapsed="false">
      <c r="A2" s="22"/>
      <c r="G2" s="3"/>
    </row>
    <row r="3" customFormat="false" ht="27" hidden="false" customHeight="true" outlineLevel="0" collapsed="false">
      <c r="A3" s="23" t="s">
        <v>282</v>
      </c>
      <c r="B3" s="24"/>
      <c r="D3" s="443" t="s">
        <v>93</v>
      </c>
      <c r="E3" s="444" t="s">
        <v>283</v>
      </c>
      <c r="F3" s="445" t="s">
        <v>284</v>
      </c>
      <c r="G3" s="445" t="s">
        <v>285</v>
      </c>
      <c r="H3" s="445" t="s">
        <v>128</v>
      </c>
      <c r="I3" s="446" t="s">
        <v>95</v>
      </c>
    </row>
    <row r="4" customFormat="false" ht="18.75" hidden="false" customHeight="true" outlineLevel="0" collapsed="false">
      <c r="A4" s="26"/>
      <c r="D4" s="447" t="n">
        <v>0.0410714285714286</v>
      </c>
      <c r="E4" s="448" t="n">
        <v>0.06325</v>
      </c>
      <c r="F4" s="448" t="n">
        <v>0.0774</v>
      </c>
      <c r="G4" s="448" t="n">
        <v>0.056</v>
      </c>
      <c r="H4" s="448" t="n">
        <v>0.05985</v>
      </c>
      <c r="I4" s="449" t="n">
        <v>0.0627272727272727</v>
      </c>
      <c r="J4" s="32"/>
      <c r="K4" s="32"/>
    </row>
    <row r="5" customFormat="false" ht="18.75" hidden="false" customHeight="true" outlineLevel="0" collapsed="false">
      <c r="A5" s="26"/>
      <c r="C5" s="450" t="s">
        <v>30</v>
      </c>
      <c r="D5" s="451" t="n">
        <v>0.0696428571428572</v>
      </c>
      <c r="E5" s="381" t="n">
        <v>0.0793</v>
      </c>
      <c r="F5" s="381"/>
      <c r="G5" s="381" t="n">
        <v>0.096</v>
      </c>
      <c r="H5" s="381" t="n">
        <v>0.08385</v>
      </c>
      <c r="I5" s="383" t="n">
        <v>0.0687636363636364</v>
      </c>
      <c r="J5" s="32"/>
      <c r="K5" s="32"/>
    </row>
    <row r="6" customFormat="false" ht="7.5" hidden="false" customHeight="true" outlineLevel="0" collapsed="false">
      <c r="A6" s="26"/>
      <c r="C6" s="8"/>
      <c r="D6" s="413"/>
      <c r="E6" s="413"/>
      <c r="F6" s="452"/>
      <c r="G6" s="452"/>
      <c r="H6" s="452"/>
      <c r="I6" s="32"/>
      <c r="J6" s="32"/>
      <c r="K6" s="32"/>
      <c r="L6" s="32"/>
    </row>
    <row r="7" customFormat="false" ht="23.85" hidden="false" customHeight="false" outlineLevel="0" collapsed="false">
      <c r="A7" s="26"/>
      <c r="D7" s="443" t="s">
        <v>286</v>
      </c>
      <c r="E7" s="445" t="s">
        <v>287</v>
      </c>
      <c r="F7" s="445" t="s">
        <v>288</v>
      </c>
      <c r="G7" s="453" t="s">
        <v>289</v>
      </c>
      <c r="H7" s="446" t="s">
        <v>290</v>
      </c>
      <c r="J7" s="32"/>
      <c r="K7" s="32"/>
      <c r="L7" s="32"/>
    </row>
    <row r="8" customFormat="false" ht="18.75" hidden="false" customHeight="true" outlineLevel="0" collapsed="false">
      <c r="A8" s="26"/>
      <c r="C8" s="454" t="s">
        <v>291</v>
      </c>
      <c r="D8" s="381" t="n">
        <v>26.65</v>
      </c>
      <c r="E8" s="381" t="n">
        <v>33.228</v>
      </c>
      <c r="F8" s="381" t="n">
        <v>39.975</v>
      </c>
      <c r="G8" s="382" t="n">
        <v>53.3</v>
      </c>
      <c r="H8" s="383" t="n">
        <v>59.969</v>
      </c>
      <c r="J8" s="32"/>
      <c r="K8" s="32"/>
      <c r="L8" s="32"/>
      <c r="M8" s="32"/>
    </row>
    <row r="9" customFormat="false" ht="15.75" hidden="false" customHeight="true" outlineLevel="0" collapsed="false">
      <c r="C9" s="15"/>
      <c r="D9" s="46"/>
      <c r="E9" s="46"/>
      <c r="F9" s="46"/>
      <c r="I9" s="47"/>
    </row>
    <row r="10" customFormat="false" ht="20.25" hidden="false" customHeight="true" outlineLevel="0" collapsed="false">
      <c r="A10" s="48" t="s">
        <v>37</v>
      </c>
      <c r="B10" s="49" t="s">
        <v>38</v>
      </c>
      <c r="C10" s="50" t="s">
        <v>263</v>
      </c>
      <c r="D10" s="50" t="s">
        <v>40</v>
      </c>
      <c r="E10" s="50" t="s">
        <v>41</v>
      </c>
      <c r="F10" s="50" t="s">
        <v>264</v>
      </c>
      <c r="G10" s="49"/>
      <c r="H10" s="51" t="s">
        <v>43</v>
      </c>
      <c r="J10" s="47"/>
    </row>
    <row r="11" customFormat="false" ht="18" hidden="false" customHeight="true" outlineLevel="0" collapsed="false">
      <c r="A11" s="57" t="n">
        <v>44992</v>
      </c>
      <c r="B11" s="455" t="s">
        <v>292</v>
      </c>
      <c r="C11" s="456" t="n">
        <v>62394.47</v>
      </c>
      <c r="D11" s="59" t="n">
        <v>1</v>
      </c>
      <c r="E11" s="395"/>
      <c r="F11" s="457" t="n">
        <f aca="false">E4</f>
        <v>0.06325</v>
      </c>
      <c r="G11" s="458"/>
      <c r="H11" s="459" t="n">
        <f aca="false">C11*D11*F11</f>
        <v>3946.4502275</v>
      </c>
      <c r="J11" s="10"/>
      <c r="K11" s="420"/>
      <c r="M11" s="420"/>
    </row>
    <row r="12" customFormat="false" ht="23.85" hidden="false" customHeight="false" outlineLevel="0" collapsed="false">
      <c r="A12" s="460" t="s">
        <v>293</v>
      </c>
      <c r="B12" s="455" t="s">
        <v>294</v>
      </c>
      <c r="C12" s="461" t="n">
        <f aca="false">'Außenrevier Aufmaß'!H153</f>
        <v>73805.51</v>
      </c>
      <c r="D12" s="59" t="n">
        <v>3</v>
      </c>
      <c r="E12" s="395"/>
      <c r="F12" s="457" t="n">
        <f aca="false">G4</f>
        <v>0.056</v>
      </c>
      <c r="G12" s="458"/>
      <c r="H12" s="56" t="n">
        <f aca="false">C12*D12*F12</f>
        <v>12399.32568</v>
      </c>
      <c r="J12" s="45"/>
      <c r="K12" s="420"/>
      <c r="M12" s="420"/>
    </row>
    <row r="13" customFormat="false" ht="23.85" hidden="false" customHeight="false" outlineLevel="0" collapsed="false">
      <c r="A13" s="462" t="n">
        <v>44998</v>
      </c>
      <c r="B13" s="455" t="s">
        <v>295</v>
      </c>
      <c r="C13" s="463" t="n">
        <f aca="false">'Außenrevier Aufmaß'!J153</f>
        <v>79117.51</v>
      </c>
      <c r="D13" s="59" t="n">
        <v>1</v>
      </c>
      <c r="E13" s="395"/>
      <c r="F13" s="457" t="n">
        <f aca="false">H4</f>
        <v>0.05985</v>
      </c>
      <c r="G13" s="458"/>
      <c r="H13" s="56" t="n">
        <f aca="false">C13*D13*F13</f>
        <v>4735.1829735</v>
      </c>
      <c r="J13" s="45"/>
      <c r="K13" s="420"/>
      <c r="M13" s="420"/>
    </row>
    <row r="14" customFormat="false" ht="18" hidden="false" customHeight="true" outlineLevel="0" collapsed="false">
      <c r="A14" s="462"/>
      <c r="B14" s="455"/>
      <c r="C14" s="464"/>
      <c r="D14" s="465"/>
      <c r="E14" s="466"/>
      <c r="F14" s="467"/>
      <c r="G14" s="458"/>
      <c r="H14" s="56"/>
      <c r="J14" s="45"/>
      <c r="K14" s="420"/>
      <c r="M14" s="420"/>
    </row>
    <row r="15" customFormat="false" ht="18" hidden="false" customHeight="true" outlineLevel="0" collapsed="false">
      <c r="A15" s="57"/>
      <c r="B15" s="455"/>
      <c r="C15" s="59"/>
      <c r="D15" s="59"/>
      <c r="E15" s="395"/>
      <c r="F15" s="467"/>
      <c r="G15" s="458"/>
      <c r="H15" s="56"/>
    </row>
    <row r="16" customFormat="false" ht="18" hidden="false" customHeight="true" outlineLevel="0" collapsed="false">
      <c r="A16" s="57"/>
      <c r="B16" s="455"/>
      <c r="C16" s="59"/>
      <c r="D16" s="59"/>
      <c r="E16" s="395"/>
      <c r="F16" s="467"/>
      <c r="G16" s="458"/>
      <c r="H16" s="468"/>
    </row>
    <row r="17" customFormat="false" ht="18" hidden="false" customHeight="true" outlineLevel="0" collapsed="false">
      <c r="A17" s="57"/>
      <c r="B17" s="455"/>
      <c r="C17" s="59"/>
      <c r="D17" s="59"/>
      <c r="E17" s="395"/>
      <c r="F17" s="419"/>
      <c r="G17" s="458"/>
      <c r="H17" s="468"/>
    </row>
    <row r="18" customFormat="false" ht="18" hidden="false" customHeight="true" outlineLevel="0" collapsed="false">
      <c r="A18" s="62"/>
      <c r="B18" s="469"/>
      <c r="C18" s="470"/>
      <c r="D18" s="471"/>
      <c r="E18" s="472"/>
      <c r="F18" s="65"/>
      <c r="G18" s="473"/>
      <c r="H18" s="66"/>
    </row>
    <row r="19" customFormat="false" ht="18" hidden="false" customHeight="true" outlineLevel="0" collapsed="false">
      <c r="A19" s="67"/>
      <c r="B19" s="14"/>
      <c r="C19" s="10"/>
      <c r="D19" s="10"/>
      <c r="G19" s="68" t="s">
        <v>46</v>
      </c>
      <c r="H19" s="69" t="n">
        <f aca="false">SUM(H11:H18)</f>
        <v>21080.958881</v>
      </c>
    </row>
    <row r="20" customFormat="false" ht="12.75" hidden="false" customHeight="false" outlineLevel="0" collapsed="false">
      <c r="A20" s="70"/>
      <c r="E20" s="71"/>
      <c r="F20" s="46"/>
      <c r="H20" s="72"/>
    </row>
    <row r="21" customFormat="false" ht="12.75" hidden="false" customHeight="false" outlineLevel="0" collapsed="false">
      <c r="A21" s="70"/>
      <c r="E21" s="71"/>
      <c r="F21" s="46"/>
      <c r="G21" s="73"/>
    </row>
    <row r="22" customFormat="false" ht="12.75" hidden="false" customHeight="false" outlineLevel="0" collapsed="false">
      <c r="A22" s="70"/>
      <c r="E22" s="71"/>
      <c r="F22" s="46"/>
      <c r="G22" s="73"/>
    </row>
    <row r="23" customFormat="false" ht="12.75" hidden="false" customHeight="false" outlineLevel="0" collapsed="false">
      <c r="A23" s="70"/>
      <c r="E23" s="71"/>
      <c r="F23" s="46"/>
      <c r="G23" s="73"/>
    </row>
    <row r="24" customFormat="false" ht="12.75" hidden="false" customHeight="false" outlineLevel="0" collapsed="false">
      <c r="A24" s="70"/>
      <c r="E24" s="71"/>
      <c r="F24" s="46"/>
      <c r="G24" s="73"/>
    </row>
    <row r="25" customFormat="false" ht="12.75" hidden="false" customHeight="false" outlineLevel="0" collapsed="false">
      <c r="A25" s="70"/>
      <c r="E25" s="71"/>
      <c r="F25" s="46"/>
      <c r="G25" s="73"/>
    </row>
    <row r="26" customFormat="false" ht="12.75" hidden="false" customHeight="false" outlineLevel="0" collapsed="false">
      <c r="A26" s="70"/>
      <c r="E26" s="71"/>
      <c r="F26" s="46"/>
      <c r="G26" s="73"/>
    </row>
    <row r="27" customFormat="false" ht="12.75" hidden="false" customHeight="false" outlineLevel="0" collapsed="false">
      <c r="A27" s="70"/>
      <c r="E27" s="71"/>
      <c r="F27" s="46"/>
      <c r="G27" s="73"/>
    </row>
    <row r="28" customFormat="false" ht="12.75" hidden="false" customHeight="false" outlineLevel="0" collapsed="false">
      <c r="A28" s="70"/>
      <c r="E28" s="71"/>
      <c r="F28" s="46"/>
      <c r="G28" s="73"/>
    </row>
    <row r="29" customFormat="false" ht="12.75" hidden="false" customHeight="false" outlineLevel="0" collapsed="false">
      <c r="A29" s="70"/>
      <c r="E29" s="71"/>
      <c r="F29" s="46"/>
      <c r="G29" s="73"/>
    </row>
    <row r="30" customFormat="false" ht="12.75" hidden="false" customHeight="false" outlineLevel="0" collapsed="false">
      <c r="A30" s="70"/>
      <c r="E30" s="71"/>
      <c r="F30" s="46"/>
      <c r="G30" s="73"/>
    </row>
    <row r="31" customFormat="false" ht="12.75" hidden="false" customHeight="false" outlineLevel="0" collapsed="false">
      <c r="A31" s="70"/>
      <c r="E31" s="71"/>
      <c r="F31" s="46"/>
      <c r="G31" s="73"/>
    </row>
    <row r="32" customFormat="false" ht="12.75" hidden="false" customHeight="false" outlineLevel="0" collapsed="false">
      <c r="G32" s="73"/>
    </row>
    <row r="33" customFormat="false" ht="12.75" hidden="false" customHeight="false" outlineLevel="0" collapsed="false">
      <c r="G33" s="73"/>
    </row>
    <row r="34" customFormat="false" ht="12.75" hidden="false" customHeight="false" outlineLevel="0" collapsed="false">
      <c r="B34" s="10"/>
      <c r="G34" s="73"/>
    </row>
    <row r="35" customFormat="false" ht="12.75" hidden="false" customHeight="false" outlineLevel="0" collapsed="false">
      <c r="B35" s="70"/>
      <c r="G35" s="73"/>
    </row>
    <row r="36" customFormat="false" ht="12.75" hidden="false" customHeight="false" outlineLevel="0" collapsed="false">
      <c r="G36" s="73"/>
    </row>
    <row r="37" customFormat="false" ht="12.75" hidden="false" customHeight="false" outlineLevel="0" collapsed="false">
      <c r="B37" s="10"/>
      <c r="G37" s="73"/>
    </row>
    <row r="38" customFormat="false" ht="12.75" hidden="false" customHeight="false" outlineLevel="0" collapsed="false">
      <c r="B38" s="70"/>
      <c r="G38" s="73"/>
    </row>
    <row r="39" customFormat="false" ht="12.75" hidden="false" customHeight="false" outlineLevel="0" collapsed="false">
      <c r="G39" s="73"/>
    </row>
    <row r="40" customFormat="false" ht="12.75" hidden="false" customHeight="false" outlineLevel="0" collapsed="false">
      <c r="B40" s="10"/>
      <c r="G40" s="73"/>
    </row>
    <row r="41" customFormat="false" ht="12.75" hidden="false" customHeight="false" outlineLevel="0" collapsed="false">
      <c r="G41" s="73"/>
    </row>
    <row r="42" customFormat="false" ht="12.75" hidden="false" customHeight="false" outlineLevel="0" collapsed="false">
      <c r="G42" s="73"/>
    </row>
    <row r="43" customFormat="false" ht="12.75" hidden="false" customHeight="false" outlineLevel="0" collapsed="false">
      <c r="G43" s="73"/>
    </row>
    <row r="44" customFormat="false" ht="12.75" hidden="false" customHeight="false" outlineLevel="0" collapsed="false">
      <c r="G44" s="73"/>
    </row>
    <row r="45" customFormat="false" ht="12.75" hidden="false" customHeight="false" outlineLevel="0" collapsed="false">
      <c r="G45" s="73"/>
    </row>
    <row r="46" customFormat="false" ht="12.75" hidden="false" customHeight="false" outlineLevel="0" collapsed="false">
      <c r="G46" s="73"/>
    </row>
    <row r="47" customFormat="false" ht="12.75" hidden="false" customHeight="false" outlineLevel="0" collapsed="false">
      <c r="G47" s="73"/>
    </row>
    <row r="48" customFormat="false" ht="12.75" hidden="false" customHeight="false" outlineLevel="0" collapsed="false">
      <c r="G48" s="73"/>
    </row>
    <row r="49" customFormat="false" ht="12.75" hidden="false" customHeight="false" outlineLevel="0" collapsed="false">
      <c r="G49" s="73"/>
    </row>
    <row r="50" customFormat="false" ht="12.75" hidden="false" customHeight="false" outlineLevel="0" collapsed="false">
      <c r="G50" s="73"/>
    </row>
    <row r="51" customFormat="false" ht="12.75" hidden="false" customHeight="false" outlineLevel="0" collapsed="false">
      <c r="G51" s="73"/>
    </row>
    <row r="52" customFormat="false" ht="12.75" hidden="false" customHeight="false" outlineLevel="0" collapsed="false">
      <c r="B52" s="10"/>
      <c r="G52" s="73"/>
    </row>
    <row r="53" customFormat="false" ht="12.75" hidden="false" customHeight="false" outlineLevel="0" collapsed="false">
      <c r="G53" s="73"/>
    </row>
    <row r="54" customFormat="false" ht="12.75" hidden="false" customHeight="false" outlineLevel="0" collapsed="false">
      <c r="G54" s="73"/>
    </row>
    <row r="55" customFormat="false" ht="12.75" hidden="false" customHeight="false" outlineLevel="0" collapsed="false">
      <c r="G55" s="73"/>
    </row>
    <row r="56" customFormat="false" ht="12.75" hidden="false" customHeight="false" outlineLevel="0" collapsed="false">
      <c r="G56" s="73"/>
    </row>
    <row r="57" customFormat="false" ht="12.75" hidden="false" customHeight="false" outlineLevel="0" collapsed="false">
      <c r="B57" s="10"/>
      <c r="G57" s="73"/>
    </row>
    <row r="58" customFormat="false" ht="12.75" hidden="false" customHeight="false" outlineLevel="0" collapsed="false">
      <c r="G58" s="73"/>
    </row>
    <row r="59" customFormat="false" ht="12.75" hidden="false" customHeight="false" outlineLevel="0" collapsed="false">
      <c r="G59" s="73"/>
    </row>
    <row r="60" customFormat="false" ht="12.75" hidden="false" customHeight="false" outlineLevel="0" collapsed="false">
      <c r="B60" s="14"/>
      <c r="G60" s="73"/>
    </row>
    <row r="61" customFormat="false" ht="12.75" hidden="false" customHeight="false" outlineLevel="0" collapsed="false">
      <c r="G61" s="73"/>
    </row>
    <row r="62" customFormat="false" ht="12.75" hidden="false" customHeight="false" outlineLevel="0" collapsed="false">
      <c r="G62" s="73"/>
    </row>
    <row r="63" customFormat="false" ht="12.75" hidden="false" customHeight="false" outlineLevel="0" collapsed="false">
      <c r="B63" s="10"/>
      <c r="G63" s="73"/>
    </row>
    <row r="64" customFormat="false" ht="12.75" hidden="false" customHeight="false" outlineLevel="0" collapsed="false">
      <c r="G64" s="73"/>
    </row>
    <row r="65" customFormat="false" ht="12.75" hidden="false" customHeight="false" outlineLevel="0" collapsed="false">
      <c r="B65" s="10"/>
      <c r="G65" s="73"/>
    </row>
    <row r="66" customFormat="false" ht="12.75" hidden="false" customHeight="false" outlineLevel="0" collapsed="false">
      <c r="G66" s="73"/>
    </row>
    <row r="67" customFormat="false" ht="12.75" hidden="false" customHeight="false" outlineLevel="0" collapsed="false">
      <c r="B67" s="10"/>
      <c r="G67" s="73"/>
    </row>
    <row r="68" customFormat="false" ht="12.75" hidden="false" customHeight="false" outlineLevel="0" collapsed="false">
      <c r="G68" s="73"/>
    </row>
    <row r="69" customFormat="false" ht="12.75" hidden="false" customHeight="false" outlineLevel="0" collapsed="false">
      <c r="B69" s="10"/>
      <c r="G69" s="73"/>
    </row>
    <row r="70" customFormat="false" ht="12.75" hidden="false" customHeight="false" outlineLevel="0" collapsed="false">
      <c r="G70" s="73"/>
    </row>
    <row r="71" customFormat="false" ht="12.75" hidden="false" customHeight="false" outlineLevel="0" collapsed="false">
      <c r="G71" s="73"/>
    </row>
    <row r="72" customFormat="false" ht="12.75" hidden="false" customHeight="false" outlineLevel="0" collapsed="false">
      <c r="B72" s="10"/>
    </row>
    <row r="73" customFormat="false" ht="12.75" hidden="false" customHeight="false" outlineLevel="0" collapsed="false">
      <c r="G73" s="73"/>
    </row>
    <row r="74" customFormat="false" ht="12.75" hidden="false" customHeight="false" outlineLevel="0" collapsed="false">
      <c r="B74" s="10"/>
      <c r="G74" s="73"/>
    </row>
    <row r="75" customFormat="false" ht="12.75" hidden="false" customHeight="false" outlineLevel="0" collapsed="false">
      <c r="G75" s="73"/>
    </row>
    <row r="76" customFormat="false" ht="12.75" hidden="false" customHeight="false" outlineLevel="0" collapsed="false">
      <c r="G76" s="73"/>
    </row>
    <row r="77" customFormat="false" ht="12.75" hidden="false" customHeight="false" outlineLevel="0" collapsed="false">
      <c r="G77" s="73"/>
    </row>
    <row r="78" customFormat="false" ht="12.75" hidden="false" customHeight="false" outlineLevel="0" collapsed="false">
      <c r="G78" s="73"/>
    </row>
    <row r="79" customFormat="false" ht="12.75" hidden="false" customHeight="false" outlineLevel="0" collapsed="false">
      <c r="G79" s="73"/>
    </row>
    <row r="80" customFormat="false" ht="12.75" hidden="false" customHeight="false" outlineLevel="0" collapsed="false">
      <c r="G80" s="46"/>
    </row>
    <row r="81" customFormat="false" ht="12.75" hidden="false" customHeight="false" outlineLevel="0" collapsed="false">
      <c r="G81" s="74"/>
    </row>
  </sheetData>
  <printOptions headings="false" gridLines="false" gridLinesSet="true" horizontalCentered="false" verticalCentered="false"/>
  <pageMargins left="0.708333333333333" right="0.708333333333333" top="0.7875" bottom="0.7875" header="0.511811023622047" footer="0.315277777777778"/>
  <pageSetup paperSize="9" scale="9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&amp;C&amp;A &amp;P / &amp;N&amp;R&amp;F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73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H158" activeCellId="0" sqref="H158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343" width="8.29"/>
    <col collapsed="false" customWidth="true" hidden="false" outlineLevel="0" max="2" min="2" style="474" width="30.29"/>
    <col collapsed="false" customWidth="true" hidden="false" outlineLevel="0" max="3" min="3" style="475" width="6.71"/>
    <col collapsed="false" customWidth="true" hidden="false" outlineLevel="0" max="4" min="4" style="475" width="23.29"/>
    <col collapsed="false" customWidth="true" hidden="true" outlineLevel="0" max="5" min="5" style="429" width="12.42"/>
    <col collapsed="false" customWidth="false" hidden="false" outlineLevel="0" max="16384" min="6" style="429" width="11.43"/>
  </cols>
  <sheetData>
    <row r="1" customFormat="false" ht="23.85" hidden="false" customHeight="false" outlineLevel="0" collapsed="false">
      <c r="A1" s="476" t="s">
        <v>296</v>
      </c>
      <c r="B1" s="477" t="s">
        <v>297</v>
      </c>
      <c r="C1" s="478" t="s">
        <v>97</v>
      </c>
      <c r="D1" s="478" t="s">
        <v>298</v>
      </c>
      <c r="E1" s="479" t="s">
        <v>66</v>
      </c>
      <c r="F1" s="480" t="s">
        <v>299</v>
      </c>
      <c r="G1" s="480" t="s">
        <v>300</v>
      </c>
      <c r="H1" s="481" t="s">
        <v>301</v>
      </c>
      <c r="I1" s="481" t="s">
        <v>302</v>
      </c>
      <c r="J1" s="481" t="s">
        <v>303</v>
      </c>
    </row>
    <row r="2" customFormat="false" ht="17.25" hidden="true" customHeight="true" outlineLevel="0" collapsed="false">
      <c r="A2" s="343" t="s">
        <v>304</v>
      </c>
      <c r="B2" s="482" t="s">
        <v>305</v>
      </c>
      <c r="C2" s="327" t="n">
        <v>2</v>
      </c>
      <c r="D2" s="482" t="s">
        <v>306</v>
      </c>
      <c r="E2" s="483" t="n">
        <v>30486</v>
      </c>
      <c r="F2" s="484"/>
    </row>
    <row r="3" customFormat="false" ht="17.25" hidden="true" customHeight="true" outlineLevel="0" collapsed="false">
      <c r="B3" s="482"/>
      <c r="C3" s="327" t="n">
        <v>2</v>
      </c>
      <c r="D3" s="482" t="s">
        <v>307</v>
      </c>
      <c r="E3" s="483" t="n">
        <v>2715</v>
      </c>
      <c r="F3" s="484"/>
    </row>
    <row r="4" customFormat="false" ht="17.25" hidden="true" customHeight="true" outlineLevel="0" collapsed="false">
      <c r="A4" s="343" t="s">
        <v>308</v>
      </c>
      <c r="B4" s="482" t="s">
        <v>309</v>
      </c>
      <c r="C4" s="327" t="n">
        <v>2</v>
      </c>
      <c r="D4" s="482" t="s">
        <v>306</v>
      </c>
      <c r="E4" s="483" t="n">
        <v>3521</v>
      </c>
      <c r="F4" s="484"/>
    </row>
    <row r="5" customFormat="false" ht="17.25" hidden="true" customHeight="true" outlineLevel="0" collapsed="false">
      <c r="B5" s="482"/>
      <c r="C5" s="327" t="n">
        <v>2</v>
      </c>
      <c r="D5" s="482" t="s">
        <v>310</v>
      </c>
      <c r="E5" s="483" t="n">
        <v>3343</v>
      </c>
      <c r="F5" s="484"/>
    </row>
    <row r="6" customFormat="false" ht="17.25" hidden="true" customHeight="true" outlineLevel="0" collapsed="false">
      <c r="B6" s="482"/>
      <c r="C6" s="327" t="n">
        <v>2</v>
      </c>
      <c r="D6" s="482" t="s">
        <v>307</v>
      </c>
      <c r="E6" s="483" t="n">
        <v>52</v>
      </c>
      <c r="F6" s="484"/>
    </row>
    <row r="7" customFormat="false" ht="17.25" hidden="true" customHeight="true" outlineLevel="0" collapsed="false">
      <c r="A7" s="343" t="s">
        <v>311</v>
      </c>
      <c r="B7" s="429" t="s">
        <v>312</v>
      </c>
      <c r="C7" s="327" t="n">
        <v>2</v>
      </c>
      <c r="D7" s="482" t="s">
        <v>306</v>
      </c>
      <c r="E7" s="483" t="n">
        <v>1304</v>
      </c>
      <c r="F7" s="484"/>
    </row>
    <row r="8" customFormat="false" ht="17.25" hidden="true" customHeight="true" outlineLevel="0" collapsed="false">
      <c r="B8" s="429"/>
      <c r="C8" s="327" t="n">
        <v>2</v>
      </c>
      <c r="D8" s="482" t="s">
        <v>307</v>
      </c>
      <c r="E8" s="483" t="n">
        <v>1449</v>
      </c>
      <c r="F8" s="484"/>
    </row>
    <row r="9" customFormat="false" ht="17.25" hidden="true" customHeight="true" outlineLevel="0" collapsed="false">
      <c r="A9" s="343" t="s">
        <v>313</v>
      </c>
      <c r="B9" s="482" t="s">
        <v>314</v>
      </c>
      <c r="C9" s="327" t="n">
        <v>2</v>
      </c>
      <c r="D9" s="482" t="s">
        <v>306</v>
      </c>
      <c r="E9" s="483" t="n">
        <v>9000</v>
      </c>
      <c r="F9" s="484"/>
      <c r="G9" s="484"/>
      <c r="H9" s="484"/>
      <c r="I9" s="484"/>
      <c r="J9" s="484"/>
    </row>
    <row r="10" customFormat="false" ht="17.25" hidden="true" customHeight="true" outlineLevel="0" collapsed="false">
      <c r="B10" s="482"/>
      <c r="C10" s="327" t="n">
        <v>2</v>
      </c>
      <c r="D10" s="482" t="s">
        <v>310</v>
      </c>
      <c r="E10" s="483" t="n">
        <v>931</v>
      </c>
      <c r="F10" s="484"/>
      <c r="G10" s="484"/>
      <c r="H10" s="484"/>
      <c r="I10" s="484"/>
      <c r="J10" s="484"/>
    </row>
    <row r="11" customFormat="false" ht="17.25" hidden="true" customHeight="true" outlineLevel="0" collapsed="false">
      <c r="A11" s="343" t="s">
        <v>315</v>
      </c>
      <c r="B11" s="482" t="s">
        <v>316</v>
      </c>
      <c r="C11" s="327" t="n">
        <v>2</v>
      </c>
      <c r="D11" s="482" t="s">
        <v>306</v>
      </c>
      <c r="E11" s="483" t="n">
        <v>1015</v>
      </c>
      <c r="F11" s="484"/>
    </row>
    <row r="12" customFormat="false" ht="17.25" hidden="true" customHeight="true" outlineLevel="0" collapsed="false">
      <c r="B12" s="482"/>
      <c r="C12" s="327" t="n">
        <v>2</v>
      </c>
      <c r="D12" s="482" t="s">
        <v>306</v>
      </c>
      <c r="E12" s="483" t="n">
        <v>1261</v>
      </c>
      <c r="F12" s="484"/>
    </row>
    <row r="13" customFormat="false" ht="17.25" hidden="true" customHeight="true" outlineLevel="0" collapsed="false">
      <c r="B13" s="482"/>
      <c r="C13" s="327" t="n">
        <v>2</v>
      </c>
      <c r="D13" s="482" t="s">
        <v>310</v>
      </c>
      <c r="E13" s="483" t="n">
        <v>83</v>
      </c>
      <c r="F13" s="484"/>
    </row>
    <row r="14" customFormat="false" ht="17.25" hidden="true" customHeight="true" outlineLevel="0" collapsed="false">
      <c r="A14" s="343" t="s">
        <v>317</v>
      </c>
      <c r="B14" s="482" t="s">
        <v>318</v>
      </c>
      <c r="C14" s="327" t="n">
        <v>2</v>
      </c>
      <c r="D14" s="482" t="s">
        <v>306</v>
      </c>
      <c r="E14" s="483" t="n">
        <v>89</v>
      </c>
      <c r="F14" s="484"/>
    </row>
    <row r="15" customFormat="false" ht="17.25" hidden="true" customHeight="true" outlineLevel="0" collapsed="false">
      <c r="A15" s="343" t="s">
        <v>319</v>
      </c>
      <c r="B15" s="482" t="s">
        <v>320</v>
      </c>
      <c r="C15" s="327" t="n">
        <v>2</v>
      </c>
      <c r="D15" s="482" t="s">
        <v>306</v>
      </c>
      <c r="E15" s="483" t="n">
        <v>155</v>
      </c>
      <c r="F15" s="484"/>
    </row>
    <row r="16" customFormat="false" ht="17.25" hidden="true" customHeight="true" outlineLevel="0" collapsed="false">
      <c r="A16" s="343" t="s">
        <v>321</v>
      </c>
      <c r="B16" s="482" t="s">
        <v>322</v>
      </c>
      <c r="C16" s="327" t="n">
        <v>2</v>
      </c>
      <c r="D16" s="482" t="s">
        <v>306</v>
      </c>
      <c r="E16" s="483" t="n">
        <v>2807</v>
      </c>
      <c r="F16" s="484"/>
    </row>
    <row r="17" customFormat="false" ht="17.25" hidden="true" customHeight="true" outlineLevel="0" collapsed="false">
      <c r="A17" s="343" t="s">
        <v>323</v>
      </c>
      <c r="B17" s="482" t="s">
        <v>324</v>
      </c>
      <c r="C17" s="327" t="n">
        <v>2</v>
      </c>
      <c r="D17" s="482" t="s">
        <v>306</v>
      </c>
      <c r="E17" s="483" t="n">
        <v>1455</v>
      </c>
      <c r="F17" s="484"/>
    </row>
    <row r="18" customFormat="false" ht="17.25" hidden="true" customHeight="true" outlineLevel="0" collapsed="false">
      <c r="B18" s="482"/>
      <c r="C18" s="327" t="n">
        <v>2</v>
      </c>
      <c r="D18" s="482" t="s">
        <v>310</v>
      </c>
      <c r="E18" s="483" t="n">
        <v>243</v>
      </c>
      <c r="F18" s="484"/>
    </row>
    <row r="19" customFormat="false" ht="17.25" hidden="true" customHeight="true" outlineLevel="0" collapsed="false">
      <c r="B19" s="482"/>
      <c r="C19" s="327" t="n">
        <v>2</v>
      </c>
      <c r="D19" s="482" t="s">
        <v>307</v>
      </c>
      <c r="E19" s="483" t="n">
        <v>289</v>
      </c>
      <c r="F19" s="484"/>
    </row>
    <row r="20" customFormat="false" ht="17.25" hidden="true" customHeight="true" outlineLevel="0" collapsed="false">
      <c r="A20" s="343" t="s">
        <v>325</v>
      </c>
      <c r="B20" s="482" t="s">
        <v>326</v>
      </c>
      <c r="C20" s="327" t="n">
        <v>2</v>
      </c>
      <c r="D20" s="482" t="s">
        <v>306</v>
      </c>
      <c r="E20" s="483" t="n">
        <v>1056</v>
      </c>
      <c r="F20" s="484"/>
    </row>
    <row r="21" customFormat="false" ht="17.25" hidden="true" customHeight="true" outlineLevel="0" collapsed="false">
      <c r="B21" s="482"/>
      <c r="C21" s="327" t="n">
        <v>2</v>
      </c>
      <c r="D21" s="482" t="s">
        <v>310</v>
      </c>
      <c r="E21" s="483" t="n">
        <v>644</v>
      </c>
      <c r="F21" s="484"/>
    </row>
    <row r="22" customFormat="false" ht="17.25" hidden="true" customHeight="true" outlineLevel="0" collapsed="false">
      <c r="B22" s="482"/>
      <c r="C22" s="327" t="n">
        <v>2</v>
      </c>
      <c r="D22" s="482" t="s">
        <v>307</v>
      </c>
      <c r="E22" s="483" t="n">
        <v>244</v>
      </c>
      <c r="F22" s="484"/>
    </row>
    <row r="23" customFormat="false" ht="17.25" hidden="true" customHeight="true" outlineLevel="0" collapsed="false">
      <c r="A23" s="343" t="s">
        <v>327</v>
      </c>
      <c r="B23" s="482" t="s">
        <v>328</v>
      </c>
      <c r="C23" s="327" t="n">
        <v>2</v>
      </c>
      <c r="D23" s="482" t="s">
        <v>306</v>
      </c>
      <c r="E23" s="483" t="n">
        <v>1441</v>
      </c>
      <c r="F23" s="484"/>
    </row>
    <row r="24" customFormat="false" ht="17.25" hidden="true" customHeight="true" outlineLevel="0" collapsed="false">
      <c r="B24" s="482"/>
      <c r="C24" s="327" t="n">
        <v>2</v>
      </c>
      <c r="D24" s="482" t="s">
        <v>310</v>
      </c>
      <c r="E24" s="483" t="n">
        <v>677</v>
      </c>
      <c r="F24" s="484"/>
    </row>
    <row r="25" customFormat="false" ht="17.25" hidden="true" customHeight="true" outlineLevel="0" collapsed="false">
      <c r="B25" s="482"/>
      <c r="C25" s="327" t="n">
        <v>2</v>
      </c>
      <c r="D25" s="482" t="s">
        <v>307</v>
      </c>
      <c r="E25" s="483" t="n">
        <v>247</v>
      </c>
      <c r="F25" s="484"/>
    </row>
    <row r="26" customFormat="false" ht="17.25" hidden="true" customHeight="true" outlineLevel="0" collapsed="false">
      <c r="A26" s="343" t="s">
        <v>329</v>
      </c>
      <c r="B26" s="482" t="s">
        <v>330</v>
      </c>
      <c r="C26" s="327" t="n">
        <v>2</v>
      </c>
      <c r="D26" s="482" t="s">
        <v>306</v>
      </c>
      <c r="E26" s="483" t="n">
        <v>1875</v>
      </c>
      <c r="F26" s="484"/>
    </row>
    <row r="27" customFormat="false" ht="17.25" hidden="true" customHeight="true" outlineLevel="0" collapsed="false">
      <c r="B27" s="482"/>
      <c r="C27" s="327" t="n">
        <v>2</v>
      </c>
      <c r="D27" s="482" t="s">
        <v>307</v>
      </c>
      <c r="E27" s="483" t="n">
        <v>472</v>
      </c>
      <c r="F27" s="484"/>
    </row>
    <row r="28" customFormat="false" ht="17.25" hidden="true" customHeight="true" outlineLevel="0" collapsed="false">
      <c r="A28" s="343" t="s">
        <v>331</v>
      </c>
      <c r="B28" s="482" t="s">
        <v>332</v>
      </c>
      <c r="C28" s="327" t="n">
        <v>2</v>
      </c>
      <c r="D28" s="482" t="s">
        <v>306</v>
      </c>
      <c r="E28" s="483" t="n">
        <v>1733</v>
      </c>
      <c r="F28" s="484"/>
    </row>
    <row r="29" customFormat="false" ht="17.25" hidden="true" customHeight="true" outlineLevel="0" collapsed="false">
      <c r="B29" s="482"/>
      <c r="C29" s="327" t="n">
        <v>2</v>
      </c>
      <c r="D29" s="429" t="s">
        <v>307</v>
      </c>
      <c r="E29" s="483" t="n">
        <v>23</v>
      </c>
      <c r="F29" s="484"/>
    </row>
    <row r="30" customFormat="false" ht="17.25" hidden="true" customHeight="true" outlineLevel="0" collapsed="false">
      <c r="A30" s="343" t="s">
        <v>333</v>
      </c>
      <c r="B30" s="482" t="s">
        <v>334</v>
      </c>
      <c r="C30" s="327" t="n">
        <v>2</v>
      </c>
      <c r="D30" s="429" t="s">
        <v>306</v>
      </c>
      <c r="E30" s="483" t="n">
        <v>967</v>
      </c>
      <c r="F30" s="484"/>
    </row>
    <row r="31" customFormat="false" ht="17.25" hidden="true" customHeight="true" outlineLevel="0" collapsed="false">
      <c r="B31" s="482"/>
      <c r="C31" s="327" t="n">
        <v>2</v>
      </c>
      <c r="D31" s="429" t="s">
        <v>307</v>
      </c>
      <c r="E31" s="483" t="n">
        <v>199</v>
      </c>
      <c r="F31" s="484"/>
    </row>
    <row r="32" customFormat="false" ht="17.25" hidden="true" customHeight="true" outlineLevel="0" collapsed="false">
      <c r="A32" s="343" t="s">
        <v>335</v>
      </c>
      <c r="B32" s="482" t="s">
        <v>336</v>
      </c>
      <c r="C32" s="327" t="n">
        <v>2</v>
      </c>
      <c r="D32" s="429" t="s">
        <v>306</v>
      </c>
      <c r="E32" s="483" t="n">
        <v>927</v>
      </c>
      <c r="F32" s="484"/>
    </row>
    <row r="33" customFormat="false" ht="17.25" hidden="true" customHeight="true" outlineLevel="0" collapsed="false">
      <c r="B33" s="482"/>
      <c r="C33" s="327"/>
      <c r="D33" s="429" t="s">
        <v>307</v>
      </c>
      <c r="E33" s="483" t="n">
        <v>204</v>
      </c>
      <c r="F33" s="484"/>
    </row>
    <row r="34" customFormat="false" ht="17.25" hidden="true" customHeight="true" outlineLevel="0" collapsed="false">
      <c r="A34" s="343" t="s">
        <v>337</v>
      </c>
      <c r="B34" s="482" t="s">
        <v>338</v>
      </c>
      <c r="C34" s="327" t="n">
        <v>2</v>
      </c>
      <c r="D34" s="429" t="s">
        <v>306</v>
      </c>
      <c r="E34" s="483" t="n">
        <v>2550</v>
      </c>
      <c r="F34" s="484"/>
    </row>
    <row r="35" customFormat="false" ht="17.25" hidden="true" customHeight="true" outlineLevel="0" collapsed="false">
      <c r="B35" s="482"/>
      <c r="C35" s="327"/>
      <c r="D35" s="429" t="s">
        <v>307</v>
      </c>
      <c r="E35" s="483" t="n">
        <v>341</v>
      </c>
      <c r="F35" s="484"/>
    </row>
    <row r="36" customFormat="false" ht="17.25" hidden="true" customHeight="true" outlineLevel="0" collapsed="false">
      <c r="A36" s="343" t="s">
        <v>339</v>
      </c>
      <c r="B36" s="429" t="s">
        <v>340</v>
      </c>
      <c r="C36" s="327" t="n">
        <v>1</v>
      </c>
      <c r="D36" s="429" t="s">
        <v>306</v>
      </c>
      <c r="E36" s="483" t="n">
        <v>1593</v>
      </c>
      <c r="F36" s="485"/>
    </row>
    <row r="37" customFormat="false" ht="17.25" hidden="true" customHeight="true" outlineLevel="0" collapsed="false">
      <c r="A37" s="343" t="s">
        <v>341</v>
      </c>
      <c r="B37" s="482" t="s">
        <v>342</v>
      </c>
      <c r="C37" s="327" t="n">
        <v>2</v>
      </c>
      <c r="D37" s="429" t="s">
        <v>306</v>
      </c>
      <c r="E37" s="483" t="n">
        <v>2535</v>
      </c>
      <c r="F37" s="484"/>
    </row>
    <row r="38" customFormat="false" ht="17.25" hidden="true" customHeight="true" outlineLevel="0" collapsed="false">
      <c r="A38" s="343" t="s">
        <v>343</v>
      </c>
      <c r="B38" s="482" t="s">
        <v>344</v>
      </c>
      <c r="C38" s="327" t="n">
        <v>2</v>
      </c>
      <c r="D38" s="429" t="s">
        <v>306</v>
      </c>
      <c r="E38" s="483" t="n">
        <v>3395.25</v>
      </c>
      <c r="F38" s="484"/>
    </row>
    <row r="39" customFormat="false" ht="17.25" hidden="true" customHeight="true" outlineLevel="0" collapsed="false">
      <c r="A39" s="343" t="s">
        <v>345</v>
      </c>
      <c r="B39" s="482" t="s">
        <v>346</v>
      </c>
      <c r="C39" s="327" t="n">
        <v>2</v>
      </c>
      <c r="D39" s="429" t="s">
        <v>306</v>
      </c>
      <c r="E39" s="483" t="n">
        <v>2263</v>
      </c>
      <c r="F39" s="484"/>
    </row>
    <row r="40" customFormat="false" ht="17.25" hidden="true" customHeight="true" outlineLevel="0" collapsed="false">
      <c r="B40" s="482"/>
      <c r="C40" s="327"/>
      <c r="D40" s="429" t="s">
        <v>310</v>
      </c>
      <c r="E40" s="483" t="n">
        <v>784</v>
      </c>
      <c r="F40" s="484"/>
    </row>
    <row r="41" customFormat="false" ht="17.25" hidden="true" customHeight="true" outlineLevel="0" collapsed="false">
      <c r="B41" s="482"/>
      <c r="C41" s="327"/>
      <c r="D41" s="429" t="s">
        <v>307</v>
      </c>
      <c r="E41" s="483" t="n">
        <v>302</v>
      </c>
      <c r="F41" s="484"/>
    </row>
    <row r="42" customFormat="false" ht="17.25" hidden="true" customHeight="true" outlineLevel="0" collapsed="false">
      <c r="A42" s="343" t="s">
        <v>347</v>
      </c>
      <c r="B42" s="482" t="s">
        <v>348</v>
      </c>
      <c r="C42" s="327" t="n">
        <v>2</v>
      </c>
      <c r="D42" s="429" t="s">
        <v>306</v>
      </c>
      <c r="E42" s="483" t="n">
        <v>1472</v>
      </c>
      <c r="F42" s="484"/>
    </row>
    <row r="43" customFormat="false" ht="17.25" hidden="true" customHeight="true" outlineLevel="0" collapsed="false">
      <c r="B43" s="482"/>
      <c r="C43" s="327"/>
      <c r="D43" s="429" t="s">
        <v>310</v>
      </c>
      <c r="E43" s="483" t="n">
        <v>278</v>
      </c>
      <c r="F43" s="484"/>
    </row>
    <row r="44" customFormat="false" ht="17.25" hidden="true" customHeight="true" outlineLevel="0" collapsed="false">
      <c r="B44" s="482"/>
      <c r="C44" s="327"/>
      <c r="D44" s="429" t="s">
        <v>307</v>
      </c>
      <c r="E44" s="483" t="n">
        <v>327</v>
      </c>
      <c r="F44" s="484"/>
    </row>
    <row r="45" customFormat="false" ht="17.25" hidden="true" customHeight="true" outlineLevel="0" collapsed="false">
      <c r="A45" s="343" t="s">
        <v>349</v>
      </c>
      <c r="B45" s="482" t="s">
        <v>350</v>
      </c>
      <c r="C45" s="327" t="n">
        <v>1</v>
      </c>
      <c r="D45" s="327"/>
      <c r="E45" s="483" t="n">
        <v>2076.95</v>
      </c>
      <c r="F45" s="485"/>
    </row>
    <row r="46" customFormat="false" ht="17.25" hidden="true" customHeight="true" outlineLevel="0" collapsed="false">
      <c r="A46" s="343" t="s">
        <v>351</v>
      </c>
      <c r="B46" s="482" t="s">
        <v>352</v>
      </c>
      <c r="C46" s="327" t="n">
        <v>2</v>
      </c>
      <c r="D46" s="429" t="s">
        <v>306</v>
      </c>
      <c r="E46" s="483" t="n">
        <v>741</v>
      </c>
      <c r="F46" s="484"/>
    </row>
    <row r="47" customFormat="false" ht="17.25" hidden="true" customHeight="true" outlineLevel="0" collapsed="false">
      <c r="B47" s="482"/>
      <c r="C47" s="327"/>
      <c r="D47" s="429" t="s">
        <v>307</v>
      </c>
      <c r="E47" s="483" t="n">
        <v>1154</v>
      </c>
      <c r="F47" s="484"/>
    </row>
    <row r="48" customFormat="false" ht="17.25" hidden="true" customHeight="true" outlineLevel="0" collapsed="false">
      <c r="A48" s="343" t="s">
        <v>353</v>
      </c>
      <c r="B48" s="482" t="s">
        <v>354</v>
      </c>
      <c r="C48" s="327" t="n">
        <v>1</v>
      </c>
      <c r="D48" s="429" t="s">
        <v>306</v>
      </c>
      <c r="E48" s="483" t="n">
        <v>1894.65</v>
      </c>
    </row>
    <row r="49" customFormat="false" ht="17.25" hidden="true" customHeight="true" outlineLevel="0" collapsed="false">
      <c r="A49" s="343" t="s">
        <v>355</v>
      </c>
      <c r="B49" s="482" t="s">
        <v>356</v>
      </c>
      <c r="C49" s="327" t="n">
        <v>2</v>
      </c>
      <c r="D49" s="429" t="s">
        <v>306</v>
      </c>
      <c r="E49" s="483" t="n">
        <v>848</v>
      </c>
    </row>
    <row r="50" customFormat="false" ht="17.25" hidden="true" customHeight="true" outlineLevel="0" collapsed="false">
      <c r="B50" s="482"/>
      <c r="C50" s="327"/>
      <c r="D50" s="429" t="s">
        <v>307</v>
      </c>
      <c r="E50" s="483" t="n">
        <v>387</v>
      </c>
    </row>
    <row r="51" customFormat="false" ht="17.25" hidden="true" customHeight="true" outlineLevel="0" collapsed="false">
      <c r="A51" s="343" t="s">
        <v>357</v>
      </c>
      <c r="B51" s="482" t="s">
        <v>358</v>
      </c>
      <c r="C51" s="327" t="n">
        <v>1</v>
      </c>
      <c r="D51" s="327"/>
      <c r="E51" s="483" t="n">
        <v>1234.97</v>
      </c>
    </row>
    <row r="52" customFormat="false" ht="17.25" hidden="true" customHeight="true" outlineLevel="0" collapsed="false">
      <c r="A52" s="343" t="s">
        <v>359</v>
      </c>
      <c r="B52" s="482" t="s">
        <v>360</v>
      </c>
      <c r="C52" s="327" t="n">
        <v>2</v>
      </c>
      <c r="D52" s="429" t="s">
        <v>306</v>
      </c>
      <c r="E52" s="483" t="n">
        <v>2361</v>
      </c>
    </row>
    <row r="53" customFormat="false" ht="17.25" hidden="true" customHeight="true" outlineLevel="0" collapsed="false">
      <c r="B53" s="482"/>
      <c r="C53" s="327"/>
      <c r="D53" s="429" t="s">
        <v>307</v>
      </c>
      <c r="E53" s="483" t="n">
        <v>37</v>
      </c>
    </row>
    <row r="54" customFormat="false" ht="17.25" hidden="true" customHeight="true" outlineLevel="0" collapsed="false">
      <c r="A54" s="343" t="s">
        <v>361</v>
      </c>
      <c r="B54" s="482" t="s">
        <v>362</v>
      </c>
      <c r="C54" s="327" t="n">
        <v>1</v>
      </c>
      <c r="D54" s="327"/>
      <c r="E54" s="483" t="n">
        <v>2398.5</v>
      </c>
    </row>
    <row r="55" customFormat="false" ht="17.25" hidden="true" customHeight="true" outlineLevel="0" collapsed="false">
      <c r="A55" s="343" t="s">
        <v>363</v>
      </c>
      <c r="B55" s="482" t="s">
        <v>364</v>
      </c>
      <c r="C55" s="327" t="n">
        <v>2</v>
      </c>
      <c r="D55" s="327"/>
      <c r="E55" s="483" t="n">
        <v>1067.98</v>
      </c>
    </row>
    <row r="56" customFormat="false" ht="17.25" hidden="true" customHeight="true" outlineLevel="0" collapsed="false">
      <c r="A56" s="343" t="s">
        <v>365</v>
      </c>
      <c r="B56" s="482" t="s">
        <v>366</v>
      </c>
      <c r="C56" s="327" t="n">
        <v>2</v>
      </c>
      <c r="D56" s="327"/>
      <c r="E56" s="483" t="n">
        <v>3500.1</v>
      </c>
    </row>
    <row r="57" customFormat="false" ht="17.25" hidden="true" customHeight="true" outlineLevel="0" collapsed="false">
      <c r="A57" s="343" t="s">
        <v>367</v>
      </c>
      <c r="B57" s="482" t="s">
        <v>368</v>
      </c>
      <c r="C57" s="327" t="n">
        <v>1</v>
      </c>
      <c r="D57" s="327"/>
      <c r="E57" s="483" t="n">
        <v>3500.1</v>
      </c>
    </row>
    <row r="58" customFormat="false" ht="17.25" hidden="true" customHeight="true" outlineLevel="0" collapsed="false">
      <c r="A58" s="343" t="s">
        <v>369</v>
      </c>
      <c r="B58" s="482" t="s">
        <v>370</v>
      </c>
      <c r="C58" s="327" t="n">
        <v>2</v>
      </c>
      <c r="D58" s="429" t="s">
        <v>306</v>
      </c>
      <c r="E58" s="483" t="n">
        <v>2877</v>
      </c>
    </row>
    <row r="59" customFormat="false" ht="17.25" hidden="true" customHeight="true" outlineLevel="0" collapsed="false">
      <c r="B59" s="482"/>
      <c r="C59" s="327"/>
      <c r="D59" s="429" t="s">
        <v>310</v>
      </c>
      <c r="E59" s="483" t="n">
        <v>216</v>
      </c>
    </row>
    <row r="60" customFormat="false" ht="17.25" hidden="true" customHeight="true" outlineLevel="0" collapsed="false">
      <c r="A60" s="343" t="s">
        <v>371</v>
      </c>
      <c r="B60" s="482" t="s">
        <v>372</v>
      </c>
      <c r="C60" s="327" t="n">
        <v>1</v>
      </c>
      <c r="D60" s="429" t="s">
        <v>306</v>
      </c>
      <c r="E60" s="483" t="n">
        <v>3093.39</v>
      </c>
    </row>
    <row r="61" customFormat="false" ht="17.25" hidden="true" customHeight="true" outlineLevel="0" collapsed="false">
      <c r="A61" s="343" t="s">
        <v>373</v>
      </c>
      <c r="B61" s="482" t="s">
        <v>374</v>
      </c>
      <c r="C61" s="327" t="n">
        <v>2</v>
      </c>
      <c r="D61" s="429" t="s">
        <v>306</v>
      </c>
      <c r="E61" s="483" t="n">
        <v>2883</v>
      </c>
    </row>
    <row r="62" customFormat="false" ht="17.25" hidden="true" customHeight="true" outlineLevel="0" collapsed="false">
      <c r="B62" s="482"/>
      <c r="C62" s="327"/>
      <c r="D62" s="429" t="s">
        <v>310</v>
      </c>
      <c r="E62" s="483" t="n">
        <v>546</v>
      </c>
    </row>
    <row r="63" customFormat="false" ht="17.25" hidden="true" customHeight="true" outlineLevel="0" collapsed="false">
      <c r="A63" s="343" t="s">
        <v>375</v>
      </c>
      <c r="B63" s="482" t="s">
        <v>376</v>
      </c>
      <c r="C63" s="327" t="n">
        <v>1</v>
      </c>
      <c r="D63" s="327"/>
      <c r="E63" s="483" t="n">
        <v>3428.58</v>
      </c>
    </row>
    <row r="64" customFormat="false" ht="17.25" hidden="false" customHeight="true" outlineLevel="0" collapsed="false">
      <c r="A64" s="343" t="s">
        <v>377</v>
      </c>
      <c r="B64" s="482" t="s">
        <v>378</v>
      </c>
      <c r="C64" s="327" t="n">
        <v>2</v>
      </c>
      <c r="D64" s="429" t="s">
        <v>306</v>
      </c>
      <c r="G64" s="483" t="n">
        <v>3378</v>
      </c>
      <c r="H64" s="483" t="n">
        <v>3378</v>
      </c>
      <c r="J64" s="483" t="n">
        <v>3378</v>
      </c>
    </row>
    <row r="65" customFormat="false" ht="17.25" hidden="false" customHeight="true" outlineLevel="0" collapsed="false">
      <c r="B65" s="482"/>
      <c r="C65" s="327"/>
      <c r="D65" s="429" t="s">
        <v>310</v>
      </c>
      <c r="G65" s="483" t="n">
        <v>772</v>
      </c>
      <c r="H65" s="483"/>
      <c r="J65" s="483" t="n">
        <v>772</v>
      </c>
    </row>
    <row r="66" customFormat="false" ht="17.25" hidden="false" customHeight="true" outlineLevel="0" collapsed="false">
      <c r="A66" s="343" t="s">
        <v>379</v>
      </c>
      <c r="B66" s="482" t="s">
        <v>380</v>
      </c>
      <c r="C66" s="327" t="n">
        <v>1</v>
      </c>
      <c r="D66" s="327"/>
      <c r="G66" s="483" t="n">
        <v>4150.64</v>
      </c>
      <c r="H66" s="483" t="n">
        <v>4150.64</v>
      </c>
      <c r="J66" s="483" t="n">
        <v>4150.64</v>
      </c>
    </row>
    <row r="67" customFormat="false" ht="17.25" hidden="false" customHeight="true" outlineLevel="0" collapsed="false">
      <c r="A67" s="343" t="s">
        <v>381</v>
      </c>
      <c r="B67" s="482" t="s">
        <v>382</v>
      </c>
      <c r="C67" s="327" t="n">
        <v>2</v>
      </c>
      <c r="D67" s="429" t="s">
        <v>306</v>
      </c>
      <c r="G67" s="483" t="n">
        <v>3529</v>
      </c>
      <c r="H67" s="483" t="n">
        <v>3529</v>
      </c>
      <c r="J67" s="483" t="n">
        <v>3529</v>
      </c>
    </row>
    <row r="68" customFormat="false" ht="17.25" hidden="false" customHeight="true" outlineLevel="0" collapsed="false">
      <c r="B68" s="482"/>
      <c r="C68" s="327"/>
      <c r="D68" s="429" t="s">
        <v>310</v>
      </c>
      <c r="G68" s="483" t="n">
        <v>828</v>
      </c>
      <c r="H68" s="483"/>
      <c r="J68" s="483" t="n">
        <v>828</v>
      </c>
    </row>
    <row r="69" customFormat="false" ht="17.25" hidden="false" customHeight="true" outlineLevel="0" collapsed="false">
      <c r="A69" s="343" t="s">
        <v>383</v>
      </c>
      <c r="B69" s="482" t="s">
        <v>384</v>
      </c>
      <c r="C69" s="327" t="n">
        <v>1</v>
      </c>
      <c r="D69" s="327"/>
      <c r="G69" s="483" t="n">
        <v>4356.39</v>
      </c>
      <c r="H69" s="483" t="n">
        <v>4356.39</v>
      </c>
      <c r="J69" s="483" t="n">
        <v>4356.39</v>
      </c>
    </row>
    <row r="70" customFormat="false" ht="17.25" hidden="false" customHeight="true" outlineLevel="0" collapsed="false">
      <c r="A70" s="343" t="s">
        <v>385</v>
      </c>
      <c r="B70" s="482" t="s">
        <v>386</v>
      </c>
      <c r="C70" s="327" t="n">
        <v>2</v>
      </c>
      <c r="D70" s="429" t="s">
        <v>306</v>
      </c>
      <c r="G70" s="483" t="n">
        <v>3368</v>
      </c>
      <c r="H70" s="483" t="n">
        <v>3368</v>
      </c>
      <c r="J70" s="483" t="n">
        <v>3368</v>
      </c>
    </row>
    <row r="71" customFormat="false" ht="17.25" hidden="false" customHeight="true" outlineLevel="0" collapsed="false">
      <c r="B71" s="482"/>
      <c r="C71" s="327"/>
      <c r="D71" s="429" t="s">
        <v>310</v>
      </c>
      <c r="G71" s="483" t="n">
        <v>796</v>
      </c>
      <c r="H71" s="483"/>
      <c r="J71" s="483" t="n">
        <v>796</v>
      </c>
    </row>
    <row r="72" customFormat="false" ht="17.25" hidden="false" customHeight="true" outlineLevel="0" collapsed="false">
      <c r="A72" s="343" t="s">
        <v>387</v>
      </c>
      <c r="B72" s="482" t="s">
        <v>388</v>
      </c>
      <c r="C72" s="327" t="n">
        <v>1</v>
      </c>
      <c r="D72" s="327"/>
      <c r="G72" s="483" t="n">
        <v>4163.76</v>
      </c>
      <c r="H72" s="483" t="n">
        <v>4163.76</v>
      </c>
      <c r="J72" s="483" t="n">
        <v>4163.76</v>
      </c>
    </row>
    <row r="73" customFormat="false" ht="17.25" hidden="false" customHeight="true" outlineLevel="0" collapsed="false">
      <c r="A73" s="343" t="s">
        <v>389</v>
      </c>
      <c r="B73" s="482" t="s">
        <v>390</v>
      </c>
      <c r="C73" s="327" t="n">
        <v>2</v>
      </c>
      <c r="D73" s="429" t="s">
        <v>306</v>
      </c>
      <c r="G73" s="483" t="n">
        <v>3634</v>
      </c>
      <c r="H73" s="483" t="n">
        <v>3634</v>
      </c>
      <c r="J73" s="483" t="n">
        <v>3634</v>
      </c>
    </row>
    <row r="74" customFormat="false" ht="17.25" hidden="false" customHeight="true" outlineLevel="0" collapsed="false">
      <c r="B74" s="482"/>
      <c r="C74" s="327"/>
      <c r="D74" s="429" t="s">
        <v>310</v>
      </c>
      <c r="G74" s="483" t="n">
        <v>737</v>
      </c>
      <c r="H74" s="483"/>
      <c r="J74" s="483" t="n">
        <v>737</v>
      </c>
    </row>
    <row r="75" customFormat="false" ht="17.25" hidden="false" customHeight="true" outlineLevel="0" collapsed="false">
      <c r="A75" s="343" t="s">
        <v>391</v>
      </c>
      <c r="B75" s="482" t="s">
        <v>392</v>
      </c>
      <c r="C75" s="327" t="n">
        <v>1</v>
      </c>
      <c r="D75" s="327"/>
      <c r="G75" s="483" t="n">
        <v>4370.08</v>
      </c>
      <c r="H75" s="483" t="n">
        <v>4370.08</v>
      </c>
      <c r="J75" s="483" t="n">
        <v>4370.08</v>
      </c>
    </row>
    <row r="76" customFormat="false" ht="17.25" hidden="false" customHeight="true" outlineLevel="0" collapsed="false">
      <c r="A76" s="343" t="s">
        <v>393</v>
      </c>
      <c r="B76" s="482" t="s">
        <v>394</v>
      </c>
      <c r="C76" s="327" t="n">
        <v>2</v>
      </c>
      <c r="D76" s="429" t="s">
        <v>306</v>
      </c>
      <c r="G76" s="483" t="n">
        <v>3558</v>
      </c>
      <c r="H76" s="483" t="n">
        <v>3558</v>
      </c>
      <c r="J76" s="483" t="n">
        <v>3558</v>
      </c>
    </row>
    <row r="77" customFormat="false" ht="17.25" hidden="false" customHeight="true" outlineLevel="0" collapsed="false">
      <c r="B77" s="482"/>
      <c r="C77" s="327"/>
      <c r="D77" s="429" t="s">
        <v>310</v>
      </c>
      <c r="G77" s="483" t="n">
        <v>332</v>
      </c>
      <c r="H77" s="483"/>
      <c r="J77" s="483" t="n">
        <v>332</v>
      </c>
    </row>
    <row r="78" customFormat="false" ht="17.25" hidden="false" customHeight="true" outlineLevel="0" collapsed="false">
      <c r="A78" s="343" t="s">
        <v>395</v>
      </c>
      <c r="B78" s="482" t="s">
        <v>396</v>
      </c>
      <c r="C78" s="327" t="n">
        <v>1</v>
      </c>
      <c r="D78" s="327"/>
      <c r="G78" s="483" t="n">
        <v>3890.6</v>
      </c>
      <c r="H78" s="483" t="n">
        <v>3890.6</v>
      </c>
      <c r="J78" s="483" t="n">
        <v>3890.6</v>
      </c>
    </row>
    <row r="79" customFormat="false" ht="17.25" hidden="false" customHeight="true" outlineLevel="0" collapsed="false">
      <c r="A79" s="343" t="s">
        <v>397</v>
      </c>
      <c r="B79" s="482" t="s">
        <v>398</v>
      </c>
      <c r="C79" s="327" t="n">
        <v>2</v>
      </c>
      <c r="D79" s="429" t="s">
        <v>306</v>
      </c>
      <c r="G79" s="483" t="n">
        <v>1642</v>
      </c>
      <c r="H79" s="483" t="n">
        <v>1642</v>
      </c>
      <c r="J79" s="483" t="n">
        <v>1642</v>
      </c>
    </row>
    <row r="80" customFormat="false" ht="17.25" hidden="false" customHeight="true" outlineLevel="0" collapsed="false">
      <c r="B80" s="482"/>
      <c r="C80" s="327"/>
      <c r="D80" s="429" t="s">
        <v>310</v>
      </c>
      <c r="G80" s="483" t="n">
        <v>342</v>
      </c>
      <c r="H80" s="483"/>
      <c r="J80" s="483" t="n">
        <v>342</v>
      </c>
    </row>
    <row r="81" customFormat="false" ht="17.25" hidden="false" customHeight="true" outlineLevel="0" collapsed="false">
      <c r="A81" s="343" t="s">
        <v>399</v>
      </c>
      <c r="B81" s="482" t="s">
        <v>400</v>
      </c>
      <c r="C81" s="327" t="n">
        <v>1</v>
      </c>
      <c r="D81" s="327"/>
      <c r="G81" s="483" t="n">
        <v>1984.46</v>
      </c>
      <c r="H81" s="483" t="n">
        <v>1984.46</v>
      </c>
      <c r="J81" s="483" t="n">
        <v>1984.46</v>
      </c>
    </row>
    <row r="82" customFormat="false" ht="17.25" hidden="false" customHeight="true" outlineLevel="0" collapsed="false">
      <c r="A82" s="343" t="s">
        <v>401</v>
      </c>
      <c r="B82" s="482" t="s">
        <v>402</v>
      </c>
      <c r="C82" s="327" t="n">
        <v>2</v>
      </c>
      <c r="D82" s="429" t="s">
        <v>306</v>
      </c>
      <c r="G82" s="483" t="n">
        <v>2117.68</v>
      </c>
      <c r="H82" s="483" t="n">
        <v>2117.68</v>
      </c>
      <c r="J82" s="483" t="n">
        <v>2117.68</v>
      </c>
    </row>
    <row r="83" customFormat="false" ht="17.25" hidden="false" customHeight="true" outlineLevel="0" collapsed="false">
      <c r="A83" s="343" t="s">
        <v>403</v>
      </c>
      <c r="B83" s="482" t="s">
        <v>404</v>
      </c>
      <c r="C83" s="327" t="n">
        <v>1</v>
      </c>
      <c r="D83" s="327"/>
      <c r="G83" s="483" t="n">
        <v>2117.68</v>
      </c>
      <c r="H83" s="483" t="n">
        <v>2117.68</v>
      </c>
      <c r="J83" s="483" t="n">
        <v>2117.68</v>
      </c>
    </row>
    <row r="84" customFormat="false" ht="17.25" hidden="false" customHeight="true" outlineLevel="0" collapsed="false">
      <c r="A84" s="343" t="s">
        <v>405</v>
      </c>
      <c r="B84" s="482" t="s">
        <v>406</v>
      </c>
      <c r="C84" s="327" t="n">
        <v>2</v>
      </c>
      <c r="D84" s="429" t="s">
        <v>306</v>
      </c>
      <c r="G84" s="483" t="n">
        <v>5073.41</v>
      </c>
      <c r="H84" s="483" t="n">
        <v>5073.41</v>
      </c>
      <c r="J84" s="483" t="n">
        <v>5073.41</v>
      </c>
    </row>
    <row r="85" customFormat="false" ht="17.25" hidden="false" customHeight="true" outlineLevel="0" collapsed="false">
      <c r="A85" s="343" t="s">
        <v>407</v>
      </c>
      <c r="B85" s="482" t="s">
        <v>408</v>
      </c>
      <c r="C85" s="327" t="n">
        <v>1</v>
      </c>
      <c r="D85" s="327"/>
      <c r="G85" s="483" t="n">
        <v>846.81</v>
      </c>
      <c r="H85" s="483" t="n">
        <v>846.81</v>
      </c>
      <c r="J85" s="483" t="n">
        <v>846.81</v>
      </c>
    </row>
    <row r="86" customFormat="false" ht="17.25" hidden="true" customHeight="true" outlineLevel="0" collapsed="false">
      <c r="A86" s="343" t="s">
        <v>409</v>
      </c>
      <c r="B86" s="482" t="s">
        <v>410</v>
      </c>
      <c r="C86" s="327" t="n">
        <v>2</v>
      </c>
      <c r="D86" s="429" t="s">
        <v>306</v>
      </c>
      <c r="E86" s="483" t="n">
        <v>846.81</v>
      </c>
      <c r="F86" s="484"/>
    </row>
    <row r="87" customFormat="false" ht="17.25" hidden="true" customHeight="true" outlineLevel="0" collapsed="false">
      <c r="A87" s="343" t="s">
        <v>411</v>
      </c>
      <c r="B87" s="482" t="s">
        <v>412</v>
      </c>
      <c r="C87" s="327" t="n">
        <v>2</v>
      </c>
      <c r="D87" s="429" t="s">
        <v>306</v>
      </c>
      <c r="E87" s="483" t="n">
        <v>8565</v>
      </c>
      <c r="F87" s="484"/>
    </row>
    <row r="88" customFormat="false" ht="17.25" hidden="true" customHeight="true" outlineLevel="0" collapsed="false">
      <c r="B88" s="482"/>
      <c r="C88" s="327"/>
      <c r="D88" s="429" t="s">
        <v>310</v>
      </c>
      <c r="E88" s="483" t="n">
        <v>206</v>
      </c>
      <c r="F88" s="484"/>
    </row>
    <row r="89" customFormat="false" ht="17.25" hidden="true" customHeight="true" outlineLevel="0" collapsed="false">
      <c r="B89" s="482"/>
      <c r="C89" s="327"/>
      <c r="D89" s="429" t="s">
        <v>307</v>
      </c>
      <c r="E89" s="483" t="n">
        <v>229</v>
      </c>
      <c r="F89" s="484"/>
    </row>
    <row r="90" customFormat="false" ht="17.25" hidden="true" customHeight="true" outlineLevel="0" collapsed="false">
      <c r="A90" s="343" t="s">
        <v>413</v>
      </c>
      <c r="B90" s="482" t="s">
        <v>414</v>
      </c>
      <c r="C90" s="327" t="n">
        <v>2</v>
      </c>
      <c r="D90" s="429" t="s">
        <v>306</v>
      </c>
      <c r="E90" s="483" t="n">
        <v>6598</v>
      </c>
    </row>
    <row r="91" customFormat="false" ht="17.25" hidden="true" customHeight="true" outlineLevel="0" collapsed="false">
      <c r="B91" s="482"/>
      <c r="C91" s="327"/>
      <c r="D91" s="429" t="s">
        <v>310</v>
      </c>
      <c r="E91" s="483" t="n">
        <v>4716</v>
      </c>
    </row>
    <row r="92" customFormat="false" ht="17.25" hidden="false" customHeight="true" outlineLevel="0" collapsed="false">
      <c r="A92" s="343" t="s">
        <v>415</v>
      </c>
      <c r="B92" s="482" t="s">
        <v>416</v>
      </c>
      <c r="C92" s="327" t="n">
        <v>2</v>
      </c>
      <c r="D92" s="429" t="s">
        <v>306</v>
      </c>
      <c r="G92" s="483" t="n">
        <v>4712</v>
      </c>
      <c r="H92" s="483" t="n">
        <v>4712</v>
      </c>
      <c r="J92" s="483" t="n">
        <v>4712</v>
      </c>
    </row>
    <row r="93" customFormat="false" ht="17.25" hidden="false" customHeight="true" outlineLevel="0" collapsed="false">
      <c r="B93" s="482"/>
      <c r="C93" s="327"/>
      <c r="D93" s="429" t="s">
        <v>307</v>
      </c>
      <c r="G93" s="483" t="n">
        <v>1178</v>
      </c>
      <c r="H93" s="483"/>
      <c r="J93" s="483" t="n">
        <v>1178</v>
      </c>
    </row>
    <row r="94" customFormat="false" ht="17.25" hidden="false" customHeight="true" outlineLevel="0" collapsed="false">
      <c r="A94" s="343" t="s">
        <v>417</v>
      </c>
      <c r="B94" s="482" t="s">
        <v>418</v>
      </c>
      <c r="C94" s="327" t="n">
        <v>1</v>
      </c>
      <c r="D94" s="429" t="s">
        <v>306</v>
      </c>
      <c r="G94" s="483" t="n">
        <v>13574</v>
      </c>
      <c r="H94" s="483" t="n">
        <v>13574</v>
      </c>
      <c r="J94" s="483" t="n">
        <v>13574</v>
      </c>
    </row>
    <row r="95" customFormat="false" ht="17.25" hidden="false" customHeight="true" outlineLevel="0" collapsed="false">
      <c r="B95" s="482"/>
      <c r="C95" s="327"/>
      <c r="D95" s="429" t="s">
        <v>307</v>
      </c>
      <c r="G95" s="483" t="n">
        <v>327</v>
      </c>
      <c r="H95" s="483"/>
      <c r="J95" s="483" t="n">
        <v>327</v>
      </c>
    </row>
    <row r="96" customFormat="false" ht="17.25" hidden="true" customHeight="true" outlineLevel="0" collapsed="false">
      <c r="A96" s="343" t="s">
        <v>419</v>
      </c>
      <c r="B96" s="482" t="s">
        <v>420</v>
      </c>
      <c r="C96" s="327" t="n">
        <v>2</v>
      </c>
      <c r="D96" s="429" t="s">
        <v>306</v>
      </c>
      <c r="E96" s="483" t="n">
        <v>3630</v>
      </c>
    </row>
    <row r="97" customFormat="false" ht="17.25" hidden="true" customHeight="true" outlineLevel="0" collapsed="false">
      <c r="A97" s="343" t="s">
        <v>421</v>
      </c>
      <c r="B97" s="482" t="s">
        <v>422</v>
      </c>
      <c r="C97" s="327" t="n">
        <v>2</v>
      </c>
      <c r="D97" s="429" t="s">
        <v>306</v>
      </c>
      <c r="E97" s="483" t="n">
        <v>4921</v>
      </c>
    </row>
    <row r="98" customFormat="false" ht="17.25" hidden="true" customHeight="true" outlineLevel="0" collapsed="false">
      <c r="A98" s="343" t="s">
        <v>423</v>
      </c>
      <c r="B98" s="482" t="s">
        <v>424</v>
      </c>
      <c r="C98" s="327" t="n">
        <v>2</v>
      </c>
      <c r="D98" s="429" t="s">
        <v>306</v>
      </c>
      <c r="E98" s="483" t="n">
        <v>6368</v>
      </c>
    </row>
    <row r="99" customFormat="false" ht="17.25" hidden="true" customHeight="true" outlineLevel="0" collapsed="false">
      <c r="A99" s="343" t="s">
        <v>425</v>
      </c>
      <c r="B99" s="482" t="s">
        <v>426</v>
      </c>
      <c r="C99" s="327"/>
      <c r="D99" s="429" t="s">
        <v>306</v>
      </c>
      <c r="E99" s="483" t="n">
        <v>3562</v>
      </c>
    </row>
    <row r="100" customFormat="false" ht="17.25" hidden="true" customHeight="true" outlineLevel="0" collapsed="false">
      <c r="B100" s="482"/>
      <c r="C100" s="327"/>
      <c r="D100" s="429" t="s">
        <v>310</v>
      </c>
      <c r="E100" s="483" t="n">
        <v>2005</v>
      </c>
    </row>
    <row r="101" customFormat="false" ht="17.25" hidden="true" customHeight="true" outlineLevel="0" collapsed="false">
      <c r="A101" s="343" t="s">
        <v>427</v>
      </c>
      <c r="B101" s="482" t="s">
        <v>428</v>
      </c>
      <c r="C101" s="327"/>
      <c r="D101" s="429" t="s">
        <v>306</v>
      </c>
      <c r="E101" s="483" t="n">
        <v>6215</v>
      </c>
    </row>
    <row r="102" customFormat="false" ht="17.25" hidden="true" customHeight="true" outlineLevel="0" collapsed="false">
      <c r="B102" s="482"/>
      <c r="C102" s="327"/>
      <c r="D102" s="429" t="s">
        <v>310</v>
      </c>
      <c r="E102" s="483" t="n">
        <v>864</v>
      </c>
    </row>
    <row r="103" s="486" customFormat="true" ht="17.25" hidden="true" customHeight="true" outlineLevel="0" collapsed="false">
      <c r="A103" s="343" t="s">
        <v>429</v>
      </c>
      <c r="B103" s="482" t="s">
        <v>430</v>
      </c>
      <c r="C103" s="327" t="n">
        <v>2</v>
      </c>
      <c r="D103" s="429" t="s">
        <v>306</v>
      </c>
      <c r="E103" s="483" t="n">
        <v>3369</v>
      </c>
      <c r="F103" s="429"/>
    </row>
    <row r="104" s="486" customFormat="true" ht="17.25" hidden="true" customHeight="true" outlineLevel="0" collapsed="false">
      <c r="A104" s="343"/>
      <c r="B104" s="482"/>
      <c r="C104" s="327"/>
      <c r="D104" s="429" t="s">
        <v>310</v>
      </c>
      <c r="E104" s="483" t="n">
        <v>787</v>
      </c>
      <c r="F104" s="429"/>
    </row>
    <row r="105" s="486" customFormat="true" ht="17.25" hidden="true" customHeight="true" outlineLevel="0" collapsed="false">
      <c r="A105" s="343" t="s">
        <v>431</v>
      </c>
      <c r="B105" s="482" t="s">
        <v>432</v>
      </c>
      <c r="C105" s="327" t="n">
        <v>2</v>
      </c>
      <c r="D105" s="429" t="s">
        <v>306</v>
      </c>
      <c r="E105" s="483" t="n">
        <v>335</v>
      </c>
      <c r="F105" s="429"/>
    </row>
    <row r="106" s="486" customFormat="true" ht="17.25" hidden="true" customHeight="true" outlineLevel="0" collapsed="false">
      <c r="A106" s="343" t="s">
        <v>433</v>
      </c>
      <c r="B106" s="482" t="s">
        <v>434</v>
      </c>
      <c r="C106" s="327" t="n">
        <v>2</v>
      </c>
      <c r="D106" s="429" t="s">
        <v>306</v>
      </c>
      <c r="E106" s="483" t="n">
        <v>441</v>
      </c>
      <c r="F106" s="429"/>
    </row>
    <row r="107" s="486" customFormat="true" ht="17.25" hidden="true" customHeight="true" outlineLevel="0" collapsed="false">
      <c r="A107" s="343" t="s">
        <v>435</v>
      </c>
      <c r="B107" s="482" t="s">
        <v>436</v>
      </c>
      <c r="C107" s="327"/>
      <c r="D107" s="429" t="s">
        <v>306</v>
      </c>
      <c r="E107" s="483" t="n">
        <v>5575</v>
      </c>
      <c r="F107" s="429"/>
    </row>
    <row r="108" s="486" customFormat="true" ht="17.25" hidden="true" customHeight="true" outlineLevel="0" collapsed="false">
      <c r="A108" s="343"/>
      <c r="B108" s="482"/>
      <c r="C108" s="327"/>
      <c r="D108" s="429" t="s">
        <v>310</v>
      </c>
      <c r="E108" s="483" t="n">
        <v>711</v>
      </c>
      <c r="F108" s="429"/>
    </row>
    <row r="109" s="486" customFormat="true" ht="17.25" hidden="true" customHeight="true" outlineLevel="0" collapsed="false">
      <c r="A109" s="343" t="s">
        <v>437</v>
      </c>
      <c r="B109" s="482" t="s">
        <v>438</v>
      </c>
      <c r="C109" s="327"/>
      <c r="D109" s="429" t="s">
        <v>439</v>
      </c>
      <c r="E109" s="483" t="n">
        <v>358</v>
      </c>
      <c r="F109" s="429"/>
    </row>
    <row r="110" s="486" customFormat="true" ht="17.25" hidden="true" customHeight="true" outlineLevel="0" collapsed="false">
      <c r="A110" s="343"/>
      <c r="B110" s="482"/>
      <c r="C110" s="327"/>
      <c r="D110" s="429" t="s">
        <v>306</v>
      </c>
      <c r="E110" s="483" t="n">
        <v>1796</v>
      </c>
      <c r="F110" s="429"/>
    </row>
    <row r="111" s="486" customFormat="true" ht="17.25" hidden="true" customHeight="true" outlineLevel="0" collapsed="false">
      <c r="A111" s="343"/>
      <c r="B111" s="482"/>
      <c r="C111" s="327"/>
      <c r="D111" s="429" t="s">
        <v>306</v>
      </c>
      <c r="E111" s="483" t="n">
        <v>5974</v>
      </c>
      <c r="F111" s="429"/>
    </row>
    <row r="112" s="486" customFormat="true" ht="17.25" hidden="true" customHeight="true" outlineLevel="0" collapsed="false">
      <c r="A112" s="343"/>
      <c r="B112" s="482"/>
      <c r="C112" s="327"/>
      <c r="D112" s="429" t="s">
        <v>307</v>
      </c>
      <c r="E112" s="483" t="n">
        <v>583</v>
      </c>
      <c r="F112" s="429"/>
    </row>
    <row r="113" s="486" customFormat="true" ht="17.25" hidden="true" customHeight="true" outlineLevel="0" collapsed="false">
      <c r="A113" s="343" t="s">
        <v>440</v>
      </c>
      <c r="B113" s="482" t="s">
        <v>441</v>
      </c>
      <c r="C113" s="327"/>
      <c r="D113" s="429" t="s">
        <v>306</v>
      </c>
      <c r="E113" s="483" t="n">
        <v>1283</v>
      </c>
      <c r="F113" s="429"/>
    </row>
    <row r="114" s="486" customFormat="true" ht="17.25" hidden="true" customHeight="true" outlineLevel="0" collapsed="false">
      <c r="A114" s="343" t="s">
        <v>442</v>
      </c>
      <c r="B114" s="482" t="s">
        <v>443</v>
      </c>
      <c r="C114" s="327"/>
      <c r="D114" s="429" t="s">
        <v>306</v>
      </c>
      <c r="E114" s="483" t="n">
        <v>702</v>
      </c>
      <c r="F114" s="484"/>
    </row>
    <row r="115" s="486" customFormat="true" ht="17.25" hidden="true" customHeight="true" outlineLevel="0" collapsed="false">
      <c r="A115" s="343" t="s">
        <v>444</v>
      </c>
      <c r="B115" s="482" t="s">
        <v>445</v>
      </c>
      <c r="C115" s="327"/>
      <c r="D115" s="429" t="s">
        <v>306</v>
      </c>
      <c r="E115" s="483" t="n">
        <v>863</v>
      </c>
      <c r="F115" s="484"/>
    </row>
    <row r="116" s="486" customFormat="true" ht="17.25" hidden="true" customHeight="true" outlineLevel="0" collapsed="false">
      <c r="A116" s="343"/>
      <c r="B116" s="482"/>
      <c r="C116" s="327"/>
      <c r="D116" s="429" t="s">
        <v>310</v>
      </c>
      <c r="E116" s="483" t="n">
        <v>459</v>
      </c>
      <c r="F116" s="484"/>
    </row>
    <row r="117" s="486" customFormat="true" ht="17.25" hidden="true" customHeight="true" outlineLevel="0" collapsed="false">
      <c r="A117" s="343" t="s">
        <v>446</v>
      </c>
      <c r="B117" s="482" t="s">
        <v>447</v>
      </c>
      <c r="C117" s="327"/>
      <c r="D117" s="429" t="s">
        <v>306</v>
      </c>
      <c r="E117" s="483" t="n">
        <v>1143</v>
      </c>
      <c r="F117" s="484"/>
    </row>
    <row r="118" s="486" customFormat="true" ht="17.25" hidden="true" customHeight="true" outlineLevel="0" collapsed="false">
      <c r="A118" s="343"/>
      <c r="B118" s="482"/>
      <c r="C118" s="327"/>
      <c r="D118" s="429" t="s">
        <v>307</v>
      </c>
      <c r="E118" s="483" t="n">
        <v>116</v>
      </c>
      <c r="F118" s="484"/>
    </row>
    <row r="119" s="486" customFormat="true" ht="17.25" hidden="true" customHeight="true" outlineLevel="0" collapsed="false">
      <c r="A119" s="343" t="s">
        <v>448</v>
      </c>
      <c r="B119" s="482" t="s">
        <v>449</v>
      </c>
      <c r="C119" s="327" t="n">
        <v>1</v>
      </c>
      <c r="D119" s="429" t="s">
        <v>306</v>
      </c>
      <c r="E119" s="483" t="n">
        <v>1813</v>
      </c>
      <c r="F119" s="484"/>
    </row>
    <row r="120" s="486" customFormat="true" ht="17.25" hidden="true" customHeight="true" outlineLevel="0" collapsed="false">
      <c r="A120" s="343"/>
      <c r="B120" s="482"/>
      <c r="C120" s="327"/>
      <c r="D120" s="429" t="s">
        <v>310</v>
      </c>
      <c r="E120" s="483" t="n">
        <v>412</v>
      </c>
      <c r="F120" s="484"/>
    </row>
    <row r="121" s="486" customFormat="true" ht="17.25" hidden="true" customHeight="true" outlineLevel="0" collapsed="false">
      <c r="A121" s="343" t="s">
        <v>450</v>
      </c>
      <c r="B121" s="482" t="s">
        <v>451</v>
      </c>
      <c r="C121" s="327" t="n">
        <v>1</v>
      </c>
      <c r="D121" s="429" t="s">
        <v>306</v>
      </c>
      <c r="E121" s="483" t="n">
        <v>1935</v>
      </c>
      <c r="F121" s="484"/>
    </row>
    <row r="122" s="486" customFormat="true" ht="17.25" hidden="true" customHeight="true" outlineLevel="0" collapsed="false">
      <c r="A122" s="343"/>
      <c r="B122" s="482"/>
      <c r="C122" s="327"/>
      <c r="D122" s="429" t="s">
        <v>310</v>
      </c>
      <c r="E122" s="483" t="n">
        <v>1797</v>
      </c>
      <c r="F122" s="484"/>
    </row>
    <row r="123" s="486" customFormat="true" ht="17.25" hidden="true" customHeight="true" outlineLevel="0" collapsed="false">
      <c r="A123" s="343" t="s">
        <v>452</v>
      </c>
      <c r="B123" s="482" t="s">
        <v>453</v>
      </c>
      <c r="C123" s="327" t="n">
        <v>1</v>
      </c>
      <c r="D123" s="429" t="s">
        <v>306</v>
      </c>
      <c r="E123" s="483" t="n">
        <v>959</v>
      </c>
      <c r="F123" s="484"/>
    </row>
    <row r="124" s="486" customFormat="true" ht="17.25" hidden="true" customHeight="true" outlineLevel="0" collapsed="false">
      <c r="A124" s="343"/>
      <c r="B124" s="482"/>
      <c r="C124" s="327"/>
      <c r="D124" s="429" t="s">
        <v>307</v>
      </c>
      <c r="E124" s="483" t="n">
        <v>21</v>
      </c>
      <c r="F124" s="484"/>
    </row>
    <row r="125" s="486" customFormat="true" ht="17.25" hidden="true" customHeight="true" outlineLevel="0" collapsed="false">
      <c r="A125" s="343" t="s">
        <v>454</v>
      </c>
      <c r="B125" s="482" t="s">
        <v>455</v>
      </c>
      <c r="C125" s="327" t="n">
        <v>1</v>
      </c>
      <c r="D125" s="429" t="s">
        <v>306</v>
      </c>
      <c r="E125" s="483" t="n">
        <v>1067</v>
      </c>
      <c r="F125" s="484"/>
    </row>
    <row r="126" s="486" customFormat="true" ht="17.25" hidden="true" customHeight="true" outlineLevel="0" collapsed="false">
      <c r="A126" s="343"/>
      <c r="B126" s="482"/>
      <c r="C126" s="327"/>
      <c r="D126" s="429" t="s">
        <v>307</v>
      </c>
      <c r="E126" s="483" t="n">
        <v>334</v>
      </c>
      <c r="F126" s="484"/>
    </row>
    <row r="127" s="486" customFormat="true" ht="17.25" hidden="true" customHeight="true" outlineLevel="0" collapsed="false">
      <c r="A127" s="343" t="s">
        <v>456</v>
      </c>
      <c r="B127" s="482" t="s">
        <v>457</v>
      </c>
      <c r="C127" s="327" t="n">
        <v>1</v>
      </c>
      <c r="D127" s="429" t="s">
        <v>306</v>
      </c>
      <c r="E127" s="483" t="n">
        <v>476</v>
      </c>
      <c r="F127" s="484"/>
    </row>
    <row r="128" s="486" customFormat="true" ht="17.25" hidden="true" customHeight="true" outlineLevel="0" collapsed="false">
      <c r="A128" s="343"/>
      <c r="B128" s="482"/>
      <c r="C128" s="327"/>
      <c r="D128" s="429" t="s">
        <v>307</v>
      </c>
      <c r="E128" s="483" t="n">
        <v>133</v>
      </c>
      <c r="F128" s="484"/>
    </row>
    <row r="129" s="486" customFormat="true" ht="17.25" hidden="true" customHeight="true" outlineLevel="0" collapsed="false">
      <c r="A129" s="343" t="s">
        <v>458</v>
      </c>
      <c r="B129" s="482" t="s">
        <v>459</v>
      </c>
      <c r="C129" s="327"/>
      <c r="D129" s="429" t="s">
        <v>306</v>
      </c>
      <c r="E129" s="483" t="n">
        <v>3162</v>
      </c>
      <c r="F129" s="429"/>
    </row>
    <row r="130" s="486" customFormat="true" ht="17.25" hidden="true" customHeight="true" outlineLevel="0" collapsed="false">
      <c r="A130" s="343" t="s">
        <v>460</v>
      </c>
      <c r="B130" s="482" t="s">
        <v>461</v>
      </c>
      <c r="C130" s="327" t="n">
        <v>1</v>
      </c>
      <c r="D130" s="429" t="s">
        <v>306</v>
      </c>
      <c r="E130" s="483" t="n">
        <v>1017</v>
      </c>
      <c r="F130" s="484"/>
    </row>
    <row r="131" customFormat="false" ht="17.25" hidden="true" customHeight="true" outlineLevel="0" collapsed="false">
      <c r="A131" s="343" t="s">
        <v>462</v>
      </c>
      <c r="B131" s="482" t="s">
        <v>463</v>
      </c>
      <c r="C131" s="327" t="n">
        <v>1</v>
      </c>
      <c r="D131" s="429" t="s">
        <v>306</v>
      </c>
      <c r="E131" s="483" t="n">
        <v>493</v>
      </c>
      <c r="F131" s="484"/>
    </row>
    <row r="132" customFormat="false" ht="17.25" hidden="true" customHeight="true" outlineLevel="0" collapsed="false">
      <c r="A132" s="343" t="s">
        <v>464</v>
      </c>
      <c r="B132" s="482" t="s">
        <v>465</v>
      </c>
      <c r="C132" s="327" t="n">
        <v>1</v>
      </c>
      <c r="D132" s="429" t="s">
        <v>306</v>
      </c>
      <c r="E132" s="483" t="n">
        <v>680</v>
      </c>
      <c r="F132" s="484"/>
    </row>
    <row r="133" customFormat="false" ht="17.25" hidden="true" customHeight="true" outlineLevel="0" collapsed="false">
      <c r="A133" s="343" t="s">
        <v>466</v>
      </c>
      <c r="B133" s="482" t="s">
        <v>467</v>
      </c>
      <c r="C133" s="327" t="n">
        <v>1</v>
      </c>
      <c r="D133" s="429" t="s">
        <v>306</v>
      </c>
      <c r="E133" s="483" t="n">
        <v>1648</v>
      </c>
      <c r="F133" s="484"/>
    </row>
    <row r="134" customFormat="false" ht="17.25" hidden="true" customHeight="true" outlineLevel="0" collapsed="false">
      <c r="A134" s="343" t="s">
        <v>468</v>
      </c>
      <c r="B134" s="482" t="s">
        <v>469</v>
      </c>
      <c r="C134" s="327" t="n">
        <v>2</v>
      </c>
      <c r="D134" s="429" t="s">
        <v>306</v>
      </c>
      <c r="E134" s="483" t="n">
        <v>1201</v>
      </c>
      <c r="F134" s="484"/>
    </row>
    <row r="135" customFormat="false" ht="17.25" hidden="true" customHeight="true" outlineLevel="0" collapsed="false">
      <c r="B135" s="482"/>
      <c r="C135" s="327"/>
      <c r="D135" s="429" t="s">
        <v>310</v>
      </c>
      <c r="E135" s="483" t="n">
        <v>860</v>
      </c>
      <c r="F135" s="484"/>
    </row>
    <row r="136" customFormat="false" ht="17.25" hidden="true" customHeight="true" outlineLevel="0" collapsed="false">
      <c r="A136" s="343" t="s">
        <v>470</v>
      </c>
      <c r="B136" s="482" t="s">
        <v>471</v>
      </c>
      <c r="C136" s="327"/>
      <c r="D136" s="429" t="s">
        <v>306</v>
      </c>
      <c r="E136" s="483" t="n">
        <v>1646</v>
      </c>
      <c r="F136" s="484"/>
    </row>
    <row r="137" customFormat="false" ht="17.25" hidden="true" customHeight="true" outlineLevel="0" collapsed="false">
      <c r="B137" s="482"/>
      <c r="C137" s="327"/>
      <c r="D137" s="429" t="s">
        <v>310</v>
      </c>
      <c r="E137" s="483" t="n">
        <v>1766</v>
      </c>
      <c r="F137" s="484"/>
    </row>
    <row r="138" customFormat="false" ht="17.25" hidden="true" customHeight="true" outlineLevel="0" collapsed="false">
      <c r="A138" s="343" t="s">
        <v>472</v>
      </c>
      <c r="B138" s="482" t="s">
        <v>473</v>
      </c>
      <c r="C138" s="327"/>
      <c r="D138" s="429" t="s">
        <v>306</v>
      </c>
      <c r="E138" s="483" t="n">
        <v>3198</v>
      </c>
    </row>
    <row r="139" customFormat="false" ht="17.25" hidden="true" customHeight="true" outlineLevel="0" collapsed="false">
      <c r="B139" s="482"/>
      <c r="C139" s="327"/>
      <c r="D139" s="429" t="s">
        <v>310</v>
      </c>
      <c r="E139" s="483" t="n">
        <v>3460</v>
      </c>
    </row>
    <row r="140" customFormat="false" ht="17.25" hidden="true" customHeight="true" outlineLevel="0" collapsed="false">
      <c r="A140" s="343" t="s">
        <v>474</v>
      </c>
      <c r="B140" s="482" t="s">
        <v>475</v>
      </c>
      <c r="C140" s="327" t="n">
        <v>2</v>
      </c>
      <c r="D140" s="429" t="s">
        <v>306</v>
      </c>
      <c r="E140" s="483" t="n">
        <v>3406</v>
      </c>
      <c r="F140" s="484"/>
    </row>
    <row r="141" customFormat="false" ht="17.25" hidden="true" customHeight="true" outlineLevel="0" collapsed="false">
      <c r="A141" s="343" t="s">
        <v>476</v>
      </c>
      <c r="B141" s="482" t="s">
        <v>477</v>
      </c>
      <c r="C141" s="327"/>
      <c r="D141" s="429" t="s">
        <v>306</v>
      </c>
      <c r="E141" s="483" t="n">
        <v>3209</v>
      </c>
    </row>
    <row r="142" customFormat="false" ht="17.25" hidden="true" customHeight="true" outlineLevel="0" collapsed="false">
      <c r="B142" s="482"/>
      <c r="C142" s="327"/>
      <c r="D142" s="429" t="s">
        <v>310</v>
      </c>
      <c r="E142" s="483" t="n">
        <v>3738</v>
      </c>
    </row>
    <row r="143" customFormat="false" ht="17.25" hidden="true" customHeight="true" outlineLevel="0" collapsed="false">
      <c r="A143" s="343" t="s">
        <v>478</v>
      </c>
      <c r="B143" s="482" t="s">
        <v>479</v>
      </c>
      <c r="C143" s="327" t="n">
        <v>2</v>
      </c>
      <c r="D143" s="429" t="s">
        <v>306</v>
      </c>
      <c r="E143" s="483" t="n">
        <v>1253</v>
      </c>
      <c r="F143" s="484"/>
    </row>
    <row r="144" customFormat="false" ht="17.25" hidden="true" customHeight="true" outlineLevel="0" collapsed="false">
      <c r="B144" s="482"/>
      <c r="C144" s="327"/>
      <c r="D144" s="429" t="s">
        <v>310</v>
      </c>
      <c r="E144" s="483" t="n">
        <v>874</v>
      </c>
      <c r="F144" s="484"/>
    </row>
    <row r="145" customFormat="false" ht="17.25" hidden="true" customHeight="true" outlineLevel="0" collapsed="false">
      <c r="B145" s="482"/>
      <c r="C145" s="327"/>
      <c r="D145" s="429" t="s">
        <v>307</v>
      </c>
      <c r="E145" s="483" t="n">
        <v>49</v>
      </c>
      <c r="F145" s="484"/>
    </row>
    <row r="146" customFormat="false" ht="17.25" hidden="true" customHeight="true" outlineLevel="0" collapsed="false">
      <c r="A146" s="343" t="s">
        <v>480</v>
      </c>
      <c r="B146" s="482" t="s">
        <v>481</v>
      </c>
      <c r="C146" s="327"/>
      <c r="D146" s="429" t="s">
        <v>482</v>
      </c>
      <c r="E146" s="483" t="n">
        <v>270</v>
      </c>
      <c r="F146" s="487"/>
    </row>
    <row r="147" customFormat="false" ht="17.25" hidden="true" customHeight="true" outlineLevel="0" collapsed="false">
      <c r="B147" s="482"/>
      <c r="C147" s="327"/>
      <c r="D147" s="429" t="s">
        <v>439</v>
      </c>
      <c r="E147" s="483" t="n">
        <v>22</v>
      </c>
      <c r="F147" s="487"/>
    </row>
    <row r="148" customFormat="false" ht="17.25" hidden="true" customHeight="true" outlineLevel="0" collapsed="false">
      <c r="B148" s="482"/>
      <c r="C148" s="327"/>
      <c r="D148" s="429" t="s">
        <v>306</v>
      </c>
      <c r="E148" s="483" t="n">
        <v>7227</v>
      </c>
      <c r="F148" s="487"/>
    </row>
    <row r="149" customFormat="false" ht="17.25" hidden="true" customHeight="true" outlineLevel="0" collapsed="false">
      <c r="B149" s="482"/>
      <c r="C149" s="327"/>
      <c r="D149" s="429" t="s">
        <v>483</v>
      </c>
      <c r="E149" s="483" t="n">
        <v>34904</v>
      </c>
      <c r="F149" s="487"/>
    </row>
    <row r="150" customFormat="false" ht="17.25" hidden="true" customHeight="true" outlineLevel="0" collapsed="false">
      <c r="B150" s="482"/>
      <c r="C150" s="327"/>
      <c r="D150" s="429" t="s">
        <v>307</v>
      </c>
      <c r="E150" s="483" t="n">
        <v>2889</v>
      </c>
      <c r="F150" s="484"/>
    </row>
    <row r="151" customFormat="false" ht="17.25" hidden="true" customHeight="true" outlineLevel="0" collapsed="false">
      <c r="A151" s="343" t="s">
        <v>484</v>
      </c>
      <c r="B151" s="482" t="s">
        <v>485</v>
      </c>
      <c r="C151" s="327" t="n">
        <v>2</v>
      </c>
      <c r="D151" s="429" t="s">
        <v>306</v>
      </c>
      <c r="E151" s="483" t="n">
        <v>3250</v>
      </c>
    </row>
    <row r="152" customFormat="false" ht="17.25" hidden="false" customHeight="true" outlineLevel="0" collapsed="false">
      <c r="A152" s="343" t="s">
        <v>486</v>
      </c>
      <c r="B152" s="482" t="s">
        <v>487</v>
      </c>
      <c r="C152" s="327" t="n">
        <v>2</v>
      </c>
      <c r="D152" s="429" t="s">
        <v>306</v>
      </c>
      <c r="G152" s="483" t="n">
        <v>3339</v>
      </c>
      <c r="H152" s="483" t="n">
        <v>3339</v>
      </c>
      <c r="J152" s="483" t="n">
        <v>3339</v>
      </c>
    </row>
    <row r="153" customFormat="false" ht="17.25" hidden="false" customHeight="true" outlineLevel="0" collapsed="false">
      <c r="C153" s="488"/>
      <c r="E153" s="489"/>
      <c r="G153" s="483" t="n">
        <f aca="false">SUM(G64:G152)</f>
        <v>79117.51</v>
      </c>
      <c r="H153" s="483" t="n">
        <f aca="false">SUM(H64:H152)</f>
        <v>73805.51</v>
      </c>
      <c r="I153" s="483" t="n">
        <f aca="false">SUM(I64:I152)</f>
        <v>0</v>
      </c>
      <c r="J153" s="483" t="n">
        <f aca="false">SUM(J64:J152)</f>
        <v>79117.51</v>
      </c>
    </row>
    <row r="157" customFormat="false" ht="12.75" hidden="false" customHeight="false" outlineLevel="0" collapsed="false">
      <c r="D157" s="327"/>
    </row>
    <row r="158" s="429" customFormat="true" ht="12.75" hidden="false" customHeight="false" outlineLevel="0" collapsed="false">
      <c r="C158" s="327"/>
      <c r="D158" s="327"/>
    </row>
    <row r="159" s="429" customFormat="true" ht="12.75" hidden="false" customHeight="false" outlineLevel="0" collapsed="false">
      <c r="C159" s="327"/>
      <c r="D159" s="327"/>
    </row>
    <row r="160" s="429" customFormat="true" ht="12.75" hidden="false" customHeight="false" outlineLevel="0" collapsed="false">
      <c r="C160" s="327"/>
      <c r="D160" s="327"/>
    </row>
    <row r="161" s="429" customFormat="true" ht="12.75" hidden="false" customHeight="false" outlineLevel="0" collapsed="false">
      <c r="C161" s="327"/>
      <c r="D161" s="327"/>
    </row>
    <row r="162" s="429" customFormat="true" ht="12.75" hidden="false" customHeight="false" outlineLevel="0" collapsed="false">
      <c r="C162" s="327"/>
      <c r="D162" s="327"/>
    </row>
    <row r="163" s="429" customFormat="true" ht="12.75" hidden="false" customHeight="false" outlineLevel="0" collapsed="false">
      <c r="C163" s="327"/>
      <c r="D163" s="327"/>
    </row>
    <row r="164" s="429" customFormat="true" ht="12.75" hidden="false" customHeight="false" outlineLevel="0" collapsed="false">
      <c r="C164" s="327"/>
      <c r="D164" s="327"/>
    </row>
    <row r="165" s="429" customFormat="true" ht="12.75" hidden="false" customHeight="false" outlineLevel="0" collapsed="false">
      <c r="C165" s="327"/>
      <c r="D165" s="327"/>
    </row>
    <row r="166" s="429" customFormat="true" ht="12.75" hidden="false" customHeight="false" outlineLevel="0" collapsed="false">
      <c r="C166" s="327"/>
      <c r="D166" s="327"/>
    </row>
    <row r="167" s="429" customFormat="true" ht="12.75" hidden="false" customHeight="false" outlineLevel="0" collapsed="false">
      <c r="C167" s="327"/>
      <c r="D167" s="327"/>
    </row>
    <row r="168" s="429" customFormat="true" ht="12.75" hidden="false" customHeight="false" outlineLevel="0" collapsed="false">
      <c r="C168" s="327"/>
      <c r="D168" s="327"/>
    </row>
    <row r="169" s="429" customFormat="true" ht="12.75" hidden="false" customHeight="false" outlineLevel="0" collapsed="false">
      <c r="C169" s="327"/>
      <c r="D169" s="327"/>
    </row>
    <row r="170" s="429" customFormat="true" ht="12.75" hidden="false" customHeight="false" outlineLevel="0" collapsed="false">
      <c r="C170" s="327"/>
      <c r="D170" s="327"/>
    </row>
    <row r="171" s="429" customFormat="true" ht="12.75" hidden="false" customHeight="false" outlineLevel="0" collapsed="false">
      <c r="C171" s="327"/>
      <c r="D171" s="327"/>
    </row>
    <row r="172" s="429" customFormat="true" ht="12.75" hidden="false" customHeight="false" outlineLevel="0" collapsed="false">
      <c r="C172" s="327"/>
      <c r="D172" s="327"/>
    </row>
    <row r="173" s="429" customFormat="true" ht="12.75" hidden="false" customHeight="false" outlineLevel="0" collapsed="false">
      <c r="C173" s="327"/>
      <c r="D173" s="327"/>
    </row>
    <row r="174" s="429" customFormat="true" ht="12.75" hidden="false" customHeight="false" outlineLevel="0" collapsed="false">
      <c r="C174" s="327"/>
      <c r="D174" s="327"/>
    </row>
    <row r="175" s="429" customFormat="true" ht="12.75" hidden="false" customHeight="false" outlineLevel="0" collapsed="false">
      <c r="C175" s="327"/>
      <c r="D175" s="327"/>
    </row>
    <row r="176" s="429" customFormat="true" ht="12.75" hidden="false" customHeight="false" outlineLevel="0" collapsed="false">
      <c r="C176" s="327"/>
      <c r="D176" s="327"/>
    </row>
    <row r="177" s="429" customFormat="true" ht="12.75" hidden="false" customHeight="false" outlineLevel="0" collapsed="false">
      <c r="C177" s="327"/>
      <c r="D177" s="327"/>
    </row>
    <row r="178" s="429" customFormat="true" ht="12.75" hidden="false" customHeight="false" outlineLevel="0" collapsed="false">
      <c r="C178" s="327"/>
      <c r="D178" s="327"/>
    </row>
    <row r="179" s="429" customFormat="true" ht="12.75" hidden="false" customHeight="false" outlineLevel="0" collapsed="false">
      <c r="C179" s="327"/>
      <c r="D179" s="327"/>
    </row>
    <row r="180" s="429" customFormat="true" ht="12.75" hidden="false" customHeight="false" outlineLevel="0" collapsed="false">
      <c r="C180" s="327"/>
      <c r="D180" s="327"/>
    </row>
    <row r="181" s="429" customFormat="true" ht="12.75" hidden="false" customHeight="false" outlineLevel="0" collapsed="false">
      <c r="C181" s="327"/>
      <c r="D181" s="327"/>
    </row>
    <row r="182" s="429" customFormat="true" ht="12.75" hidden="false" customHeight="false" outlineLevel="0" collapsed="false">
      <c r="C182" s="327"/>
      <c r="D182" s="327"/>
    </row>
    <row r="183" s="429" customFormat="true" ht="12.75" hidden="false" customHeight="false" outlineLevel="0" collapsed="false">
      <c r="C183" s="327"/>
      <c r="D183" s="327"/>
    </row>
    <row r="184" s="429" customFormat="true" ht="12.75" hidden="false" customHeight="false" outlineLevel="0" collapsed="false">
      <c r="C184" s="327"/>
      <c r="D184" s="327"/>
    </row>
    <row r="185" s="429" customFormat="true" ht="12.75" hidden="false" customHeight="false" outlineLevel="0" collapsed="false">
      <c r="C185" s="327"/>
      <c r="D185" s="327"/>
    </row>
    <row r="186" s="429" customFormat="true" ht="12.75" hidden="false" customHeight="false" outlineLevel="0" collapsed="false">
      <c r="C186" s="327"/>
      <c r="D186" s="327"/>
    </row>
    <row r="187" s="429" customFormat="true" ht="12.75" hidden="false" customHeight="false" outlineLevel="0" collapsed="false">
      <c r="C187" s="327"/>
      <c r="D187" s="327"/>
    </row>
    <row r="188" s="429" customFormat="true" ht="12.75" hidden="false" customHeight="false" outlineLevel="0" collapsed="false">
      <c r="C188" s="327"/>
      <c r="D188" s="327"/>
    </row>
    <row r="189" s="429" customFormat="true" ht="12.75" hidden="false" customHeight="false" outlineLevel="0" collapsed="false">
      <c r="C189" s="327"/>
      <c r="D189" s="327"/>
    </row>
    <row r="190" s="429" customFormat="true" ht="12.75" hidden="false" customHeight="false" outlineLevel="0" collapsed="false">
      <c r="C190" s="327"/>
      <c r="D190" s="327"/>
    </row>
    <row r="191" s="429" customFormat="true" ht="12.75" hidden="false" customHeight="false" outlineLevel="0" collapsed="false">
      <c r="C191" s="327"/>
      <c r="D191" s="327"/>
    </row>
    <row r="192" s="429" customFormat="true" ht="12.75" hidden="false" customHeight="false" outlineLevel="0" collapsed="false">
      <c r="C192" s="327"/>
      <c r="D192" s="327"/>
    </row>
    <row r="193" s="429" customFormat="true" ht="12.75" hidden="false" customHeight="false" outlineLevel="0" collapsed="false">
      <c r="C193" s="327"/>
      <c r="D193" s="327"/>
    </row>
    <row r="194" s="429" customFormat="true" ht="12.75" hidden="false" customHeight="false" outlineLevel="0" collapsed="false">
      <c r="C194" s="327"/>
      <c r="D194" s="327"/>
    </row>
    <row r="195" s="429" customFormat="true" ht="12.75" hidden="false" customHeight="false" outlineLevel="0" collapsed="false">
      <c r="C195" s="327"/>
      <c r="D195" s="327"/>
    </row>
    <row r="196" s="429" customFormat="true" ht="12.75" hidden="false" customHeight="false" outlineLevel="0" collapsed="false">
      <c r="C196" s="327"/>
      <c r="D196" s="327"/>
    </row>
    <row r="197" s="429" customFormat="true" ht="12.75" hidden="false" customHeight="false" outlineLevel="0" collapsed="false">
      <c r="C197" s="327"/>
      <c r="D197" s="327"/>
    </row>
    <row r="198" s="429" customFormat="true" ht="12.75" hidden="false" customHeight="false" outlineLevel="0" collapsed="false">
      <c r="C198" s="327"/>
      <c r="D198" s="327"/>
    </row>
    <row r="199" s="429" customFormat="true" ht="12.75" hidden="false" customHeight="false" outlineLevel="0" collapsed="false">
      <c r="C199" s="327"/>
      <c r="D199" s="327"/>
    </row>
    <row r="200" s="429" customFormat="true" ht="12.75" hidden="false" customHeight="false" outlineLevel="0" collapsed="false">
      <c r="C200" s="327"/>
      <c r="D200" s="327"/>
    </row>
    <row r="201" s="429" customFormat="true" ht="12.75" hidden="false" customHeight="false" outlineLevel="0" collapsed="false">
      <c r="C201" s="327"/>
      <c r="D201" s="327"/>
    </row>
    <row r="202" s="429" customFormat="true" ht="12.75" hidden="false" customHeight="false" outlineLevel="0" collapsed="false">
      <c r="C202" s="327"/>
      <c r="D202" s="327"/>
    </row>
    <row r="203" s="429" customFormat="true" ht="12.75" hidden="false" customHeight="false" outlineLevel="0" collapsed="false">
      <c r="C203" s="327"/>
      <c r="D203" s="327"/>
    </row>
    <row r="204" s="429" customFormat="true" ht="12.75" hidden="false" customHeight="false" outlineLevel="0" collapsed="false">
      <c r="C204" s="327"/>
      <c r="D204" s="327"/>
    </row>
    <row r="205" s="429" customFormat="true" ht="12.75" hidden="false" customHeight="false" outlineLevel="0" collapsed="false">
      <c r="C205" s="327"/>
      <c r="D205" s="327"/>
    </row>
    <row r="206" s="429" customFormat="true" ht="12.75" hidden="false" customHeight="false" outlineLevel="0" collapsed="false">
      <c r="C206" s="327"/>
      <c r="D206" s="327"/>
    </row>
    <row r="207" s="429" customFormat="true" ht="12.75" hidden="false" customHeight="false" outlineLevel="0" collapsed="false">
      <c r="C207" s="327"/>
      <c r="D207" s="327"/>
    </row>
    <row r="208" s="429" customFormat="true" ht="12.75" hidden="false" customHeight="false" outlineLevel="0" collapsed="false">
      <c r="C208" s="327"/>
      <c r="D208" s="327"/>
    </row>
    <row r="209" s="429" customFormat="true" ht="12.75" hidden="false" customHeight="false" outlineLevel="0" collapsed="false">
      <c r="C209" s="327"/>
      <c r="D209" s="327"/>
    </row>
    <row r="210" s="429" customFormat="true" ht="12.75" hidden="false" customHeight="false" outlineLevel="0" collapsed="false">
      <c r="C210" s="327"/>
      <c r="D210" s="475"/>
    </row>
    <row r="221" customFormat="false" ht="12.75" hidden="false" customHeight="false" outlineLevel="0" collapsed="false">
      <c r="D221" s="327"/>
    </row>
    <row r="222" s="429" customFormat="true" ht="12.75" hidden="false" customHeight="false" outlineLevel="0" collapsed="false">
      <c r="C222" s="327"/>
      <c r="D222" s="327"/>
    </row>
    <row r="223" s="429" customFormat="true" ht="12.75" hidden="false" customHeight="false" outlineLevel="0" collapsed="false">
      <c r="C223" s="327"/>
      <c r="D223" s="327"/>
    </row>
    <row r="224" s="429" customFormat="true" ht="12.75" hidden="false" customHeight="false" outlineLevel="0" collapsed="false">
      <c r="C224" s="327"/>
      <c r="D224" s="475"/>
    </row>
    <row r="225" customFormat="false" ht="12.75" hidden="false" customHeight="false" outlineLevel="0" collapsed="false">
      <c r="D225" s="327"/>
    </row>
    <row r="226" s="429" customFormat="true" ht="12.75" hidden="false" customHeight="false" outlineLevel="0" collapsed="false">
      <c r="C226" s="327"/>
      <c r="D226" s="327"/>
    </row>
    <row r="227" s="429" customFormat="true" ht="12.75" hidden="false" customHeight="false" outlineLevel="0" collapsed="false">
      <c r="C227" s="327"/>
      <c r="D227" s="327"/>
    </row>
    <row r="228" s="429" customFormat="true" ht="12.75" hidden="false" customHeight="false" outlineLevel="0" collapsed="false">
      <c r="C228" s="327"/>
      <c r="D228" s="327"/>
    </row>
    <row r="229" s="429" customFormat="true" ht="12.75" hidden="false" customHeight="false" outlineLevel="0" collapsed="false">
      <c r="C229" s="327"/>
      <c r="D229" s="327"/>
    </row>
    <row r="230" s="429" customFormat="true" ht="12.75" hidden="false" customHeight="false" outlineLevel="0" collapsed="false">
      <c r="C230" s="327"/>
      <c r="D230" s="327"/>
    </row>
    <row r="231" s="429" customFormat="true" ht="12.75" hidden="false" customHeight="false" outlineLevel="0" collapsed="false">
      <c r="C231" s="327"/>
      <c r="D231" s="327"/>
    </row>
    <row r="232" s="429" customFormat="true" ht="12.75" hidden="false" customHeight="false" outlineLevel="0" collapsed="false">
      <c r="C232" s="327"/>
      <c r="D232" s="327"/>
    </row>
    <row r="233" s="429" customFormat="true" ht="12.75" hidden="false" customHeight="false" outlineLevel="0" collapsed="false">
      <c r="C233" s="327"/>
      <c r="D233" s="327"/>
    </row>
    <row r="234" s="429" customFormat="true" ht="12.75" hidden="false" customHeight="false" outlineLevel="0" collapsed="false">
      <c r="C234" s="327"/>
      <c r="D234" s="327"/>
    </row>
    <row r="235" s="429" customFormat="true" ht="12.75" hidden="false" customHeight="false" outlineLevel="0" collapsed="false">
      <c r="C235" s="327"/>
      <c r="D235" s="327"/>
    </row>
    <row r="236" s="429" customFormat="true" ht="12.75" hidden="false" customHeight="false" outlineLevel="0" collapsed="false">
      <c r="C236" s="327"/>
      <c r="D236" s="327"/>
    </row>
    <row r="237" s="429" customFormat="true" ht="12.75" hidden="false" customHeight="false" outlineLevel="0" collapsed="false">
      <c r="C237" s="327"/>
      <c r="D237" s="327"/>
    </row>
    <row r="238" s="429" customFormat="true" ht="12.75" hidden="false" customHeight="false" outlineLevel="0" collapsed="false">
      <c r="C238" s="327"/>
      <c r="D238" s="327"/>
    </row>
    <row r="239" s="429" customFormat="true" ht="12.75" hidden="false" customHeight="false" outlineLevel="0" collapsed="false">
      <c r="C239" s="327"/>
      <c r="D239" s="327"/>
    </row>
    <row r="240" s="429" customFormat="true" ht="12.75" hidden="false" customHeight="false" outlineLevel="0" collapsed="false">
      <c r="C240" s="327"/>
      <c r="D240" s="327"/>
    </row>
    <row r="241" s="429" customFormat="true" ht="12.75" hidden="false" customHeight="false" outlineLevel="0" collapsed="false">
      <c r="C241" s="327"/>
      <c r="D241" s="327"/>
    </row>
    <row r="242" s="429" customFormat="true" ht="12.75" hidden="false" customHeight="false" outlineLevel="0" collapsed="false">
      <c r="C242" s="327"/>
      <c r="D242" s="327"/>
    </row>
    <row r="243" s="429" customFormat="true" ht="12.75" hidden="false" customHeight="false" outlineLevel="0" collapsed="false">
      <c r="C243" s="327"/>
      <c r="D243" s="327"/>
    </row>
    <row r="244" s="429" customFormat="true" ht="12.75" hidden="false" customHeight="false" outlineLevel="0" collapsed="false">
      <c r="C244" s="327"/>
      <c r="D244" s="327"/>
    </row>
    <row r="245" s="429" customFormat="true" ht="12.75" hidden="false" customHeight="false" outlineLevel="0" collapsed="false">
      <c r="C245" s="327"/>
      <c r="D245" s="327"/>
    </row>
    <row r="246" s="429" customFormat="true" ht="12.75" hidden="false" customHeight="false" outlineLevel="0" collapsed="false">
      <c r="C246" s="327"/>
      <c r="D246" s="327"/>
    </row>
    <row r="247" s="429" customFormat="true" ht="12.75" hidden="false" customHeight="false" outlineLevel="0" collapsed="false">
      <c r="C247" s="327"/>
      <c r="D247" s="327"/>
    </row>
    <row r="248" s="429" customFormat="true" ht="12.75" hidden="false" customHeight="false" outlineLevel="0" collapsed="false">
      <c r="C248" s="327"/>
      <c r="D248" s="327"/>
    </row>
    <row r="249" s="429" customFormat="true" ht="12.75" hidden="false" customHeight="false" outlineLevel="0" collapsed="false">
      <c r="C249" s="327"/>
      <c r="D249" s="327"/>
    </row>
    <row r="250" s="429" customFormat="true" ht="12.75" hidden="false" customHeight="false" outlineLevel="0" collapsed="false">
      <c r="C250" s="327"/>
      <c r="D250" s="327"/>
    </row>
    <row r="251" s="429" customFormat="true" ht="12.75" hidden="false" customHeight="false" outlineLevel="0" collapsed="false">
      <c r="C251" s="327"/>
      <c r="D251" s="327"/>
    </row>
    <row r="252" s="429" customFormat="true" ht="12.75" hidden="false" customHeight="false" outlineLevel="0" collapsed="false">
      <c r="C252" s="327"/>
      <c r="D252" s="327"/>
    </row>
    <row r="253" s="429" customFormat="true" ht="12.75" hidden="false" customHeight="false" outlineLevel="0" collapsed="false">
      <c r="C253" s="327"/>
      <c r="D253" s="327"/>
    </row>
    <row r="254" s="429" customFormat="true" ht="12.75" hidden="false" customHeight="false" outlineLevel="0" collapsed="false">
      <c r="C254" s="327"/>
      <c r="D254" s="327"/>
    </row>
    <row r="255" s="429" customFormat="true" ht="12.75" hidden="false" customHeight="false" outlineLevel="0" collapsed="false">
      <c r="C255" s="327"/>
      <c r="D255" s="327"/>
    </row>
    <row r="256" s="429" customFormat="true" ht="12.75" hidden="false" customHeight="false" outlineLevel="0" collapsed="false">
      <c r="C256" s="327"/>
      <c r="D256" s="327"/>
    </row>
    <row r="257" s="429" customFormat="true" ht="12.75" hidden="false" customHeight="false" outlineLevel="0" collapsed="false">
      <c r="C257" s="327"/>
      <c r="D257" s="327"/>
    </row>
    <row r="258" s="429" customFormat="true" ht="12.75" hidden="false" customHeight="false" outlineLevel="0" collapsed="false">
      <c r="C258" s="327"/>
      <c r="D258" s="327"/>
    </row>
    <row r="259" s="429" customFormat="true" ht="12.75" hidden="false" customHeight="false" outlineLevel="0" collapsed="false">
      <c r="C259" s="327"/>
      <c r="D259" s="327"/>
    </row>
    <row r="260" s="429" customFormat="true" ht="12.75" hidden="false" customHeight="false" outlineLevel="0" collapsed="false">
      <c r="C260" s="327"/>
      <c r="D260" s="327"/>
    </row>
    <row r="261" s="429" customFormat="true" ht="12.75" hidden="false" customHeight="false" outlineLevel="0" collapsed="false">
      <c r="C261" s="327"/>
      <c r="D261" s="327"/>
    </row>
    <row r="262" s="429" customFormat="true" ht="12.75" hidden="false" customHeight="false" outlineLevel="0" collapsed="false">
      <c r="C262" s="327"/>
      <c r="D262" s="327"/>
    </row>
    <row r="263" s="429" customFormat="true" ht="12.75" hidden="false" customHeight="false" outlineLevel="0" collapsed="false">
      <c r="C263" s="327"/>
      <c r="D263" s="327"/>
    </row>
    <row r="264" s="429" customFormat="true" ht="12.75" hidden="false" customHeight="false" outlineLevel="0" collapsed="false">
      <c r="C264" s="327"/>
      <c r="D264" s="327"/>
    </row>
    <row r="265" s="429" customFormat="true" ht="12.75" hidden="false" customHeight="false" outlineLevel="0" collapsed="false">
      <c r="C265" s="327"/>
      <c r="D265" s="327"/>
    </row>
    <row r="266" s="429" customFormat="true" ht="12.75" hidden="false" customHeight="false" outlineLevel="0" collapsed="false">
      <c r="C266" s="327"/>
      <c r="D266" s="327"/>
    </row>
    <row r="267" s="429" customFormat="true" ht="12.75" hidden="false" customHeight="false" outlineLevel="0" collapsed="false">
      <c r="C267" s="327"/>
      <c r="D267" s="327"/>
    </row>
    <row r="268" s="429" customFormat="true" ht="12.75" hidden="false" customHeight="false" outlineLevel="0" collapsed="false">
      <c r="C268" s="327"/>
      <c r="D268" s="327"/>
    </row>
    <row r="269" s="429" customFormat="true" ht="12.75" hidden="false" customHeight="false" outlineLevel="0" collapsed="false">
      <c r="C269" s="327"/>
      <c r="D269" s="327"/>
    </row>
    <row r="270" s="429" customFormat="true" ht="12.75" hidden="false" customHeight="false" outlineLevel="0" collapsed="false">
      <c r="C270" s="327"/>
      <c r="D270" s="327"/>
    </row>
    <row r="271" s="429" customFormat="true" ht="12.75" hidden="false" customHeight="false" outlineLevel="0" collapsed="false">
      <c r="C271" s="327"/>
      <c r="D271" s="327"/>
    </row>
    <row r="272" s="429" customFormat="true" ht="12.75" hidden="false" customHeight="false" outlineLevel="0" collapsed="false">
      <c r="C272" s="327"/>
      <c r="D272" s="327"/>
    </row>
    <row r="273" s="429" customFormat="true" ht="12.75" hidden="false" customHeight="false" outlineLevel="0" collapsed="false">
      <c r="C273" s="327"/>
      <c r="D273" s="475"/>
    </row>
  </sheetData>
  <printOptions headings="false" gridLines="false" gridLinesSet="true" horizontalCentered="false" verticalCentered="false"/>
  <pageMargins left="0.708333333333333" right="0.708333333333333" top="0.7875" bottom="0.7875" header="0.511811023622047" footer="0.315277777777778"/>
  <pageSetup paperSize="9" scale="9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&amp;C&amp;A &amp;P / &amp;N&amp;R&amp;F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ColWidth="11.42578125" defaultRowHeight="12.75" zeroHeight="false" outlineLevelRow="0" outlineLevelCol="0"/>
  <cols>
    <col collapsed="false" customWidth="true" hidden="false" outlineLevel="0" max="1" min="1" style="21" width="14.71"/>
    <col collapsed="false" customWidth="true" hidden="false" outlineLevel="0" max="2" min="2" style="1" width="51.15"/>
    <col collapsed="false" customWidth="true" hidden="false" outlineLevel="0" max="3" min="3" style="1" width="12.71"/>
    <col collapsed="false" customWidth="true" hidden="false" outlineLevel="0" max="7" min="4" style="1" width="11.57"/>
    <col collapsed="false" customWidth="true" hidden="false" outlineLevel="0" max="9" min="9" style="1" width="9.42"/>
    <col collapsed="false" customWidth="true" hidden="false" outlineLevel="0" max="10" min="10" style="1" width="48.57"/>
    <col collapsed="false" customWidth="true" hidden="false" outlineLevel="0" max="11" min="11" style="1" width="9.71"/>
    <col collapsed="false" customWidth="true" hidden="false" outlineLevel="0" max="12" min="12" style="1" width="8.86"/>
  </cols>
  <sheetData>
    <row r="1" customFormat="false" ht="16.5" hidden="false" customHeight="true" outlineLevel="0" collapsed="false">
      <c r="A1" s="22" t="str">
        <f aca="false">'Kostenzusammenstellung '!A1</f>
        <v>Veranstaltung: ITB23 vom 07.-09.03.2023</v>
      </c>
      <c r="G1" s="3"/>
    </row>
    <row r="2" customFormat="false" ht="16.5" hidden="false" customHeight="true" outlineLevel="0" collapsed="false">
      <c r="A2" s="22"/>
      <c r="G2" s="3"/>
    </row>
    <row r="3" customFormat="false" ht="19.5" hidden="false" customHeight="true" outlineLevel="0" collapsed="false">
      <c r="A3" s="23" t="s">
        <v>488</v>
      </c>
      <c r="B3" s="24"/>
      <c r="D3" s="8"/>
      <c r="E3" s="25" t="s">
        <v>27</v>
      </c>
      <c r="F3" s="25"/>
      <c r="G3" s="25"/>
      <c r="H3" s="25"/>
    </row>
    <row r="4" customFormat="false" ht="15" hidden="false" customHeight="true" outlineLevel="0" collapsed="false">
      <c r="A4" s="26"/>
      <c r="D4" s="27" t="s">
        <v>28</v>
      </c>
      <c r="E4" s="28" t="s">
        <v>29</v>
      </c>
      <c r="F4" s="29" t="s">
        <v>30</v>
      </c>
      <c r="G4" s="30" t="s">
        <v>31</v>
      </c>
      <c r="H4" s="31" t="s">
        <v>32</v>
      </c>
      <c r="I4" s="32"/>
      <c r="J4" s="32"/>
      <c r="K4" s="32"/>
      <c r="L4" s="32"/>
    </row>
    <row r="5" customFormat="false" ht="15" hidden="false" customHeight="true" outlineLevel="0" collapsed="false">
      <c r="A5" s="26"/>
      <c r="C5" s="33" t="s">
        <v>33</v>
      </c>
      <c r="D5" s="34" t="n">
        <v>26.65</v>
      </c>
      <c r="E5" s="35" t="n">
        <v>33.228</v>
      </c>
      <c r="F5" s="35" t="n">
        <v>39.975</v>
      </c>
      <c r="G5" s="36" t="n">
        <v>53.3</v>
      </c>
      <c r="H5" s="37" t="n">
        <v>59.969</v>
      </c>
      <c r="I5" s="32"/>
      <c r="J5" s="32"/>
      <c r="K5" s="32"/>
      <c r="L5" s="32"/>
    </row>
    <row r="6" customFormat="false" ht="15" hidden="false" customHeight="true" outlineLevel="0" collapsed="false">
      <c r="A6" s="26"/>
      <c r="C6" s="39" t="s">
        <v>35</v>
      </c>
      <c r="D6" s="34" t="n">
        <v>27.95</v>
      </c>
      <c r="E6" s="35" t="n">
        <v>34.94</v>
      </c>
      <c r="F6" s="35" t="n">
        <v>41.93</v>
      </c>
      <c r="G6" s="36" t="n">
        <v>55.9</v>
      </c>
      <c r="H6" s="37" t="n">
        <v>62.89</v>
      </c>
      <c r="I6" s="32"/>
      <c r="K6" s="32"/>
      <c r="L6" s="32"/>
    </row>
    <row r="7" customFormat="false" ht="15" hidden="false" customHeight="true" outlineLevel="0" collapsed="false">
      <c r="A7" s="26"/>
      <c r="C7" s="40" t="s">
        <v>36</v>
      </c>
      <c r="D7" s="41" t="n">
        <v>30.017</v>
      </c>
      <c r="E7" s="42" t="n">
        <v>37.52125</v>
      </c>
      <c r="F7" s="42" t="n">
        <v>45.0255</v>
      </c>
      <c r="G7" s="43" t="n">
        <v>60.034</v>
      </c>
      <c r="H7" s="44" t="n">
        <v>67.53825</v>
      </c>
      <c r="I7" s="32"/>
      <c r="K7" s="32"/>
      <c r="L7" s="32"/>
    </row>
    <row r="8" customFormat="false" ht="15" hidden="false" customHeight="true" outlineLevel="0" collapsed="false">
      <c r="A8" s="26"/>
      <c r="C8" s="45"/>
      <c r="D8" s="45"/>
      <c r="E8" s="45"/>
      <c r="F8" s="45"/>
      <c r="G8" s="45"/>
      <c r="I8" s="32"/>
      <c r="K8" s="32"/>
      <c r="L8" s="32"/>
    </row>
    <row r="9" customFormat="false" ht="12.75" hidden="false" customHeight="false" outlineLevel="0" collapsed="false">
      <c r="C9" s="15"/>
      <c r="D9" s="46"/>
      <c r="E9" s="46"/>
      <c r="F9" s="46"/>
      <c r="I9" s="47"/>
      <c r="K9" s="32"/>
    </row>
    <row r="10" customFormat="false" ht="18" hidden="false" customHeight="true" outlineLevel="0" collapsed="false">
      <c r="A10" s="48" t="s">
        <v>37</v>
      </c>
      <c r="B10" s="49" t="s">
        <v>38</v>
      </c>
      <c r="C10" s="50" t="s">
        <v>39</v>
      </c>
      <c r="D10" s="50" t="s">
        <v>40</v>
      </c>
      <c r="E10" s="50" t="s">
        <v>41</v>
      </c>
      <c r="F10" s="50" t="s">
        <v>42</v>
      </c>
      <c r="G10" s="51" t="s">
        <v>43</v>
      </c>
      <c r="I10" s="47"/>
    </row>
    <row r="11" customFormat="false" ht="23.85" hidden="false" customHeight="false" outlineLevel="0" collapsed="false">
      <c r="A11" s="57" t="s">
        <v>489</v>
      </c>
      <c r="B11" s="490" t="s">
        <v>490</v>
      </c>
      <c r="C11" s="491" t="n">
        <v>1</v>
      </c>
      <c r="D11" s="427" t="n">
        <v>4</v>
      </c>
      <c r="E11" s="395" t="n">
        <v>0.5</v>
      </c>
      <c r="F11" s="419" t="n">
        <f aca="false">D5</f>
        <v>26.65</v>
      </c>
      <c r="G11" s="56" t="n">
        <f aca="false">C11*D11*E11*F11</f>
        <v>53.3</v>
      </c>
      <c r="I11" s="47"/>
    </row>
    <row r="12" customFormat="false" ht="23.85" hidden="false" customHeight="false" outlineLevel="0" collapsed="false">
      <c r="A12" s="57" t="n">
        <v>44990</v>
      </c>
      <c r="B12" s="492" t="s">
        <v>490</v>
      </c>
      <c r="C12" s="491" t="n">
        <v>1</v>
      </c>
      <c r="D12" s="427" t="n">
        <v>1</v>
      </c>
      <c r="E12" s="395" t="n">
        <v>0.5</v>
      </c>
      <c r="F12" s="419" t="n">
        <f aca="false">F5</f>
        <v>39.975</v>
      </c>
      <c r="G12" s="56" t="n">
        <f aca="false">C12*D12*E12*F12</f>
        <v>19.9875</v>
      </c>
      <c r="I12" s="47"/>
    </row>
    <row r="13" customFormat="false" ht="23.85" hidden="false" customHeight="false" outlineLevel="0" collapsed="false">
      <c r="A13" s="57" t="s">
        <v>491</v>
      </c>
      <c r="B13" s="14" t="s">
        <v>490</v>
      </c>
      <c r="C13" s="491" t="n">
        <v>1</v>
      </c>
      <c r="D13" s="427" t="n">
        <v>3</v>
      </c>
      <c r="E13" s="395" t="n">
        <v>0.5</v>
      </c>
      <c r="F13" s="419" t="n">
        <f aca="false">D5</f>
        <v>26.65</v>
      </c>
      <c r="G13" s="56" t="n">
        <f aca="false">C13*D13*E13*F13</f>
        <v>39.975</v>
      </c>
      <c r="I13" s="47"/>
    </row>
    <row r="14" customFormat="false" ht="23.85" hidden="false" customHeight="false" outlineLevel="0" collapsed="false">
      <c r="A14" s="57" t="n">
        <v>44993</v>
      </c>
      <c r="B14" s="14" t="s">
        <v>490</v>
      </c>
      <c r="C14" s="491" t="n">
        <v>1</v>
      </c>
      <c r="D14" s="427" t="n">
        <v>1</v>
      </c>
      <c r="E14" s="395" t="n">
        <v>0.5</v>
      </c>
      <c r="F14" s="419" t="n">
        <f aca="false">G5</f>
        <v>53.3</v>
      </c>
      <c r="G14" s="56" t="n">
        <f aca="false">C14*D14*E14*F14</f>
        <v>26.65</v>
      </c>
      <c r="I14" s="47"/>
    </row>
    <row r="15" customFormat="false" ht="18" hidden="false" customHeight="true" outlineLevel="0" collapsed="false">
      <c r="A15" s="52"/>
      <c r="B15" s="58"/>
      <c r="C15" s="491"/>
      <c r="D15" s="59"/>
      <c r="E15" s="59"/>
      <c r="F15" s="419"/>
      <c r="G15" s="56"/>
    </row>
    <row r="16" customFormat="false" ht="18" hidden="false" customHeight="true" outlineLevel="0" collapsed="false">
      <c r="A16" s="52"/>
      <c r="B16" s="53" t="s">
        <v>492</v>
      </c>
      <c r="C16" s="54"/>
      <c r="D16" s="55"/>
      <c r="E16" s="493" t="s">
        <v>493</v>
      </c>
      <c r="F16" s="494" t="s">
        <v>494</v>
      </c>
      <c r="G16" s="56"/>
    </row>
    <row r="17" customFormat="false" ht="18" hidden="false" customHeight="true" outlineLevel="0" collapsed="false">
      <c r="A17" s="57" t="n">
        <v>44992</v>
      </c>
      <c r="B17" s="58" t="s">
        <v>495</v>
      </c>
      <c r="C17" s="59"/>
      <c r="D17" s="59" t="n">
        <v>2</v>
      </c>
      <c r="E17" s="60" t="n">
        <v>1</v>
      </c>
      <c r="F17" s="61" t="n">
        <v>7.11</v>
      </c>
      <c r="G17" s="56" t="n">
        <f aca="false">D17*E17*F17</f>
        <v>14.22</v>
      </c>
    </row>
    <row r="18" customFormat="false" ht="18" hidden="false" customHeight="true" outlineLevel="0" collapsed="false">
      <c r="A18" s="57"/>
      <c r="B18" s="58"/>
      <c r="C18" s="59"/>
      <c r="D18" s="59"/>
      <c r="E18" s="60"/>
      <c r="F18" s="61"/>
      <c r="G18" s="56"/>
    </row>
    <row r="19" customFormat="false" ht="18" hidden="false" customHeight="true" outlineLevel="0" collapsed="false">
      <c r="A19" s="62"/>
      <c r="B19" s="63"/>
      <c r="C19" s="64"/>
      <c r="D19" s="64"/>
      <c r="E19" s="64"/>
      <c r="F19" s="65"/>
      <c r="G19" s="66"/>
    </row>
    <row r="20" customFormat="false" ht="18" hidden="false" customHeight="true" outlineLevel="0" collapsed="false">
      <c r="A20" s="67"/>
      <c r="B20" s="14"/>
      <c r="C20" s="10"/>
      <c r="D20" s="10"/>
      <c r="F20" s="68" t="s">
        <v>46</v>
      </c>
      <c r="G20" s="69" t="n">
        <f aca="false">SUM(G11:G18)</f>
        <v>154.1325</v>
      </c>
    </row>
    <row r="21" customFormat="false" ht="12.75" hidden="false" customHeight="false" outlineLevel="0" collapsed="false">
      <c r="A21" s="70"/>
      <c r="E21" s="71"/>
      <c r="F21" s="46"/>
      <c r="G21" s="72"/>
    </row>
    <row r="22" customFormat="false" ht="12.75" hidden="false" customHeight="false" outlineLevel="0" collapsed="false">
      <c r="A22" s="70"/>
      <c r="E22" s="71"/>
      <c r="F22" s="46"/>
      <c r="G22" s="73"/>
    </row>
    <row r="23" customFormat="false" ht="12.75" hidden="false" customHeight="false" outlineLevel="0" collapsed="false">
      <c r="A23" s="70"/>
      <c r="E23" s="71"/>
      <c r="F23" s="46"/>
      <c r="G23" s="73"/>
    </row>
    <row r="24" customFormat="false" ht="12.75" hidden="false" customHeight="false" outlineLevel="0" collapsed="false">
      <c r="A24" s="70"/>
      <c r="E24" s="71"/>
      <c r="F24" s="46"/>
      <c r="G24" s="73"/>
    </row>
    <row r="25" customFormat="false" ht="12.75" hidden="false" customHeight="false" outlineLevel="0" collapsed="false">
      <c r="A25" s="70"/>
      <c r="E25" s="71"/>
      <c r="F25" s="46"/>
      <c r="G25" s="73"/>
    </row>
    <row r="26" customFormat="false" ht="12.75" hidden="false" customHeight="false" outlineLevel="0" collapsed="false">
      <c r="A26" s="70"/>
      <c r="E26" s="71"/>
      <c r="F26" s="46"/>
      <c r="G26" s="73"/>
    </row>
    <row r="27" customFormat="false" ht="12.75" hidden="false" customHeight="false" outlineLevel="0" collapsed="false">
      <c r="A27" s="70"/>
      <c r="E27" s="71"/>
      <c r="F27" s="46"/>
      <c r="G27" s="73"/>
    </row>
    <row r="28" customFormat="false" ht="12.75" hidden="false" customHeight="false" outlineLevel="0" collapsed="false">
      <c r="A28" s="70"/>
      <c r="E28" s="71"/>
      <c r="F28" s="46"/>
      <c r="G28" s="73"/>
    </row>
    <row r="29" customFormat="false" ht="12.75" hidden="false" customHeight="false" outlineLevel="0" collapsed="false">
      <c r="A29" s="70"/>
      <c r="E29" s="71"/>
      <c r="F29" s="46"/>
      <c r="G29" s="73"/>
    </row>
    <row r="30" customFormat="false" ht="12.75" hidden="false" customHeight="false" outlineLevel="0" collapsed="false">
      <c r="A30" s="70"/>
      <c r="E30" s="71"/>
      <c r="F30" s="46"/>
      <c r="G30" s="73"/>
    </row>
    <row r="31" customFormat="false" ht="12.75" hidden="false" customHeight="false" outlineLevel="0" collapsed="false">
      <c r="A31" s="70"/>
      <c r="E31" s="71"/>
      <c r="F31" s="46"/>
      <c r="G31" s="73"/>
    </row>
    <row r="32" customFormat="false" ht="12.75" hidden="false" customHeight="false" outlineLevel="0" collapsed="false">
      <c r="A32" s="70"/>
      <c r="E32" s="71"/>
      <c r="F32" s="46"/>
      <c r="G32" s="73"/>
    </row>
    <row r="33" customFormat="false" ht="12.75" hidden="false" customHeight="false" outlineLevel="0" collapsed="false">
      <c r="G33" s="73"/>
    </row>
    <row r="34" customFormat="false" ht="12.75" hidden="false" customHeight="false" outlineLevel="0" collapsed="false">
      <c r="G34" s="73"/>
    </row>
    <row r="35" customFormat="false" ht="12.75" hidden="false" customHeight="false" outlineLevel="0" collapsed="false">
      <c r="B35" s="10"/>
      <c r="G35" s="73"/>
    </row>
    <row r="36" customFormat="false" ht="12.75" hidden="false" customHeight="false" outlineLevel="0" collapsed="false">
      <c r="B36" s="70"/>
      <c r="G36" s="73"/>
    </row>
    <row r="37" customFormat="false" ht="12.75" hidden="false" customHeight="false" outlineLevel="0" collapsed="false">
      <c r="G37" s="73"/>
    </row>
    <row r="38" customFormat="false" ht="12.75" hidden="false" customHeight="false" outlineLevel="0" collapsed="false">
      <c r="B38" s="10"/>
      <c r="G38" s="73"/>
    </row>
    <row r="39" customFormat="false" ht="12.75" hidden="false" customHeight="false" outlineLevel="0" collapsed="false">
      <c r="B39" s="70"/>
      <c r="G39" s="73"/>
    </row>
    <row r="40" customFormat="false" ht="12.75" hidden="false" customHeight="false" outlineLevel="0" collapsed="false">
      <c r="G40" s="73"/>
    </row>
    <row r="41" customFormat="false" ht="12.75" hidden="false" customHeight="false" outlineLevel="0" collapsed="false">
      <c r="B41" s="10"/>
      <c r="G41" s="73"/>
    </row>
    <row r="42" customFormat="false" ht="12.75" hidden="false" customHeight="false" outlineLevel="0" collapsed="false">
      <c r="G42" s="73"/>
    </row>
    <row r="43" customFormat="false" ht="12.75" hidden="false" customHeight="false" outlineLevel="0" collapsed="false">
      <c r="G43" s="73"/>
    </row>
    <row r="44" customFormat="false" ht="12.75" hidden="false" customHeight="false" outlineLevel="0" collapsed="false">
      <c r="G44" s="73"/>
    </row>
    <row r="45" customFormat="false" ht="12.75" hidden="false" customHeight="false" outlineLevel="0" collapsed="false">
      <c r="G45" s="73"/>
    </row>
    <row r="46" customFormat="false" ht="12.75" hidden="false" customHeight="false" outlineLevel="0" collapsed="false">
      <c r="G46" s="73"/>
    </row>
    <row r="47" customFormat="false" ht="12.75" hidden="false" customHeight="false" outlineLevel="0" collapsed="false">
      <c r="G47" s="73"/>
    </row>
    <row r="48" customFormat="false" ht="12.75" hidden="false" customHeight="false" outlineLevel="0" collapsed="false">
      <c r="G48" s="73"/>
    </row>
    <row r="49" customFormat="false" ht="12.75" hidden="false" customHeight="false" outlineLevel="0" collapsed="false">
      <c r="G49" s="73"/>
    </row>
    <row r="50" customFormat="false" ht="12.75" hidden="false" customHeight="false" outlineLevel="0" collapsed="false">
      <c r="G50" s="73"/>
    </row>
    <row r="51" customFormat="false" ht="12.75" hidden="false" customHeight="false" outlineLevel="0" collapsed="false">
      <c r="G51" s="73"/>
    </row>
    <row r="52" customFormat="false" ht="12.75" hidden="false" customHeight="false" outlineLevel="0" collapsed="false">
      <c r="G52" s="73"/>
    </row>
    <row r="53" customFormat="false" ht="12.75" hidden="false" customHeight="false" outlineLevel="0" collapsed="false">
      <c r="B53" s="10"/>
      <c r="G53" s="73"/>
    </row>
    <row r="54" customFormat="false" ht="12.75" hidden="false" customHeight="false" outlineLevel="0" collapsed="false">
      <c r="G54" s="73"/>
    </row>
    <row r="55" customFormat="false" ht="12.75" hidden="false" customHeight="false" outlineLevel="0" collapsed="false">
      <c r="G55" s="73"/>
    </row>
    <row r="56" customFormat="false" ht="12.75" hidden="false" customHeight="false" outlineLevel="0" collapsed="false">
      <c r="G56" s="73"/>
    </row>
    <row r="57" customFormat="false" ht="12.75" hidden="false" customHeight="false" outlineLevel="0" collapsed="false">
      <c r="G57" s="73"/>
    </row>
    <row r="58" customFormat="false" ht="12.75" hidden="false" customHeight="false" outlineLevel="0" collapsed="false">
      <c r="B58" s="10"/>
      <c r="G58" s="73"/>
    </row>
    <row r="59" customFormat="false" ht="12.75" hidden="false" customHeight="false" outlineLevel="0" collapsed="false">
      <c r="G59" s="73"/>
    </row>
    <row r="60" customFormat="false" ht="12.75" hidden="false" customHeight="false" outlineLevel="0" collapsed="false">
      <c r="G60" s="73"/>
    </row>
    <row r="61" customFormat="false" ht="12.75" hidden="false" customHeight="false" outlineLevel="0" collapsed="false">
      <c r="B61" s="14"/>
      <c r="G61" s="73"/>
    </row>
    <row r="62" customFormat="false" ht="12.75" hidden="false" customHeight="false" outlineLevel="0" collapsed="false">
      <c r="G62" s="73"/>
    </row>
    <row r="63" customFormat="false" ht="12.75" hidden="false" customHeight="false" outlineLevel="0" collapsed="false">
      <c r="G63" s="73"/>
    </row>
    <row r="64" customFormat="false" ht="12.75" hidden="false" customHeight="false" outlineLevel="0" collapsed="false">
      <c r="B64" s="10"/>
      <c r="G64" s="73"/>
    </row>
    <row r="65" customFormat="false" ht="12.75" hidden="false" customHeight="false" outlineLevel="0" collapsed="false">
      <c r="G65" s="73"/>
    </row>
    <row r="66" customFormat="false" ht="12.75" hidden="false" customHeight="false" outlineLevel="0" collapsed="false">
      <c r="B66" s="10"/>
      <c r="G66" s="73"/>
    </row>
    <row r="67" customFormat="false" ht="12.75" hidden="false" customHeight="false" outlineLevel="0" collapsed="false">
      <c r="G67" s="73"/>
    </row>
    <row r="68" customFormat="false" ht="12.75" hidden="false" customHeight="false" outlineLevel="0" collapsed="false">
      <c r="B68" s="10"/>
      <c r="G68" s="73"/>
    </row>
    <row r="69" customFormat="false" ht="12.75" hidden="false" customHeight="false" outlineLevel="0" collapsed="false">
      <c r="G69" s="73"/>
    </row>
    <row r="70" customFormat="false" ht="12.75" hidden="false" customHeight="false" outlineLevel="0" collapsed="false">
      <c r="B70" s="10"/>
      <c r="G70" s="73"/>
    </row>
    <row r="71" customFormat="false" ht="12.75" hidden="false" customHeight="false" outlineLevel="0" collapsed="false">
      <c r="G71" s="73"/>
    </row>
    <row r="72" customFormat="false" ht="12.75" hidden="false" customHeight="false" outlineLevel="0" collapsed="false">
      <c r="G72" s="73"/>
    </row>
    <row r="73" customFormat="false" ht="12.75" hidden="false" customHeight="false" outlineLevel="0" collapsed="false">
      <c r="B73" s="10"/>
    </row>
    <row r="74" customFormat="false" ht="12.75" hidden="false" customHeight="false" outlineLevel="0" collapsed="false">
      <c r="G74" s="73"/>
    </row>
    <row r="75" customFormat="false" ht="12.75" hidden="false" customHeight="false" outlineLevel="0" collapsed="false">
      <c r="B75" s="10"/>
      <c r="G75" s="73"/>
    </row>
    <row r="76" customFormat="false" ht="12.75" hidden="false" customHeight="false" outlineLevel="0" collapsed="false">
      <c r="G76" s="73"/>
    </row>
    <row r="77" customFormat="false" ht="12.75" hidden="false" customHeight="false" outlineLevel="0" collapsed="false">
      <c r="G77" s="73"/>
    </row>
    <row r="78" customFormat="false" ht="12.75" hidden="false" customHeight="false" outlineLevel="0" collapsed="false">
      <c r="G78" s="73"/>
    </row>
    <row r="79" customFormat="false" ht="12.75" hidden="false" customHeight="false" outlineLevel="0" collapsed="false">
      <c r="G79" s="73"/>
    </row>
    <row r="80" customFormat="false" ht="12.75" hidden="false" customHeight="false" outlineLevel="0" collapsed="false">
      <c r="G80" s="73"/>
    </row>
    <row r="81" customFormat="false" ht="12.75" hidden="false" customHeight="false" outlineLevel="0" collapsed="false">
      <c r="G81" s="46"/>
    </row>
    <row r="82" customFormat="false" ht="12.75" hidden="false" customHeight="false" outlineLevel="0" collapsed="false">
      <c r="G82" s="74"/>
    </row>
  </sheetData>
  <mergeCells count="1">
    <mergeCell ref="E3:H3"/>
  </mergeCells>
  <printOptions headings="false" gridLines="false" gridLinesSet="true" horizontalCentered="false" verticalCentered="false"/>
  <pageMargins left="0.39375" right="0.39375" top="0.39375" bottom="0.39375" header="0.511811023622047" footer="0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&amp;C&amp;A &amp;P / &amp;N&amp;R&amp;F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L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11.42578125" defaultRowHeight="12.75" zeroHeight="false" outlineLevelRow="0" outlineLevelCol="0"/>
  <cols>
    <col collapsed="false" customWidth="true" hidden="false" outlineLevel="0" max="1" min="1" style="21" width="14.71"/>
    <col collapsed="false" customWidth="true" hidden="false" outlineLevel="0" max="2" min="2" style="1" width="51.15"/>
    <col collapsed="false" customWidth="true" hidden="false" outlineLevel="0" max="3" min="3" style="1" width="12"/>
    <col collapsed="false" customWidth="true" hidden="false" outlineLevel="0" max="7" min="4" style="1" width="11.57"/>
    <col collapsed="false" customWidth="true" hidden="false" outlineLevel="0" max="9" min="9" style="1" width="9.42"/>
    <col collapsed="false" customWidth="true" hidden="false" outlineLevel="0" max="10" min="10" style="1" width="8.42"/>
    <col collapsed="false" customWidth="true" hidden="false" outlineLevel="0" max="11" min="11" style="1" width="9.71"/>
    <col collapsed="false" customWidth="true" hidden="false" outlineLevel="0" max="12" min="12" style="1" width="8.86"/>
  </cols>
  <sheetData>
    <row r="1" customFormat="false" ht="16.5" hidden="false" customHeight="true" outlineLevel="0" collapsed="false">
      <c r="A1" s="22" t="str">
        <f aca="false">'Kostenzusammenstellung '!A1</f>
        <v>Veranstaltung: ITB23 vom 07.-09.03.2023</v>
      </c>
      <c r="G1" s="3"/>
    </row>
    <row r="2" customFormat="false" ht="16.5" hidden="false" customHeight="true" outlineLevel="0" collapsed="false">
      <c r="A2" s="22"/>
      <c r="G2" s="3"/>
    </row>
    <row r="3" customFormat="false" ht="27" hidden="false" customHeight="true" outlineLevel="0" collapsed="false">
      <c r="A3" s="23" t="s">
        <v>496</v>
      </c>
      <c r="B3" s="24"/>
    </row>
    <row r="4" customFormat="false" ht="15" hidden="false" customHeight="true" outlineLevel="0" collapsed="false">
      <c r="A4" s="26"/>
      <c r="I4" s="32"/>
      <c r="J4" s="32"/>
      <c r="K4" s="32"/>
      <c r="L4" s="32"/>
    </row>
    <row r="5" customFormat="false" ht="12.75" hidden="false" customHeight="false" outlineLevel="0" collapsed="false">
      <c r="C5" s="15"/>
      <c r="D5" s="46"/>
      <c r="E5" s="46"/>
      <c r="F5" s="46"/>
      <c r="I5" s="47"/>
    </row>
    <row r="6" customFormat="false" ht="20.25" hidden="false" customHeight="true" outlineLevel="0" collapsed="false">
      <c r="A6" s="495" t="s">
        <v>37</v>
      </c>
      <c r="B6" s="496" t="s">
        <v>38</v>
      </c>
      <c r="C6" s="497" t="s">
        <v>497</v>
      </c>
      <c r="D6" s="497" t="s">
        <v>40</v>
      </c>
      <c r="E6" s="497" t="s">
        <v>41</v>
      </c>
      <c r="F6" s="497" t="s">
        <v>498</v>
      </c>
      <c r="G6" s="498" t="s">
        <v>43</v>
      </c>
      <c r="I6" s="47"/>
    </row>
    <row r="7" customFormat="false" ht="20.25" hidden="false" customHeight="true" outlineLevel="0" collapsed="false">
      <c r="A7" s="57"/>
      <c r="B7" s="499"/>
      <c r="C7" s="491"/>
      <c r="D7" s="427"/>
      <c r="E7" s="395"/>
      <c r="F7" s="419" t="n">
        <v>6.85</v>
      </c>
      <c r="G7" s="56" t="n">
        <f aca="false">C7*D7*E7*F7</f>
        <v>0</v>
      </c>
      <c r="I7" s="47"/>
    </row>
    <row r="8" customFormat="false" ht="20.25" hidden="false" customHeight="true" outlineLevel="0" collapsed="false">
      <c r="A8" s="57"/>
      <c r="B8" s="499"/>
      <c r="C8" s="491"/>
      <c r="D8" s="427"/>
      <c r="E8" s="395"/>
      <c r="F8" s="419" t="n">
        <v>8.45</v>
      </c>
      <c r="G8" s="56" t="n">
        <f aca="false">C8*D8*E8*F8</f>
        <v>0</v>
      </c>
      <c r="I8" s="47"/>
    </row>
    <row r="9" customFormat="false" ht="20.25" hidden="false" customHeight="true" outlineLevel="0" collapsed="false">
      <c r="A9" s="57"/>
      <c r="B9" s="499"/>
      <c r="C9" s="491"/>
      <c r="D9" s="427"/>
      <c r="E9" s="395"/>
      <c r="F9" s="419"/>
      <c r="G9" s="56"/>
      <c r="I9" s="47"/>
    </row>
    <row r="10" customFormat="false" ht="18" hidden="false" customHeight="true" outlineLevel="0" collapsed="false">
      <c r="A10" s="52"/>
      <c r="B10" s="58"/>
      <c r="C10" s="491"/>
      <c r="D10" s="59"/>
      <c r="E10" s="59"/>
      <c r="F10" s="419"/>
      <c r="G10" s="56"/>
    </row>
    <row r="11" customFormat="false" ht="18" hidden="false" customHeight="true" outlineLevel="0" collapsed="false">
      <c r="A11" s="62"/>
      <c r="B11" s="63"/>
      <c r="C11" s="64"/>
      <c r="D11" s="64"/>
      <c r="E11" s="64"/>
      <c r="F11" s="65"/>
      <c r="G11" s="66"/>
    </row>
    <row r="12" customFormat="false" ht="18" hidden="false" customHeight="true" outlineLevel="0" collapsed="false">
      <c r="A12" s="67"/>
      <c r="B12" s="14"/>
      <c r="C12" s="10"/>
      <c r="D12" s="10"/>
      <c r="F12" s="68" t="s">
        <v>46</v>
      </c>
      <c r="G12" s="69" t="n">
        <f aca="false">SUM(G7:G11)</f>
        <v>0</v>
      </c>
    </row>
    <row r="13" customFormat="false" ht="12.75" hidden="false" customHeight="false" outlineLevel="0" collapsed="false">
      <c r="A13" s="70"/>
      <c r="E13" s="71"/>
      <c r="F13" s="46"/>
      <c r="G13" s="72"/>
    </row>
    <row r="14" customFormat="false" ht="12.75" hidden="false" customHeight="false" outlineLevel="0" collapsed="false">
      <c r="A14" s="70"/>
      <c r="E14" s="71"/>
      <c r="F14" s="46"/>
      <c r="G14" s="73"/>
    </row>
    <row r="15" customFormat="false" ht="12.75" hidden="false" customHeight="false" outlineLevel="0" collapsed="false">
      <c r="A15" s="70"/>
      <c r="E15" s="71"/>
      <c r="F15" s="46"/>
      <c r="G15" s="73"/>
    </row>
    <row r="16" customFormat="false" ht="12.75" hidden="false" customHeight="false" outlineLevel="0" collapsed="false">
      <c r="A16" s="70"/>
      <c r="E16" s="71"/>
      <c r="F16" s="46"/>
      <c r="G16" s="73"/>
    </row>
    <row r="17" customFormat="false" ht="12.75" hidden="false" customHeight="false" outlineLevel="0" collapsed="false">
      <c r="A17" s="70"/>
      <c r="E17" s="71"/>
      <c r="F17" s="46"/>
      <c r="G17" s="73"/>
    </row>
    <row r="18" customFormat="false" ht="12.75" hidden="false" customHeight="false" outlineLevel="0" collapsed="false">
      <c r="A18" s="70"/>
      <c r="E18" s="71"/>
      <c r="F18" s="46"/>
      <c r="G18" s="73"/>
    </row>
    <row r="19" customFormat="false" ht="12.75" hidden="false" customHeight="false" outlineLevel="0" collapsed="false">
      <c r="A19" s="70"/>
      <c r="E19" s="71"/>
      <c r="F19" s="46"/>
      <c r="G19" s="73"/>
    </row>
    <row r="20" customFormat="false" ht="12.75" hidden="false" customHeight="false" outlineLevel="0" collapsed="false">
      <c r="A20" s="70"/>
      <c r="E20" s="71"/>
      <c r="F20" s="46"/>
      <c r="G20" s="73"/>
    </row>
    <row r="21" customFormat="false" ht="12.75" hidden="false" customHeight="false" outlineLevel="0" collapsed="false">
      <c r="A21" s="70"/>
      <c r="E21" s="71"/>
      <c r="F21" s="46"/>
      <c r="G21" s="73"/>
    </row>
    <row r="22" customFormat="false" ht="12.75" hidden="false" customHeight="false" outlineLevel="0" collapsed="false">
      <c r="A22" s="70"/>
      <c r="E22" s="71"/>
      <c r="F22" s="46"/>
      <c r="G22" s="73"/>
    </row>
    <row r="23" customFormat="false" ht="12.75" hidden="false" customHeight="false" outlineLevel="0" collapsed="false">
      <c r="A23" s="70"/>
      <c r="E23" s="71"/>
      <c r="F23" s="46"/>
      <c r="G23" s="73"/>
    </row>
    <row r="24" customFormat="false" ht="12.75" hidden="false" customHeight="false" outlineLevel="0" collapsed="false">
      <c r="A24" s="70"/>
      <c r="E24" s="71"/>
      <c r="F24" s="46"/>
      <c r="G24" s="73"/>
    </row>
    <row r="25" customFormat="false" ht="12.75" hidden="false" customHeight="false" outlineLevel="0" collapsed="false">
      <c r="G25" s="73"/>
    </row>
    <row r="26" customFormat="false" ht="12.75" hidden="false" customHeight="false" outlineLevel="0" collapsed="false">
      <c r="G26" s="73"/>
    </row>
    <row r="27" customFormat="false" ht="12.75" hidden="false" customHeight="false" outlineLevel="0" collapsed="false">
      <c r="B27" s="10"/>
      <c r="G27" s="73"/>
    </row>
    <row r="28" customFormat="false" ht="12.75" hidden="false" customHeight="false" outlineLevel="0" collapsed="false">
      <c r="B28" s="70"/>
      <c r="G28" s="73"/>
    </row>
    <row r="29" customFormat="false" ht="12.75" hidden="false" customHeight="false" outlineLevel="0" collapsed="false">
      <c r="G29" s="73"/>
    </row>
    <row r="30" customFormat="false" ht="12.75" hidden="false" customHeight="false" outlineLevel="0" collapsed="false">
      <c r="B30" s="10"/>
      <c r="G30" s="73"/>
    </row>
    <row r="31" customFormat="false" ht="12.75" hidden="false" customHeight="false" outlineLevel="0" collapsed="false">
      <c r="B31" s="70"/>
      <c r="G31" s="73"/>
    </row>
    <row r="32" customFormat="false" ht="12.75" hidden="false" customHeight="false" outlineLevel="0" collapsed="false">
      <c r="G32" s="73"/>
    </row>
    <row r="33" customFormat="false" ht="12.75" hidden="false" customHeight="false" outlineLevel="0" collapsed="false">
      <c r="B33" s="10"/>
      <c r="G33" s="73"/>
    </row>
    <row r="34" customFormat="false" ht="12.75" hidden="false" customHeight="false" outlineLevel="0" collapsed="false">
      <c r="G34" s="73"/>
    </row>
    <row r="35" customFormat="false" ht="12.75" hidden="false" customHeight="false" outlineLevel="0" collapsed="false">
      <c r="G35" s="73"/>
    </row>
    <row r="36" customFormat="false" ht="12.75" hidden="false" customHeight="false" outlineLevel="0" collapsed="false">
      <c r="G36" s="73"/>
    </row>
    <row r="37" customFormat="false" ht="12.75" hidden="false" customHeight="false" outlineLevel="0" collapsed="false">
      <c r="G37" s="73"/>
    </row>
    <row r="38" customFormat="false" ht="12.75" hidden="false" customHeight="false" outlineLevel="0" collapsed="false">
      <c r="G38" s="73"/>
    </row>
    <row r="39" customFormat="false" ht="12.75" hidden="false" customHeight="false" outlineLevel="0" collapsed="false">
      <c r="G39" s="73"/>
    </row>
    <row r="40" customFormat="false" ht="12.75" hidden="false" customHeight="false" outlineLevel="0" collapsed="false">
      <c r="G40" s="73"/>
    </row>
    <row r="41" customFormat="false" ht="12.75" hidden="false" customHeight="false" outlineLevel="0" collapsed="false">
      <c r="G41" s="73"/>
    </row>
    <row r="42" customFormat="false" ht="12.75" hidden="false" customHeight="false" outlineLevel="0" collapsed="false">
      <c r="G42" s="73"/>
    </row>
    <row r="43" customFormat="false" ht="12.75" hidden="false" customHeight="false" outlineLevel="0" collapsed="false">
      <c r="G43" s="73"/>
    </row>
    <row r="44" customFormat="false" ht="12.75" hidden="false" customHeight="false" outlineLevel="0" collapsed="false">
      <c r="G44" s="73"/>
    </row>
    <row r="45" customFormat="false" ht="12.75" hidden="false" customHeight="false" outlineLevel="0" collapsed="false">
      <c r="B45" s="10"/>
      <c r="G45" s="73"/>
    </row>
    <row r="46" customFormat="false" ht="12.75" hidden="false" customHeight="false" outlineLevel="0" collapsed="false">
      <c r="G46" s="73"/>
    </row>
    <row r="47" customFormat="false" ht="12.75" hidden="false" customHeight="false" outlineLevel="0" collapsed="false">
      <c r="G47" s="73"/>
    </row>
    <row r="48" customFormat="false" ht="12.75" hidden="false" customHeight="false" outlineLevel="0" collapsed="false">
      <c r="G48" s="73"/>
    </row>
    <row r="49" customFormat="false" ht="12.75" hidden="false" customHeight="false" outlineLevel="0" collapsed="false">
      <c r="G49" s="73"/>
    </row>
    <row r="50" customFormat="false" ht="12.75" hidden="false" customHeight="false" outlineLevel="0" collapsed="false">
      <c r="B50" s="10"/>
      <c r="G50" s="73"/>
    </row>
    <row r="51" customFormat="false" ht="12.75" hidden="false" customHeight="false" outlineLevel="0" collapsed="false">
      <c r="G51" s="73"/>
    </row>
    <row r="52" customFormat="false" ht="12.75" hidden="false" customHeight="false" outlineLevel="0" collapsed="false">
      <c r="G52" s="73"/>
    </row>
    <row r="53" customFormat="false" ht="12.75" hidden="false" customHeight="false" outlineLevel="0" collapsed="false">
      <c r="B53" s="14"/>
      <c r="G53" s="73"/>
    </row>
    <row r="54" customFormat="false" ht="12.75" hidden="false" customHeight="false" outlineLevel="0" collapsed="false">
      <c r="G54" s="73"/>
    </row>
    <row r="55" customFormat="false" ht="12.75" hidden="false" customHeight="false" outlineLevel="0" collapsed="false">
      <c r="G55" s="73"/>
    </row>
    <row r="56" customFormat="false" ht="12.75" hidden="false" customHeight="false" outlineLevel="0" collapsed="false">
      <c r="B56" s="10"/>
      <c r="G56" s="73"/>
    </row>
    <row r="57" customFormat="false" ht="12.75" hidden="false" customHeight="false" outlineLevel="0" collapsed="false">
      <c r="G57" s="73"/>
    </row>
    <row r="58" customFormat="false" ht="12.75" hidden="false" customHeight="false" outlineLevel="0" collapsed="false">
      <c r="B58" s="10"/>
      <c r="G58" s="73"/>
    </row>
    <row r="59" customFormat="false" ht="12.75" hidden="false" customHeight="false" outlineLevel="0" collapsed="false">
      <c r="G59" s="73"/>
    </row>
    <row r="60" customFormat="false" ht="12.75" hidden="false" customHeight="false" outlineLevel="0" collapsed="false">
      <c r="B60" s="10"/>
      <c r="G60" s="73"/>
    </row>
    <row r="61" customFormat="false" ht="12.75" hidden="false" customHeight="false" outlineLevel="0" collapsed="false">
      <c r="G61" s="73"/>
    </row>
    <row r="62" customFormat="false" ht="12.75" hidden="false" customHeight="false" outlineLevel="0" collapsed="false">
      <c r="B62" s="10"/>
      <c r="G62" s="73"/>
    </row>
    <row r="63" customFormat="false" ht="12.75" hidden="false" customHeight="false" outlineLevel="0" collapsed="false">
      <c r="G63" s="73"/>
    </row>
    <row r="64" customFormat="false" ht="12.75" hidden="false" customHeight="false" outlineLevel="0" collapsed="false">
      <c r="G64" s="73"/>
    </row>
    <row r="65" customFormat="false" ht="12.75" hidden="false" customHeight="false" outlineLevel="0" collapsed="false">
      <c r="B65" s="10"/>
    </row>
    <row r="66" customFormat="false" ht="12.75" hidden="false" customHeight="false" outlineLevel="0" collapsed="false">
      <c r="G66" s="73"/>
    </row>
    <row r="67" customFormat="false" ht="12.75" hidden="false" customHeight="false" outlineLevel="0" collapsed="false">
      <c r="B67" s="10"/>
      <c r="G67" s="73"/>
    </row>
    <row r="68" customFormat="false" ht="12.75" hidden="false" customHeight="false" outlineLevel="0" collapsed="false">
      <c r="G68" s="73"/>
    </row>
    <row r="69" customFormat="false" ht="12.75" hidden="false" customHeight="false" outlineLevel="0" collapsed="false">
      <c r="G69" s="73"/>
    </row>
    <row r="70" customFormat="false" ht="12.75" hidden="false" customHeight="false" outlineLevel="0" collapsed="false">
      <c r="G70" s="73"/>
    </row>
    <row r="71" customFormat="false" ht="12.75" hidden="false" customHeight="false" outlineLevel="0" collapsed="false">
      <c r="G71" s="73"/>
    </row>
    <row r="72" customFormat="false" ht="12.75" hidden="false" customHeight="false" outlineLevel="0" collapsed="false">
      <c r="G72" s="73"/>
    </row>
    <row r="73" customFormat="false" ht="12.75" hidden="false" customHeight="false" outlineLevel="0" collapsed="false">
      <c r="G73" s="46"/>
    </row>
    <row r="74" customFormat="false" ht="12.75" hidden="false" customHeight="false" outlineLevel="0" collapsed="false">
      <c r="G74" s="74"/>
    </row>
  </sheetData>
  <printOptions headings="false" gridLines="false" gridLinesSet="true" horizontalCentered="false" verticalCentered="false"/>
  <pageMargins left="0.39375" right="0.39375" top="0.39375" bottom="0.39375" header="0.511811023622047" footer="0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&amp;C&amp;A &amp;P / &amp;N&amp;R&amp;F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68" activePane="bottomLeft" state="frozen"/>
      <selection pane="topLeft" activeCell="A1" activeCellId="0" sqref="A1"/>
      <selection pane="bottomLeft" activeCell="B89" activeCellId="0" sqref="B89"/>
    </sheetView>
  </sheetViews>
  <sheetFormatPr defaultColWidth="11.42578125" defaultRowHeight="12.75" zeroHeight="false" outlineLevelRow="0" outlineLevelCol="0"/>
  <cols>
    <col collapsed="false" customWidth="true" hidden="false" outlineLevel="0" max="1" min="1" style="1" width="26.71"/>
    <col collapsed="false" customWidth="true" hidden="false" outlineLevel="0" max="2" min="2" style="1" width="19.86"/>
    <col collapsed="false" customWidth="true" hidden="false" outlineLevel="0" max="3" min="3" style="1" width="15.29"/>
    <col collapsed="false" customWidth="false" hidden="false" outlineLevel="0" max="4" min="4" style="429" width="11.43"/>
    <col collapsed="false" customWidth="true" hidden="false" outlineLevel="0" max="6" min="5" style="1" width="7.29"/>
    <col collapsed="false" customWidth="true" hidden="false" outlineLevel="0" max="7" min="7" style="1" width="11.57"/>
    <col collapsed="false" customWidth="true" hidden="false" outlineLevel="0" max="8" min="8" style="1" width="10.42"/>
    <col collapsed="false" customWidth="true" hidden="false" outlineLevel="0" max="9" min="9" style="1" width="10.57"/>
    <col collapsed="false" customWidth="true" hidden="false" outlineLevel="0" max="10" min="10" style="1" width="14.71"/>
    <col collapsed="false" customWidth="true" hidden="false" outlineLevel="0" max="11" min="11" style="1" width="13.86"/>
  </cols>
  <sheetData>
    <row r="1" customFormat="false" ht="16.5" hidden="false" customHeight="true" outlineLevel="0" collapsed="false">
      <c r="A1" s="22" t="str">
        <f aca="false">'Kostenzusammenstellung '!A1</f>
        <v>Veranstaltung: ITB23 vom 07.-09.03.2023</v>
      </c>
      <c r="D1" s="500"/>
      <c r="K1" s="3"/>
    </row>
    <row r="2" customFormat="false" ht="16.5" hidden="false" customHeight="true" outlineLevel="0" collapsed="false">
      <c r="A2" s="5"/>
      <c r="D2" s="501"/>
      <c r="E2" s="10"/>
      <c r="F2" s="502"/>
      <c r="H2" s="242" t="s">
        <v>50</v>
      </c>
    </row>
    <row r="3" customFormat="false" ht="21" hidden="false" customHeight="true" outlineLevel="0" collapsed="false">
      <c r="A3" s="5" t="s">
        <v>499</v>
      </c>
      <c r="D3" s="503"/>
      <c r="E3" s="3"/>
      <c r="F3" s="504"/>
      <c r="G3" s="505" t="s">
        <v>500</v>
      </c>
      <c r="H3" s="246" t="n">
        <v>0.2354</v>
      </c>
    </row>
    <row r="4" customFormat="false" ht="21" hidden="false" customHeight="true" outlineLevel="0" collapsed="false">
      <c r="A4" s="5"/>
      <c r="D4" s="503"/>
      <c r="E4" s="3"/>
      <c r="F4" s="504"/>
      <c r="G4" s="506" t="s">
        <v>128</v>
      </c>
      <c r="H4" s="507" t="n">
        <v>0.291303671437461</v>
      </c>
    </row>
    <row r="5" customFormat="false" ht="13.5" hidden="false" customHeight="true" outlineLevel="0" collapsed="false">
      <c r="A5" s="5"/>
      <c r="D5" s="501"/>
      <c r="E5" s="3"/>
      <c r="F5" s="502"/>
    </row>
    <row r="6" customFormat="false" ht="23.85" hidden="false" customHeight="false" outlineLevel="0" collapsed="false">
      <c r="A6" s="508" t="s">
        <v>297</v>
      </c>
      <c r="B6" s="509" t="s">
        <v>501</v>
      </c>
      <c r="C6" s="510" t="s">
        <v>502</v>
      </c>
      <c r="D6" s="511" t="s">
        <v>503</v>
      </c>
      <c r="E6" s="510" t="s">
        <v>504</v>
      </c>
      <c r="F6" s="512" t="s">
        <v>128</v>
      </c>
      <c r="G6" s="513" t="s">
        <v>505</v>
      </c>
      <c r="H6" s="513" t="s">
        <v>506</v>
      </c>
      <c r="I6" s="513" t="s">
        <v>250</v>
      </c>
      <c r="J6" s="514" t="s">
        <v>507</v>
      </c>
    </row>
    <row r="7" customFormat="false" ht="18" hidden="false" customHeight="true" outlineLevel="0" collapsed="false">
      <c r="A7" s="515" t="s">
        <v>508</v>
      </c>
      <c r="B7" s="516"/>
      <c r="C7" s="276" t="s">
        <v>509</v>
      </c>
      <c r="D7" s="517" t="n">
        <v>128.93</v>
      </c>
      <c r="E7" s="518" t="n">
        <v>1</v>
      </c>
      <c r="F7" s="519" t="n">
        <v>1</v>
      </c>
      <c r="G7" s="520" t="n">
        <f aca="false">D7*E7*$H$3</f>
        <v>30.350122</v>
      </c>
      <c r="H7" s="520" t="n">
        <f aca="false">D7*F7*$H$4</f>
        <v>37.5577823584319</v>
      </c>
      <c r="I7" s="520" t="n">
        <f aca="false">G7+H7</f>
        <v>67.9079043584319</v>
      </c>
      <c r="J7" s="521"/>
    </row>
    <row r="8" customFormat="false" ht="18" hidden="false" customHeight="true" outlineLevel="0" collapsed="false">
      <c r="A8" s="522" t="s">
        <v>510</v>
      </c>
      <c r="B8" s="523"/>
      <c r="C8" s="206" t="s">
        <v>511</v>
      </c>
      <c r="D8" s="524" t="n">
        <v>32.45</v>
      </c>
      <c r="E8" s="59" t="n">
        <v>1</v>
      </c>
      <c r="F8" s="59" t="n">
        <v>1</v>
      </c>
      <c r="G8" s="525" t="n">
        <f aca="false">D8*E8*$H$3</f>
        <v>7.63873</v>
      </c>
      <c r="H8" s="520" t="n">
        <f aca="false">D8*F8*$H$4</f>
        <v>9.45280413814561</v>
      </c>
      <c r="I8" s="525" t="n">
        <f aca="false">G8+H8</f>
        <v>17.0915341381456</v>
      </c>
      <c r="J8" s="526"/>
    </row>
    <row r="9" customFormat="false" ht="18" hidden="false" customHeight="true" outlineLevel="0" collapsed="false">
      <c r="A9" s="527" t="s">
        <v>512</v>
      </c>
      <c r="B9" s="523"/>
      <c r="C9" s="206" t="s">
        <v>513</v>
      </c>
      <c r="D9" s="524" t="n">
        <v>15.4</v>
      </c>
      <c r="E9" s="59" t="n">
        <v>1</v>
      </c>
      <c r="F9" s="59" t="n">
        <v>1</v>
      </c>
      <c r="G9" s="525" t="n">
        <f aca="false">D9*E9*$H$3</f>
        <v>3.62516</v>
      </c>
      <c r="H9" s="520" t="n">
        <f aca="false">D9*F9*$H$4</f>
        <v>4.4860765401369</v>
      </c>
      <c r="I9" s="525" t="n">
        <f aca="false">G9+H9</f>
        <v>8.1112365401369</v>
      </c>
      <c r="J9" s="526"/>
    </row>
    <row r="10" customFormat="false" ht="18" hidden="false" customHeight="true" outlineLevel="0" collapsed="false">
      <c r="A10" s="528" t="s">
        <v>514</v>
      </c>
      <c r="B10" s="523"/>
      <c r="C10" s="206" t="s">
        <v>515</v>
      </c>
      <c r="D10" s="524" t="n">
        <v>15.95</v>
      </c>
      <c r="E10" s="59" t="n">
        <v>1</v>
      </c>
      <c r="F10" s="59" t="n">
        <v>1</v>
      </c>
      <c r="G10" s="525" t="n">
        <f aca="false">D10*E10*$H$3</f>
        <v>3.75463</v>
      </c>
      <c r="H10" s="520" t="n">
        <f aca="false">D10*F10*$H$4</f>
        <v>4.6462935594275</v>
      </c>
      <c r="I10" s="525" t="n">
        <f aca="false">G10+H10</f>
        <v>8.4009235594275</v>
      </c>
      <c r="J10" s="526"/>
    </row>
    <row r="11" customFormat="false" ht="18" hidden="false" customHeight="true" outlineLevel="0" collapsed="false">
      <c r="A11" s="528" t="s">
        <v>516</v>
      </c>
      <c r="B11" s="523"/>
      <c r="C11" s="206" t="s">
        <v>517</v>
      </c>
      <c r="D11" s="524" t="n">
        <v>33.15</v>
      </c>
      <c r="E11" s="59" t="n">
        <v>1</v>
      </c>
      <c r="F11" s="59" t="n">
        <v>1</v>
      </c>
      <c r="G11" s="525" t="n">
        <f aca="false">D11*E11*$H$3</f>
        <v>7.80351</v>
      </c>
      <c r="H11" s="520" t="n">
        <f aca="false">D11*F11*$H$4</f>
        <v>9.65671670815184</v>
      </c>
      <c r="I11" s="525" t="n">
        <f aca="false">G11+H11</f>
        <v>17.4602267081518</v>
      </c>
      <c r="J11" s="526"/>
    </row>
    <row r="12" customFormat="false" ht="18" hidden="false" customHeight="true" outlineLevel="0" collapsed="false">
      <c r="A12" s="528" t="s">
        <v>518</v>
      </c>
      <c r="B12" s="523"/>
      <c r="C12" s="206" t="s">
        <v>519</v>
      </c>
      <c r="D12" s="524" t="n">
        <v>11.7</v>
      </c>
      <c r="E12" s="59" t="n">
        <v>1</v>
      </c>
      <c r="F12" s="59" t="n">
        <v>1</v>
      </c>
      <c r="G12" s="525" t="n">
        <f aca="false">D12*E12*$H$3</f>
        <v>2.75418</v>
      </c>
      <c r="H12" s="520" t="n">
        <f aca="false">D12*F12*$H$4</f>
        <v>3.4082529558183</v>
      </c>
      <c r="I12" s="525" t="n">
        <f aca="false">G12+H12</f>
        <v>6.1624329558183</v>
      </c>
      <c r="J12" s="526"/>
    </row>
    <row r="13" customFormat="false" ht="18" hidden="false" customHeight="true" outlineLevel="0" collapsed="false">
      <c r="A13" s="528" t="s">
        <v>520</v>
      </c>
      <c r="B13" s="523"/>
      <c r="C13" s="206" t="s">
        <v>521</v>
      </c>
      <c r="D13" s="524" t="n">
        <v>23.4</v>
      </c>
      <c r="E13" s="59" t="n">
        <v>1</v>
      </c>
      <c r="F13" s="59" t="n">
        <v>1</v>
      </c>
      <c r="G13" s="525" t="n">
        <f aca="false">D13*E13*$H$3</f>
        <v>5.50836</v>
      </c>
      <c r="H13" s="520" t="n">
        <f aca="false">D13*F13*$H$4</f>
        <v>6.81650591163659</v>
      </c>
      <c r="I13" s="525" t="n">
        <f aca="false">G13+H13</f>
        <v>12.3248659116366</v>
      </c>
      <c r="J13" s="526"/>
    </row>
    <row r="14" customFormat="false" ht="18" hidden="false" customHeight="true" outlineLevel="0" collapsed="false">
      <c r="A14" s="528" t="s">
        <v>522</v>
      </c>
      <c r="B14" s="523"/>
      <c r="C14" s="206" t="s">
        <v>523</v>
      </c>
      <c r="D14" s="524" t="n">
        <v>15.95</v>
      </c>
      <c r="E14" s="59" t="n">
        <v>1</v>
      </c>
      <c r="F14" s="59" t="n">
        <v>1</v>
      </c>
      <c r="G14" s="525" t="n">
        <f aca="false">D14*E14*$H$3</f>
        <v>3.75463</v>
      </c>
      <c r="H14" s="520" t="n">
        <f aca="false">D14*F14*$H$4</f>
        <v>4.6462935594275</v>
      </c>
      <c r="I14" s="525" t="n">
        <f aca="false">G14+H14</f>
        <v>8.4009235594275</v>
      </c>
      <c r="J14" s="526"/>
    </row>
    <row r="15" customFormat="false" ht="18" hidden="false" customHeight="true" outlineLevel="0" collapsed="false">
      <c r="A15" s="528" t="s">
        <v>524</v>
      </c>
      <c r="B15" s="523"/>
      <c r="C15" s="206" t="s">
        <v>525</v>
      </c>
      <c r="D15" s="524" t="n">
        <v>15.95</v>
      </c>
      <c r="E15" s="59" t="n">
        <v>1</v>
      </c>
      <c r="F15" s="59" t="n">
        <v>1</v>
      </c>
      <c r="G15" s="525" t="n">
        <f aca="false">D15*E15*$H$3</f>
        <v>3.75463</v>
      </c>
      <c r="H15" s="520" t="n">
        <f aca="false">D15*F15*$H$4</f>
        <v>4.6462935594275</v>
      </c>
      <c r="I15" s="525" t="n">
        <f aca="false">G15+H15</f>
        <v>8.4009235594275</v>
      </c>
      <c r="J15" s="526"/>
    </row>
    <row r="16" customFormat="false" ht="18" hidden="false" customHeight="true" outlineLevel="0" collapsed="false">
      <c r="A16" s="528" t="s">
        <v>526</v>
      </c>
      <c r="B16" s="523"/>
      <c r="C16" s="206" t="s">
        <v>527</v>
      </c>
      <c r="D16" s="524" t="n">
        <v>33.15</v>
      </c>
      <c r="E16" s="59" t="n">
        <v>1</v>
      </c>
      <c r="F16" s="59" t="n">
        <v>1</v>
      </c>
      <c r="G16" s="525" t="n">
        <f aca="false">D16*E16*$H$3</f>
        <v>7.80351</v>
      </c>
      <c r="H16" s="520" t="n">
        <f aca="false">D16*F16*$H$4</f>
        <v>9.65671670815184</v>
      </c>
      <c r="I16" s="525" t="n">
        <f aca="false">G16+H16</f>
        <v>17.4602267081518</v>
      </c>
      <c r="J16" s="526"/>
    </row>
    <row r="17" customFormat="false" ht="18" hidden="false" customHeight="true" outlineLevel="0" collapsed="false">
      <c r="A17" s="528" t="s">
        <v>528</v>
      </c>
      <c r="B17" s="523"/>
      <c r="C17" s="206" t="s">
        <v>529</v>
      </c>
      <c r="D17" s="524" t="n">
        <v>11.5</v>
      </c>
      <c r="E17" s="59" t="n">
        <v>1</v>
      </c>
      <c r="F17" s="59" t="n">
        <v>1</v>
      </c>
      <c r="G17" s="525" t="n">
        <f aca="false">D17*E17*$H$3</f>
        <v>2.7071</v>
      </c>
      <c r="H17" s="520" t="n">
        <f aca="false">D17*F17*$H$4</f>
        <v>3.3499922215308</v>
      </c>
      <c r="I17" s="525" t="n">
        <f aca="false">G17+H17</f>
        <v>6.0570922215308</v>
      </c>
      <c r="J17" s="526"/>
    </row>
    <row r="18" customFormat="false" ht="18" hidden="false" customHeight="true" outlineLevel="0" collapsed="false">
      <c r="A18" s="528" t="s">
        <v>530</v>
      </c>
      <c r="B18" s="523"/>
      <c r="C18" s="206" t="s">
        <v>531</v>
      </c>
      <c r="D18" s="524" t="n">
        <v>23.4</v>
      </c>
      <c r="E18" s="59" t="n">
        <v>1</v>
      </c>
      <c r="F18" s="59" t="n">
        <v>1</v>
      </c>
      <c r="G18" s="525" t="n">
        <f aca="false">D18*E18*$H$3</f>
        <v>5.50836</v>
      </c>
      <c r="H18" s="520" t="n">
        <f aca="false">D18*F18*$H$4</f>
        <v>6.81650591163659</v>
      </c>
      <c r="I18" s="525" t="n">
        <f aca="false">G18+H18</f>
        <v>12.3248659116366</v>
      </c>
      <c r="J18" s="526"/>
    </row>
    <row r="19" customFormat="false" ht="18" hidden="false" customHeight="true" outlineLevel="0" collapsed="false">
      <c r="A19" s="528" t="s">
        <v>532</v>
      </c>
      <c r="B19" s="523"/>
      <c r="C19" s="206" t="s">
        <v>533</v>
      </c>
      <c r="D19" s="524" t="n">
        <v>15.95</v>
      </c>
      <c r="E19" s="59" t="n">
        <v>1</v>
      </c>
      <c r="F19" s="59" t="n">
        <v>1</v>
      </c>
      <c r="G19" s="525" t="n">
        <f aca="false">D19*E19*$H$3</f>
        <v>3.75463</v>
      </c>
      <c r="H19" s="520" t="n">
        <f aca="false">D19*F19*$H$4</f>
        <v>4.6462935594275</v>
      </c>
      <c r="I19" s="525" t="n">
        <f aca="false">G19+H19</f>
        <v>8.4009235594275</v>
      </c>
      <c r="J19" s="526"/>
    </row>
    <row r="20" customFormat="false" ht="18" hidden="false" customHeight="true" outlineLevel="0" collapsed="false">
      <c r="A20" s="528" t="s">
        <v>534</v>
      </c>
      <c r="B20" s="523"/>
      <c r="C20" s="206" t="s">
        <v>535</v>
      </c>
      <c r="D20" s="524" t="n">
        <v>15.95</v>
      </c>
      <c r="E20" s="59" t="n">
        <v>1</v>
      </c>
      <c r="F20" s="59" t="n">
        <v>1</v>
      </c>
      <c r="G20" s="525" t="n">
        <f aca="false">D20*E20*$H$3</f>
        <v>3.75463</v>
      </c>
      <c r="H20" s="520" t="n">
        <f aca="false">D20*F20*$H$4</f>
        <v>4.6462935594275</v>
      </c>
      <c r="I20" s="525" t="n">
        <f aca="false">G20+H20</f>
        <v>8.4009235594275</v>
      </c>
      <c r="J20" s="526"/>
    </row>
    <row r="21" customFormat="false" ht="18" hidden="false" customHeight="true" outlineLevel="0" collapsed="false">
      <c r="A21" s="528" t="s">
        <v>536</v>
      </c>
      <c r="B21" s="523"/>
      <c r="C21" s="206" t="s">
        <v>537</v>
      </c>
      <c r="D21" s="524" t="n">
        <v>15.95</v>
      </c>
      <c r="E21" s="59" t="n">
        <v>1</v>
      </c>
      <c r="F21" s="59" t="n">
        <v>1</v>
      </c>
      <c r="G21" s="525" t="n">
        <f aca="false">D21*E21*$H$3</f>
        <v>3.75463</v>
      </c>
      <c r="H21" s="520" t="n">
        <f aca="false">D21*F21*$H$4</f>
        <v>4.6462935594275</v>
      </c>
      <c r="I21" s="525" t="n">
        <f aca="false">G21+H21</f>
        <v>8.4009235594275</v>
      </c>
      <c r="J21" s="526"/>
    </row>
    <row r="22" customFormat="false" ht="18" hidden="false" customHeight="true" outlineLevel="0" collapsed="false">
      <c r="A22" s="522" t="s">
        <v>538</v>
      </c>
      <c r="B22" s="523"/>
      <c r="C22" s="206" t="s">
        <v>539</v>
      </c>
      <c r="D22" s="524" t="n">
        <v>32.45</v>
      </c>
      <c r="E22" s="59"/>
      <c r="F22" s="59"/>
      <c r="G22" s="525" t="n">
        <f aca="false">D22*E22*$H$3</f>
        <v>0</v>
      </c>
      <c r="H22" s="520" t="n">
        <f aca="false">D22*F22*$H$4</f>
        <v>0</v>
      </c>
      <c r="I22" s="525" t="n">
        <f aca="false">G22+H22</f>
        <v>0</v>
      </c>
      <c r="J22" s="526"/>
    </row>
    <row r="23" customFormat="false" ht="18" hidden="false" customHeight="true" outlineLevel="0" collapsed="false">
      <c r="A23" s="522" t="s">
        <v>540</v>
      </c>
      <c r="B23" s="523"/>
      <c r="C23" s="206" t="s">
        <v>541</v>
      </c>
      <c r="D23" s="524" t="n">
        <v>43.05</v>
      </c>
      <c r="E23" s="456" t="n">
        <v>8</v>
      </c>
      <c r="F23" s="59" t="n">
        <v>1</v>
      </c>
      <c r="G23" s="525" t="n">
        <f aca="false">D23*E23*$H$3</f>
        <v>81.07176</v>
      </c>
      <c r="H23" s="520" t="n">
        <f aca="false">D23*F23*$H$4</f>
        <v>12.5406230553827</v>
      </c>
      <c r="I23" s="525" t="n">
        <f aca="false">G23+H23</f>
        <v>93.6123830553827</v>
      </c>
      <c r="J23" s="526" t="s">
        <v>542</v>
      </c>
    </row>
    <row r="24" customFormat="false" ht="18" hidden="false" customHeight="true" outlineLevel="0" collapsed="false">
      <c r="A24" s="527" t="s">
        <v>543</v>
      </c>
      <c r="B24" s="523"/>
      <c r="C24" s="206" t="s">
        <v>544</v>
      </c>
      <c r="D24" s="524" t="n">
        <v>41.99</v>
      </c>
      <c r="E24" s="456" t="n">
        <v>8</v>
      </c>
      <c r="F24" s="59" t="n">
        <v>1</v>
      </c>
      <c r="G24" s="525" t="n">
        <f aca="false">D24*E24*$H$3</f>
        <v>79.075568</v>
      </c>
      <c r="H24" s="520" t="n">
        <f aca="false">D24*F24*$H$4</f>
        <v>12.231841163659</v>
      </c>
      <c r="I24" s="525" t="n">
        <f aca="false">G24+H24</f>
        <v>91.307409163659</v>
      </c>
      <c r="J24" s="526" t="s">
        <v>542</v>
      </c>
    </row>
    <row r="25" customFormat="false" ht="18" hidden="false" customHeight="true" outlineLevel="0" collapsed="false">
      <c r="A25" s="527" t="s">
        <v>545</v>
      </c>
      <c r="B25" s="523"/>
      <c r="C25" s="206" t="s">
        <v>546</v>
      </c>
      <c r="D25" s="524" t="n">
        <v>31.28</v>
      </c>
      <c r="E25" s="59" t="n">
        <v>3</v>
      </c>
      <c r="F25" s="59" t="n">
        <v>1</v>
      </c>
      <c r="G25" s="525" t="n">
        <f aca="false">D25*E25*$H$3</f>
        <v>22.089936</v>
      </c>
      <c r="H25" s="520" t="n">
        <f aca="false">D25*F25*$H$4</f>
        <v>9.11197884256379</v>
      </c>
      <c r="I25" s="525" t="n">
        <f aca="false">G25+H25</f>
        <v>31.2019148425638</v>
      </c>
      <c r="J25" s="526"/>
    </row>
    <row r="26" customFormat="false" ht="18" hidden="false" customHeight="true" outlineLevel="0" collapsed="false">
      <c r="A26" s="527" t="s">
        <v>547</v>
      </c>
      <c r="B26" s="523"/>
      <c r="C26" s="206" t="s">
        <v>548</v>
      </c>
      <c r="D26" s="529" t="n">
        <v>31.28</v>
      </c>
      <c r="E26" s="59" t="n">
        <v>3</v>
      </c>
      <c r="F26" s="59" t="n">
        <v>1</v>
      </c>
      <c r="G26" s="525" t="n">
        <f aca="false">D26*E26*$H$3</f>
        <v>22.089936</v>
      </c>
      <c r="H26" s="520" t="n">
        <f aca="false">D26*F26*$H$4</f>
        <v>9.11197884256379</v>
      </c>
      <c r="I26" s="525" t="n">
        <f aca="false">G26+H26</f>
        <v>31.2019148425638</v>
      </c>
      <c r="J26" s="526"/>
    </row>
    <row r="27" customFormat="false" ht="18" hidden="false" customHeight="true" outlineLevel="0" collapsed="false">
      <c r="A27" s="527" t="s">
        <v>549</v>
      </c>
      <c r="B27" s="523"/>
      <c r="C27" s="206" t="s">
        <v>550</v>
      </c>
      <c r="D27" s="524" t="n">
        <v>43.05</v>
      </c>
      <c r="E27" s="456" t="n">
        <v>8</v>
      </c>
      <c r="F27" s="59" t="n">
        <v>1</v>
      </c>
      <c r="G27" s="525" t="n">
        <f aca="false">D27*E27*$H$3</f>
        <v>81.07176</v>
      </c>
      <c r="H27" s="520" t="n">
        <f aca="false">D27*F27*$H$4</f>
        <v>12.5406230553827</v>
      </c>
      <c r="I27" s="525" t="n">
        <f aca="false">G27+H27</f>
        <v>93.6123830553827</v>
      </c>
      <c r="J27" s="526" t="s">
        <v>542</v>
      </c>
    </row>
    <row r="28" customFormat="false" ht="18" hidden="false" customHeight="true" outlineLevel="0" collapsed="false">
      <c r="A28" s="527" t="s">
        <v>551</v>
      </c>
      <c r="B28" s="523"/>
      <c r="C28" s="206" t="s">
        <v>552</v>
      </c>
      <c r="D28" s="524" t="n">
        <v>129.05</v>
      </c>
      <c r="E28" s="59" t="n">
        <v>3</v>
      </c>
      <c r="F28" s="59" t="n">
        <v>1</v>
      </c>
      <c r="G28" s="525" t="n">
        <f aca="false">D28*E28*$H$3</f>
        <v>91.13511</v>
      </c>
      <c r="H28" s="520" t="n">
        <f aca="false">D28*F28*$H$4</f>
        <v>37.5927387990044</v>
      </c>
      <c r="I28" s="525" t="n">
        <f aca="false">G28+H28</f>
        <v>128.727848799004</v>
      </c>
      <c r="J28" s="526"/>
    </row>
    <row r="29" customFormat="false" ht="18" hidden="false" customHeight="true" outlineLevel="0" collapsed="false">
      <c r="A29" s="530" t="s">
        <v>553</v>
      </c>
      <c r="B29" s="424" t="s">
        <v>554</v>
      </c>
      <c r="C29" s="206" t="s">
        <v>555</v>
      </c>
      <c r="D29" s="524" t="n">
        <v>44.5</v>
      </c>
      <c r="E29" s="59"/>
      <c r="F29" s="59"/>
      <c r="G29" s="525" t="n">
        <f aca="false">D29*E29*$H$3</f>
        <v>0</v>
      </c>
      <c r="H29" s="520" t="n">
        <f aca="false">D29*F29*$H$4</f>
        <v>0</v>
      </c>
      <c r="I29" s="525" t="n">
        <f aca="false">G29+H29</f>
        <v>0</v>
      </c>
      <c r="J29" s="526"/>
    </row>
    <row r="30" customFormat="false" ht="18" hidden="false" customHeight="true" outlineLevel="0" collapsed="false">
      <c r="A30" s="530" t="s">
        <v>556</v>
      </c>
      <c r="B30" s="424" t="s">
        <v>554</v>
      </c>
      <c r="C30" s="206" t="s">
        <v>557</v>
      </c>
      <c r="D30" s="524" t="n">
        <v>40</v>
      </c>
      <c r="E30" s="59"/>
      <c r="F30" s="59"/>
      <c r="G30" s="525" t="n">
        <f aca="false">D30*E30*$H$3</f>
        <v>0</v>
      </c>
      <c r="H30" s="520" t="n">
        <f aca="false">D30*F30*$H$4</f>
        <v>0</v>
      </c>
      <c r="I30" s="525" t="n">
        <f aca="false">G30+H30</f>
        <v>0</v>
      </c>
      <c r="J30" s="526"/>
    </row>
    <row r="31" customFormat="false" ht="18" hidden="false" customHeight="true" outlineLevel="0" collapsed="false">
      <c r="A31" s="530" t="s">
        <v>558</v>
      </c>
      <c r="B31" s="424" t="s">
        <v>559</v>
      </c>
      <c r="C31" s="206" t="s">
        <v>560</v>
      </c>
      <c r="D31" s="524" t="n">
        <v>73</v>
      </c>
      <c r="E31" s="59"/>
      <c r="F31" s="59"/>
      <c r="G31" s="525" t="n">
        <f aca="false">D31*E31*$H$3</f>
        <v>0</v>
      </c>
      <c r="H31" s="520" t="n">
        <f aca="false">D31*F31*$H$4</f>
        <v>0</v>
      </c>
      <c r="I31" s="525" t="n">
        <f aca="false">G31+H31</f>
        <v>0</v>
      </c>
      <c r="J31" s="526"/>
    </row>
    <row r="32" customFormat="false" ht="18" hidden="false" customHeight="true" outlineLevel="0" collapsed="false">
      <c r="A32" s="530" t="s">
        <v>561</v>
      </c>
      <c r="B32" s="424" t="s">
        <v>554</v>
      </c>
      <c r="C32" s="206" t="s">
        <v>562</v>
      </c>
      <c r="D32" s="524" t="n">
        <v>44.5</v>
      </c>
      <c r="E32" s="59"/>
      <c r="F32" s="59"/>
      <c r="G32" s="525" t="n">
        <f aca="false">D32*E32*$H$3</f>
        <v>0</v>
      </c>
      <c r="H32" s="520" t="n">
        <f aca="false">D32*F32*$H$4</f>
        <v>0</v>
      </c>
      <c r="I32" s="525" t="n">
        <f aca="false">G32+H32</f>
        <v>0</v>
      </c>
      <c r="J32" s="526"/>
    </row>
    <row r="33" customFormat="false" ht="18" hidden="false" customHeight="true" outlineLevel="0" collapsed="false">
      <c r="A33" s="530" t="s">
        <v>563</v>
      </c>
      <c r="B33" s="424" t="s">
        <v>554</v>
      </c>
      <c r="C33" s="206" t="s">
        <v>564</v>
      </c>
      <c r="D33" s="524" t="n">
        <v>40</v>
      </c>
      <c r="E33" s="59"/>
      <c r="F33" s="59"/>
      <c r="G33" s="525" t="n">
        <f aca="false">D33*E33*$H$3</f>
        <v>0</v>
      </c>
      <c r="H33" s="520" t="n">
        <f aca="false">D33*F33*$H$4</f>
        <v>0</v>
      </c>
      <c r="I33" s="525" t="n">
        <f aca="false">G33+H33</f>
        <v>0</v>
      </c>
      <c r="J33" s="526"/>
    </row>
    <row r="34" customFormat="false" ht="18" hidden="false" customHeight="true" outlineLevel="0" collapsed="false">
      <c r="A34" s="530" t="s">
        <v>565</v>
      </c>
      <c r="B34" s="424" t="s">
        <v>554</v>
      </c>
      <c r="C34" s="206" t="s">
        <v>566</v>
      </c>
      <c r="D34" s="524" t="n">
        <v>73</v>
      </c>
      <c r="E34" s="59"/>
      <c r="F34" s="59"/>
      <c r="G34" s="525" t="n">
        <f aca="false">D34*E34*$H$3</f>
        <v>0</v>
      </c>
      <c r="H34" s="520" t="n">
        <f aca="false">D34*F34*$H$4</f>
        <v>0</v>
      </c>
      <c r="I34" s="525" t="n">
        <f aca="false">G34+H34</f>
        <v>0</v>
      </c>
      <c r="J34" s="526"/>
    </row>
    <row r="35" customFormat="false" ht="18" hidden="false" customHeight="true" outlineLevel="0" collapsed="false">
      <c r="A35" s="527" t="s">
        <v>567</v>
      </c>
      <c r="B35" s="523"/>
      <c r="C35" s="206" t="s">
        <v>568</v>
      </c>
      <c r="D35" s="524" t="n">
        <v>15.4</v>
      </c>
      <c r="E35" s="59" t="n">
        <v>1</v>
      </c>
      <c r="F35" s="59" t="n">
        <v>1</v>
      </c>
      <c r="G35" s="525" t="n">
        <f aca="false">D35*E35*$H$3</f>
        <v>3.62516</v>
      </c>
      <c r="H35" s="520" t="n">
        <f aca="false">D35*F35*$H$4</f>
        <v>4.4860765401369</v>
      </c>
      <c r="I35" s="525" t="n">
        <f aca="false">G35+H35</f>
        <v>8.1112365401369</v>
      </c>
      <c r="J35" s="526"/>
    </row>
    <row r="36" customFormat="false" ht="18" hidden="false" customHeight="true" outlineLevel="0" collapsed="false">
      <c r="A36" s="527" t="s">
        <v>569</v>
      </c>
      <c r="B36" s="523"/>
      <c r="C36" s="206" t="s">
        <v>570</v>
      </c>
      <c r="D36" s="524" t="n">
        <v>32.73</v>
      </c>
      <c r="E36" s="59" t="n">
        <v>1</v>
      </c>
      <c r="F36" s="59" t="n">
        <v>1</v>
      </c>
      <c r="G36" s="525" t="n">
        <f aca="false">D36*E36*$H$3</f>
        <v>7.704642</v>
      </c>
      <c r="H36" s="520" t="n">
        <f aca="false">D36*F36*$H$4</f>
        <v>9.5343691661481</v>
      </c>
      <c r="I36" s="525" t="n">
        <f aca="false">G36+H36</f>
        <v>17.2390111661481</v>
      </c>
      <c r="J36" s="526"/>
    </row>
    <row r="37" customFormat="false" ht="18" hidden="false" customHeight="true" outlineLevel="0" collapsed="false">
      <c r="A37" s="527" t="s">
        <v>571</v>
      </c>
      <c r="B37" s="523"/>
      <c r="C37" s="206" t="s">
        <v>572</v>
      </c>
      <c r="D37" s="524" t="n">
        <v>15.53</v>
      </c>
      <c r="E37" s="59" t="n">
        <v>1</v>
      </c>
      <c r="F37" s="59" t="n">
        <v>1</v>
      </c>
      <c r="G37" s="525" t="n">
        <f aca="false">D37*E37*$H$3</f>
        <v>3.655762</v>
      </c>
      <c r="H37" s="520" t="n">
        <f aca="false">D37*F37*$H$4</f>
        <v>4.52394601742377</v>
      </c>
      <c r="I37" s="525" t="n">
        <f aca="false">G37+H37</f>
        <v>8.17970801742377</v>
      </c>
      <c r="J37" s="526"/>
    </row>
    <row r="38" customFormat="false" ht="18" hidden="false" customHeight="true" outlineLevel="0" collapsed="false">
      <c r="A38" s="527" t="s">
        <v>573</v>
      </c>
      <c r="B38" s="523"/>
      <c r="C38" s="206" t="s">
        <v>574</v>
      </c>
      <c r="D38" s="524" t="n">
        <v>32.45</v>
      </c>
      <c r="E38" s="59" t="n">
        <v>1</v>
      </c>
      <c r="F38" s="59" t="n">
        <v>1</v>
      </c>
      <c r="G38" s="525" t="n">
        <f aca="false">D38*E38*$H$3</f>
        <v>7.63873</v>
      </c>
      <c r="H38" s="520" t="n">
        <f aca="false">D38*F38*$H$4</f>
        <v>9.45280413814561</v>
      </c>
      <c r="I38" s="525" t="n">
        <f aca="false">G38+H38</f>
        <v>17.0915341381456</v>
      </c>
      <c r="J38" s="526"/>
    </row>
    <row r="39" customFormat="false" ht="18" hidden="false" customHeight="true" outlineLevel="0" collapsed="false">
      <c r="A39" s="527" t="s">
        <v>575</v>
      </c>
      <c r="B39" s="523"/>
      <c r="C39" s="206" t="s">
        <v>576</v>
      </c>
      <c r="D39" s="524" t="n">
        <v>38.76</v>
      </c>
      <c r="E39" s="59" t="n">
        <v>1</v>
      </c>
      <c r="F39" s="59" t="n">
        <v>1</v>
      </c>
      <c r="G39" s="525" t="n">
        <f aca="false">D39*E39*$H$3</f>
        <v>9.124104</v>
      </c>
      <c r="H39" s="520" t="n">
        <f aca="false">D39*F39*$H$4</f>
        <v>11.290930304916</v>
      </c>
      <c r="I39" s="525" t="n">
        <f aca="false">G39+H39</f>
        <v>20.415034304916</v>
      </c>
      <c r="J39" s="526"/>
    </row>
    <row r="40" customFormat="false" ht="18" hidden="false" customHeight="true" outlineLevel="0" collapsed="false">
      <c r="A40" s="527" t="s">
        <v>577</v>
      </c>
      <c r="B40" s="523"/>
      <c r="C40" s="206" t="s">
        <v>578</v>
      </c>
      <c r="D40" s="524" t="n">
        <v>31.39</v>
      </c>
      <c r="E40" s="59" t="n">
        <v>1</v>
      </c>
      <c r="F40" s="59" t="n">
        <v>1</v>
      </c>
      <c r="G40" s="525" t="n">
        <f aca="false">D40*E40*$H$3</f>
        <v>7.389206</v>
      </c>
      <c r="H40" s="520" t="n">
        <f aca="false">D40*F40*$H$4</f>
        <v>9.14402224642191</v>
      </c>
      <c r="I40" s="525" t="n">
        <f aca="false">G40+H40</f>
        <v>16.5332282464219</v>
      </c>
      <c r="J40" s="526"/>
    </row>
    <row r="41" customFormat="false" ht="18" hidden="false" customHeight="true" outlineLevel="0" collapsed="false">
      <c r="A41" s="527" t="s">
        <v>579</v>
      </c>
      <c r="B41" s="523"/>
      <c r="C41" s="206" t="s">
        <v>580</v>
      </c>
      <c r="D41" s="524" t="n">
        <v>41.99</v>
      </c>
      <c r="E41" s="59" t="n">
        <v>1</v>
      </c>
      <c r="F41" s="59" t="n">
        <v>1</v>
      </c>
      <c r="G41" s="525" t="n">
        <f aca="false">D41*E41*$H$3</f>
        <v>9.884446</v>
      </c>
      <c r="H41" s="520" t="n">
        <f aca="false">D41*F41*$H$4</f>
        <v>12.231841163659</v>
      </c>
      <c r="I41" s="525" t="n">
        <f aca="false">G41+H41</f>
        <v>22.116287163659</v>
      </c>
      <c r="J41" s="526"/>
    </row>
    <row r="42" customFormat="false" ht="18" hidden="false" customHeight="true" outlineLevel="0" collapsed="false">
      <c r="A42" s="527" t="s">
        <v>581</v>
      </c>
      <c r="B42" s="523"/>
      <c r="C42" s="206" t="s">
        <v>582</v>
      </c>
      <c r="D42" s="524" t="n">
        <v>42</v>
      </c>
      <c r="E42" s="59" t="n">
        <v>1</v>
      </c>
      <c r="F42" s="59" t="n">
        <v>1</v>
      </c>
      <c r="G42" s="525" t="n">
        <f aca="false">D42*E42*$H$3</f>
        <v>9.8868</v>
      </c>
      <c r="H42" s="520" t="n">
        <f aca="false">D42*F42*$H$4</f>
        <v>12.2347542003734</v>
      </c>
      <c r="I42" s="525" t="n">
        <f aca="false">G42+H42</f>
        <v>22.1215542003734</v>
      </c>
      <c r="J42" s="526"/>
    </row>
    <row r="43" customFormat="false" ht="18" hidden="false" customHeight="true" outlineLevel="0" collapsed="false">
      <c r="A43" s="527" t="s">
        <v>583</v>
      </c>
      <c r="B43" s="523"/>
      <c r="C43" s="206" t="s">
        <v>584</v>
      </c>
      <c r="D43" s="524" t="n">
        <v>38.76</v>
      </c>
      <c r="E43" s="59" t="n">
        <v>1</v>
      </c>
      <c r="F43" s="59" t="n">
        <v>1</v>
      </c>
      <c r="G43" s="525" t="n">
        <f aca="false">D43*E43*$H$3</f>
        <v>9.124104</v>
      </c>
      <c r="H43" s="520" t="n">
        <f aca="false">D43*F43*$H$4</f>
        <v>11.290930304916</v>
      </c>
      <c r="I43" s="525" t="n">
        <f aca="false">G43+H43</f>
        <v>20.415034304916</v>
      </c>
      <c r="J43" s="526"/>
    </row>
    <row r="44" customFormat="false" ht="18" hidden="false" customHeight="true" outlineLevel="0" collapsed="false">
      <c r="A44" s="522" t="s">
        <v>585</v>
      </c>
      <c r="B44" s="523"/>
      <c r="C44" s="206" t="s">
        <v>586</v>
      </c>
      <c r="D44" s="524" t="n">
        <v>15.4</v>
      </c>
      <c r="E44" s="59" t="n">
        <v>1</v>
      </c>
      <c r="F44" s="59" t="n">
        <v>1</v>
      </c>
      <c r="G44" s="525" t="n">
        <f aca="false">D44*E44*$H$3</f>
        <v>3.62516</v>
      </c>
      <c r="H44" s="520" t="n">
        <f aca="false">D44*F44*$H$4</f>
        <v>4.4860765401369</v>
      </c>
      <c r="I44" s="525" t="n">
        <f aca="false">G44+H44</f>
        <v>8.1112365401369</v>
      </c>
      <c r="J44" s="526"/>
    </row>
    <row r="45" customFormat="false" ht="18" hidden="false" customHeight="true" outlineLevel="0" collapsed="false">
      <c r="A45" s="527" t="s">
        <v>587</v>
      </c>
      <c r="B45" s="523"/>
      <c r="C45" s="206" t="s">
        <v>588</v>
      </c>
      <c r="D45" s="524" t="n">
        <v>32.45</v>
      </c>
      <c r="E45" s="59" t="n">
        <v>1</v>
      </c>
      <c r="F45" s="59" t="n">
        <v>1</v>
      </c>
      <c r="G45" s="525" t="n">
        <f aca="false">D45*E45*$H$3</f>
        <v>7.63873</v>
      </c>
      <c r="H45" s="520" t="n">
        <f aca="false">D45*F45*$H$4</f>
        <v>9.45280413814561</v>
      </c>
      <c r="I45" s="525" t="n">
        <f aca="false">G45+H45</f>
        <v>17.0915341381456</v>
      </c>
      <c r="J45" s="526"/>
    </row>
    <row r="46" customFormat="false" ht="18" hidden="false" customHeight="true" outlineLevel="0" collapsed="false">
      <c r="A46" s="527" t="s">
        <v>589</v>
      </c>
      <c r="B46" s="523"/>
      <c r="C46" s="206" t="s">
        <v>590</v>
      </c>
      <c r="D46" s="524" t="n">
        <v>136.32</v>
      </c>
      <c r="E46" s="59" t="n">
        <v>1</v>
      </c>
      <c r="F46" s="59" t="n">
        <v>1</v>
      </c>
      <c r="G46" s="525" t="n">
        <f aca="false">D46*E46*$H$3</f>
        <v>32.089728</v>
      </c>
      <c r="H46" s="520" t="n">
        <f aca="false">D46*F46*$H$4</f>
        <v>39.7105164903547</v>
      </c>
      <c r="I46" s="525" t="n">
        <f aca="false">G46+H46</f>
        <v>71.8002444903547</v>
      </c>
      <c r="J46" s="526"/>
    </row>
    <row r="47" customFormat="false" ht="18" hidden="false" customHeight="true" outlineLevel="0" collapsed="false">
      <c r="A47" s="527" t="s">
        <v>591</v>
      </c>
      <c r="B47" s="523"/>
      <c r="C47" s="206" t="s">
        <v>592</v>
      </c>
      <c r="D47" s="524" t="n">
        <v>135.74</v>
      </c>
      <c r="E47" s="59" t="n">
        <v>1</v>
      </c>
      <c r="F47" s="59" t="n">
        <v>1</v>
      </c>
      <c r="G47" s="525" t="n">
        <f aca="false">D47*E47*$H$3</f>
        <v>31.953196</v>
      </c>
      <c r="H47" s="520" t="n">
        <f aca="false">D47*F47*$H$4</f>
        <v>39.541560360921</v>
      </c>
      <c r="I47" s="525" t="n">
        <f aca="false">G47+H47</f>
        <v>71.494756360921</v>
      </c>
      <c r="J47" s="526"/>
    </row>
    <row r="48" customFormat="false" ht="18" hidden="false" customHeight="true" outlineLevel="0" collapsed="false">
      <c r="A48" s="528" t="s">
        <v>593</v>
      </c>
      <c r="B48" s="424" t="s">
        <v>594</v>
      </c>
      <c r="C48" s="206" t="s">
        <v>595</v>
      </c>
      <c r="D48" s="524" t="n">
        <v>113.5</v>
      </c>
      <c r="E48" s="59"/>
      <c r="F48" s="59"/>
      <c r="G48" s="525" t="n">
        <f aca="false">D48*E48*$H$3</f>
        <v>0</v>
      </c>
      <c r="H48" s="520" t="n">
        <f aca="false">D48*F48*$H$4</f>
        <v>0</v>
      </c>
      <c r="I48" s="525" t="n">
        <f aca="false">G48+H48</f>
        <v>0</v>
      </c>
      <c r="J48" s="526"/>
    </row>
    <row r="49" customFormat="false" ht="18" hidden="false" customHeight="true" outlineLevel="0" collapsed="false">
      <c r="A49" s="528" t="s">
        <v>596</v>
      </c>
      <c r="B49" s="424" t="s">
        <v>594</v>
      </c>
      <c r="C49" s="206" t="s">
        <v>597</v>
      </c>
      <c r="D49" s="524" t="n">
        <v>49</v>
      </c>
      <c r="E49" s="59"/>
      <c r="F49" s="59"/>
      <c r="G49" s="525" t="n">
        <f aca="false">D49*E49*$H$3</f>
        <v>0</v>
      </c>
      <c r="H49" s="520" t="n">
        <f aca="false">D49*F49*$H$4</f>
        <v>0</v>
      </c>
      <c r="I49" s="525" t="n">
        <f aca="false">G49+H49</f>
        <v>0</v>
      </c>
      <c r="J49" s="526"/>
    </row>
    <row r="50" customFormat="false" ht="18" hidden="false" customHeight="true" outlineLevel="0" collapsed="false">
      <c r="A50" s="528" t="s">
        <v>598</v>
      </c>
      <c r="B50" s="424" t="s">
        <v>594</v>
      </c>
      <c r="C50" s="206" t="s">
        <v>599</v>
      </c>
      <c r="D50" s="524" t="n">
        <v>90.5</v>
      </c>
      <c r="E50" s="59"/>
      <c r="F50" s="59"/>
      <c r="G50" s="525" t="n">
        <f aca="false">D50*E50*$H$3</f>
        <v>0</v>
      </c>
      <c r="H50" s="520" t="n">
        <f aca="false">D50*F50*$H$4</f>
        <v>0</v>
      </c>
      <c r="I50" s="525" t="n">
        <f aca="false">G50+H50</f>
        <v>0</v>
      </c>
      <c r="J50" s="526"/>
    </row>
    <row r="51" customFormat="false" ht="18" hidden="false" customHeight="true" outlineLevel="0" collapsed="false">
      <c r="A51" s="528" t="s">
        <v>600</v>
      </c>
      <c r="B51" s="424" t="s">
        <v>594</v>
      </c>
      <c r="C51" s="206" t="s">
        <v>601</v>
      </c>
      <c r="D51" s="524" t="n">
        <v>49</v>
      </c>
      <c r="E51" s="59"/>
      <c r="F51" s="59"/>
      <c r="G51" s="525" t="n">
        <f aca="false">D51*E51*$H$3</f>
        <v>0</v>
      </c>
      <c r="H51" s="520" t="n">
        <f aca="false">D51*F51*$H$4</f>
        <v>0</v>
      </c>
      <c r="I51" s="525" t="n">
        <f aca="false">G51+H51</f>
        <v>0</v>
      </c>
      <c r="J51" s="526"/>
    </row>
    <row r="52" customFormat="false" ht="18" hidden="false" customHeight="true" outlineLevel="0" collapsed="false">
      <c r="A52" s="528" t="s">
        <v>602</v>
      </c>
      <c r="B52" s="424" t="s">
        <v>594</v>
      </c>
      <c r="C52" s="206" t="s">
        <v>603</v>
      </c>
      <c r="D52" s="524" t="n">
        <v>90.5</v>
      </c>
      <c r="E52" s="59"/>
      <c r="F52" s="59"/>
      <c r="G52" s="525" t="n">
        <f aca="false">D52*E52*$H$3</f>
        <v>0</v>
      </c>
      <c r="H52" s="520" t="n">
        <f aca="false">D52*F52*$H$4</f>
        <v>0</v>
      </c>
      <c r="I52" s="525" t="n">
        <f aca="false">G52+H52</f>
        <v>0</v>
      </c>
      <c r="J52" s="526"/>
    </row>
    <row r="53" customFormat="false" ht="18" hidden="false" customHeight="true" outlineLevel="0" collapsed="false">
      <c r="A53" s="522" t="s">
        <v>604</v>
      </c>
      <c r="B53" s="523"/>
      <c r="C53" s="206" t="s">
        <v>605</v>
      </c>
      <c r="D53" s="524" t="n">
        <v>15.4</v>
      </c>
      <c r="E53" s="59" t="n">
        <v>1</v>
      </c>
      <c r="F53" s="59" t="n">
        <v>1</v>
      </c>
      <c r="G53" s="525" t="n">
        <f aca="false">D53*E53*$H$3</f>
        <v>3.62516</v>
      </c>
      <c r="H53" s="520" t="n">
        <f aca="false">D53*F53*$H$4</f>
        <v>4.4860765401369</v>
      </c>
      <c r="I53" s="525" t="n">
        <f aca="false">G53+H53</f>
        <v>8.1112365401369</v>
      </c>
      <c r="J53" s="526"/>
    </row>
    <row r="54" customFormat="false" ht="18" hidden="false" customHeight="true" outlineLevel="0" collapsed="false">
      <c r="A54" s="527" t="s">
        <v>606</v>
      </c>
      <c r="B54" s="523"/>
      <c r="C54" s="206" t="s">
        <v>607</v>
      </c>
      <c r="D54" s="524" t="n">
        <v>64.62</v>
      </c>
      <c r="E54" s="59" t="n">
        <v>1</v>
      </c>
      <c r="F54" s="59" t="n">
        <v>1</v>
      </c>
      <c r="G54" s="525" t="n">
        <f aca="false">D54*E54*$H$3</f>
        <v>15.211548</v>
      </c>
      <c r="H54" s="520" t="n">
        <f aca="false">D54*F54*$H$4</f>
        <v>18.8240432482887</v>
      </c>
      <c r="I54" s="525" t="n">
        <f aca="false">G54+H54</f>
        <v>34.0355912482887</v>
      </c>
      <c r="J54" s="526"/>
    </row>
    <row r="55" customFormat="false" ht="18" hidden="false" customHeight="true" outlineLevel="0" collapsed="false">
      <c r="A55" s="527" t="s">
        <v>608</v>
      </c>
      <c r="B55" s="523"/>
      <c r="C55" s="206" t="s">
        <v>609</v>
      </c>
      <c r="D55" s="524" t="n">
        <v>64.62</v>
      </c>
      <c r="E55" s="59" t="n">
        <v>1</v>
      </c>
      <c r="F55" s="59" t="n">
        <v>1</v>
      </c>
      <c r="G55" s="525" t="n">
        <f aca="false">D55*E55*$H$3</f>
        <v>15.211548</v>
      </c>
      <c r="H55" s="520" t="n">
        <f aca="false">D55*F55*$H$4</f>
        <v>18.8240432482887</v>
      </c>
      <c r="I55" s="525" t="n">
        <f aca="false">G55+H55</f>
        <v>34.0355912482887</v>
      </c>
      <c r="J55" s="526"/>
    </row>
    <row r="56" customFormat="false" ht="18" hidden="false" customHeight="true" outlineLevel="0" collapsed="false">
      <c r="A56" s="522" t="s">
        <v>610</v>
      </c>
      <c r="B56" s="523"/>
      <c r="C56" s="206" t="s">
        <v>611</v>
      </c>
      <c r="D56" s="524" t="n">
        <v>63.78</v>
      </c>
      <c r="E56" s="59" t="n">
        <v>3</v>
      </c>
      <c r="F56" s="59" t="n">
        <v>1</v>
      </c>
      <c r="G56" s="525" t="n">
        <f aca="false">D56*E56*$H$3</f>
        <v>45.041436</v>
      </c>
      <c r="H56" s="520" t="n">
        <f aca="false">D56*F56*$H$4</f>
        <v>18.5793481642813</v>
      </c>
      <c r="I56" s="525" t="n">
        <f aca="false">G56+H56</f>
        <v>63.6207841642813</v>
      </c>
      <c r="J56" s="526"/>
    </row>
    <row r="57" customFormat="false" ht="18" hidden="false" customHeight="true" outlineLevel="0" collapsed="false">
      <c r="A57" s="528" t="s">
        <v>612</v>
      </c>
      <c r="B57" s="424" t="s">
        <v>613</v>
      </c>
      <c r="C57" s="206" t="s">
        <v>614</v>
      </c>
      <c r="D57" s="524" t="n">
        <v>45</v>
      </c>
      <c r="E57" s="59"/>
      <c r="F57" s="59"/>
      <c r="G57" s="525" t="n">
        <f aca="false">D57*E57*$H$3</f>
        <v>0</v>
      </c>
      <c r="H57" s="520" t="n">
        <f aca="false">D57*F57*$H$4</f>
        <v>0</v>
      </c>
      <c r="I57" s="525" t="n">
        <f aca="false">G57+H57</f>
        <v>0</v>
      </c>
      <c r="J57" s="526"/>
    </row>
    <row r="58" customFormat="false" ht="18" hidden="false" customHeight="true" outlineLevel="0" collapsed="false">
      <c r="A58" s="528" t="s">
        <v>615</v>
      </c>
      <c r="B58" s="424" t="s">
        <v>613</v>
      </c>
      <c r="C58" s="206" t="s">
        <v>616</v>
      </c>
      <c r="D58" s="524" t="n">
        <v>40</v>
      </c>
      <c r="E58" s="59"/>
      <c r="F58" s="59"/>
      <c r="G58" s="525" t="n">
        <f aca="false">D58*E58*$H$3</f>
        <v>0</v>
      </c>
      <c r="H58" s="520" t="n">
        <f aca="false">D58*F58*$H$4</f>
        <v>0</v>
      </c>
      <c r="I58" s="525" t="n">
        <f aca="false">G58+H58</f>
        <v>0</v>
      </c>
      <c r="J58" s="526"/>
    </row>
    <row r="59" customFormat="false" ht="18" hidden="false" customHeight="true" outlineLevel="0" collapsed="false">
      <c r="A59" s="528" t="s">
        <v>617</v>
      </c>
      <c r="B59" s="424" t="s">
        <v>613</v>
      </c>
      <c r="C59" s="206" t="s">
        <v>618</v>
      </c>
      <c r="D59" s="524" t="n">
        <v>72.5</v>
      </c>
      <c r="E59" s="59"/>
      <c r="F59" s="59"/>
      <c r="G59" s="525" t="n">
        <f aca="false">D59*E59*$H$3</f>
        <v>0</v>
      </c>
      <c r="H59" s="520" t="n">
        <f aca="false">D59*F59*$H$4</f>
        <v>0</v>
      </c>
      <c r="I59" s="525" t="n">
        <f aca="false">G59+H59</f>
        <v>0</v>
      </c>
      <c r="J59" s="526"/>
    </row>
    <row r="60" customFormat="false" ht="18" hidden="false" customHeight="true" outlineLevel="0" collapsed="false">
      <c r="A60" s="528" t="s">
        <v>619</v>
      </c>
      <c r="B60" s="424" t="s">
        <v>613</v>
      </c>
      <c r="C60" s="206" t="s">
        <v>620</v>
      </c>
      <c r="D60" s="524" t="n">
        <v>45</v>
      </c>
      <c r="E60" s="59"/>
      <c r="F60" s="59"/>
      <c r="G60" s="525" t="n">
        <f aca="false">D60*E60*$H$3</f>
        <v>0</v>
      </c>
      <c r="H60" s="520" t="n">
        <f aca="false">D60*F60*$H$4</f>
        <v>0</v>
      </c>
      <c r="I60" s="525" t="n">
        <f aca="false">G60+H60</f>
        <v>0</v>
      </c>
      <c r="J60" s="526"/>
    </row>
    <row r="61" customFormat="false" ht="18" hidden="false" customHeight="true" outlineLevel="0" collapsed="false">
      <c r="A61" s="528" t="s">
        <v>621</v>
      </c>
      <c r="B61" s="424" t="s">
        <v>613</v>
      </c>
      <c r="C61" s="206" t="s">
        <v>622</v>
      </c>
      <c r="D61" s="524" t="n">
        <v>40</v>
      </c>
      <c r="E61" s="59"/>
      <c r="F61" s="59"/>
      <c r="G61" s="525" t="n">
        <f aca="false">D61*E61*$H$3</f>
        <v>0</v>
      </c>
      <c r="H61" s="520" t="n">
        <f aca="false">D61*F61*$H$4</f>
        <v>0</v>
      </c>
      <c r="I61" s="525" t="n">
        <f aca="false">G61+H61</f>
        <v>0</v>
      </c>
      <c r="J61" s="526"/>
    </row>
    <row r="62" customFormat="false" ht="18" hidden="false" customHeight="true" outlineLevel="0" collapsed="false">
      <c r="A62" s="528" t="s">
        <v>623</v>
      </c>
      <c r="B62" s="424" t="s">
        <v>613</v>
      </c>
      <c r="C62" s="206" t="s">
        <v>624</v>
      </c>
      <c r="D62" s="524" t="n">
        <v>72.5</v>
      </c>
      <c r="E62" s="59"/>
      <c r="F62" s="59"/>
      <c r="G62" s="525" t="n">
        <f aca="false">D62*E62*$H$3</f>
        <v>0</v>
      </c>
      <c r="H62" s="520" t="n">
        <f aca="false">D62*F62*$H$4</f>
        <v>0</v>
      </c>
      <c r="I62" s="525" t="n">
        <f aca="false">G62+H62</f>
        <v>0</v>
      </c>
      <c r="J62" s="526"/>
    </row>
    <row r="63" customFormat="false" ht="18" hidden="false" customHeight="true" outlineLevel="0" collapsed="false">
      <c r="A63" s="531" t="s">
        <v>625</v>
      </c>
      <c r="B63" s="421"/>
      <c r="C63" s="206" t="s">
        <v>626</v>
      </c>
      <c r="D63" s="524" t="n">
        <v>145.75</v>
      </c>
      <c r="E63" s="59" t="n">
        <v>2</v>
      </c>
      <c r="F63" s="59" t="n">
        <v>1</v>
      </c>
      <c r="G63" s="525" t="n">
        <f aca="false">D63*E63*$H$3</f>
        <v>68.6191</v>
      </c>
      <c r="H63" s="520" t="n">
        <f aca="false">D63*F63*$H$4</f>
        <v>42.45751011201</v>
      </c>
      <c r="I63" s="525" t="n">
        <f aca="false">G63+H63</f>
        <v>111.07661011201</v>
      </c>
      <c r="J63" s="532" t="s">
        <v>627</v>
      </c>
    </row>
    <row r="64" customFormat="false" ht="18" hidden="false" customHeight="true" outlineLevel="0" collapsed="false">
      <c r="A64" s="531" t="s">
        <v>628</v>
      </c>
      <c r="B64" s="421"/>
      <c r="C64" s="206" t="s">
        <v>629</v>
      </c>
      <c r="D64" s="524" t="n">
        <v>142.08</v>
      </c>
      <c r="E64" s="59" t="n">
        <v>3</v>
      </c>
      <c r="F64" s="59" t="n">
        <v>1</v>
      </c>
      <c r="G64" s="525" t="n">
        <f aca="false">D64*E64*$H$3</f>
        <v>100.336896</v>
      </c>
      <c r="H64" s="520" t="n">
        <f aca="false">D64*F64*$H$4</f>
        <v>41.3884256378345</v>
      </c>
      <c r="I64" s="525" t="n">
        <f aca="false">G64+H64</f>
        <v>141.725321637834</v>
      </c>
      <c r="J64" s="526"/>
    </row>
    <row r="65" customFormat="false" ht="18" hidden="false" customHeight="true" outlineLevel="0" collapsed="false">
      <c r="A65" s="533" t="s">
        <v>630</v>
      </c>
      <c r="B65" s="423"/>
      <c r="C65" s="534"/>
      <c r="D65" s="535"/>
      <c r="E65" s="536"/>
      <c r="F65" s="536"/>
      <c r="G65" s="536"/>
      <c r="H65" s="536"/>
      <c r="I65" s="536"/>
      <c r="J65" s="537"/>
    </row>
    <row r="66" customFormat="false" ht="18" hidden="false" customHeight="true" outlineLevel="0" collapsed="false">
      <c r="A66" s="528" t="s">
        <v>631</v>
      </c>
      <c r="B66" s="421"/>
      <c r="C66" s="206" t="s">
        <v>632</v>
      </c>
      <c r="D66" s="524" t="n">
        <v>46.75</v>
      </c>
      <c r="E66" s="59" t="n">
        <v>9</v>
      </c>
      <c r="F66" s="59" t="n">
        <v>1</v>
      </c>
      <c r="G66" s="525" t="n">
        <f aca="false">D66*E66*$H$3</f>
        <v>99.04455</v>
      </c>
      <c r="H66" s="520" t="n">
        <f aca="false">D66*F66*$H$4</f>
        <v>13.6184466397013</v>
      </c>
      <c r="I66" s="525" t="n">
        <f aca="false">G66+H66</f>
        <v>112.662996639701</v>
      </c>
      <c r="J66" s="538" t="s">
        <v>633</v>
      </c>
    </row>
    <row r="67" customFormat="false" ht="18" hidden="false" customHeight="true" outlineLevel="0" collapsed="false">
      <c r="A67" s="528" t="s">
        <v>631</v>
      </c>
      <c r="B67" s="421"/>
      <c r="C67" s="206" t="s">
        <v>634</v>
      </c>
      <c r="D67" s="524" t="n">
        <v>63.94</v>
      </c>
      <c r="E67" s="59" t="n">
        <v>9</v>
      </c>
      <c r="F67" s="59" t="n">
        <v>1</v>
      </c>
      <c r="G67" s="525" t="n">
        <f aca="false">D67*E67*$H$3</f>
        <v>135.463284</v>
      </c>
      <c r="H67" s="520" t="n">
        <f aca="false">D67*F67*$H$4</f>
        <v>18.6259567517113</v>
      </c>
      <c r="I67" s="525" t="n">
        <f aca="false">G67+H67</f>
        <v>154.089240751711</v>
      </c>
      <c r="J67" s="538" t="s">
        <v>633</v>
      </c>
    </row>
    <row r="68" customFormat="false" ht="18" hidden="false" customHeight="true" outlineLevel="0" collapsed="false">
      <c r="A68" s="528" t="s">
        <v>631</v>
      </c>
      <c r="B68" s="421"/>
      <c r="C68" s="206" t="s">
        <v>635</v>
      </c>
      <c r="D68" s="524" t="n">
        <v>26</v>
      </c>
      <c r="E68" s="59" t="n">
        <v>9</v>
      </c>
      <c r="F68" s="59" t="n">
        <v>1</v>
      </c>
      <c r="G68" s="525" t="n">
        <f aca="false">D68*E68*$H$3</f>
        <v>55.0836</v>
      </c>
      <c r="H68" s="520" t="n">
        <f aca="false">D68*F68*$H$4</f>
        <v>7.57389545737399</v>
      </c>
      <c r="I68" s="525" t="n">
        <f aca="false">G68+H68</f>
        <v>62.657495457374</v>
      </c>
      <c r="J68" s="538" t="s">
        <v>633</v>
      </c>
    </row>
    <row r="69" customFormat="false" ht="18" hidden="false" customHeight="true" outlineLevel="0" collapsed="false">
      <c r="A69" s="528" t="s">
        <v>631</v>
      </c>
      <c r="B69" s="421"/>
      <c r="C69" s="206" t="s">
        <v>636</v>
      </c>
      <c r="D69" s="524" t="n">
        <v>26</v>
      </c>
      <c r="E69" s="59" t="n">
        <v>9</v>
      </c>
      <c r="F69" s="59" t="n">
        <v>1</v>
      </c>
      <c r="G69" s="525" t="n">
        <f aca="false">D69*E69*$H$3</f>
        <v>55.0836</v>
      </c>
      <c r="H69" s="520" t="n">
        <f aca="false">D69*F69*$H$4</f>
        <v>7.57389545737399</v>
      </c>
      <c r="I69" s="525" t="n">
        <f aca="false">G69+H69</f>
        <v>62.657495457374</v>
      </c>
      <c r="J69" s="538" t="s">
        <v>633</v>
      </c>
    </row>
    <row r="70" customFormat="false" ht="18" hidden="false" customHeight="true" outlineLevel="0" collapsed="false">
      <c r="A70" s="528" t="s">
        <v>631</v>
      </c>
      <c r="B70" s="421"/>
      <c r="C70" s="206" t="s">
        <v>637</v>
      </c>
      <c r="D70" s="524" t="n">
        <v>24</v>
      </c>
      <c r="E70" s="59" t="n">
        <v>9</v>
      </c>
      <c r="F70" s="59" t="n">
        <v>1</v>
      </c>
      <c r="G70" s="525" t="n">
        <f aca="false">D70*E70*$H$3</f>
        <v>50.8464</v>
      </c>
      <c r="H70" s="520" t="n">
        <f aca="false">D70*F70*$H$4</f>
        <v>6.99128811449907</v>
      </c>
      <c r="I70" s="525" t="n">
        <f aca="false">G70+H70</f>
        <v>57.8376881144991</v>
      </c>
      <c r="J70" s="538" t="s">
        <v>633</v>
      </c>
    </row>
    <row r="71" customFormat="false" ht="18" hidden="false" customHeight="true" outlineLevel="0" collapsed="false">
      <c r="A71" s="528" t="s">
        <v>631</v>
      </c>
      <c r="B71" s="421"/>
      <c r="C71" s="206" t="s">
        <v>638</v>
      </c>
      <c r="D71" s="524" t="n">
        <v>24</v>
      </c>
      <c r="E71" s="59" t="n">
        <v>9</v>
      </c>
      <c r="F71" s="59" t="n">
        <v>1</v>
      </c>
      <c r="G71" s="525" t="n">
        <f aca="false">D71*E71*$H$3</f>
        <v>50.8464</v>
      </c>
      <c r="H71" s="520" t="n">
        <f aca="false">D71*F71*$H$4</f>
        <v>6.99128811449907</v>
      </c>
      <c r="I71" s="525" t="n">
        <f aca="false">G71+H71</f>
        <v>57.8376881144991</v>
      </c>
      <c r="J71" s="538" t="s">
        <v>633</v>
      </c>
    </row>
    <row r="72" customFormat="false" ht="18" hidden="false" customHeight="true" outlineLevel="0" collapsed="false">
      <c r="A72" s="528" t="s">
        <v>639</v>
      </c>
      <c r="B72" s="421"/>
      <c r="C72" s="206" t="s">
        <v>640</v>
      </c>
      <c r="D72" s="524" t="n">
        <v>20.83</v>
      </c>
      <c r="E72" s="59" t="n">
        <v>9</v>
      </c>
      <c r="F72" s="59" t="n">
        <v>1</v>
      </c>
      <c r="G72" s="525" t="n">
        <f aca="false">D72*E72*$H$3</f>
        <v>44.130438</v>
      </c>
      <c r="H72" s="520" t="n">
        <f aca="false">D72*F72*$H$4</f>
        <v>6.06785547604232</v>
      </c>
      <c r="I72" s="525" t="n">
        <f aca="false">G72+H72</f>
        <v>50.1982934760423</v>
      </c>
      <c r="J72" s="538" t="s">
        <v>633</v>
      </c>
    </row>
    <row r="73" customFormat="false" ht="18" hidden="false" customHeight="true" outlineLevel="0" collapsed="false">
      <c r="A73" s="528" t="s">
        <v>641</v>
      </c>
      <c r="B73" s="421"/>
      <c r="C73" s="206" t="s">
        <v>642</v>
      </c>
      <c r="D73" s="524" t="n">
        <v>20.83</v>
      </c>
      <c r="E73" s="59" t="n">
        <v>9</v>
      </c>
      <c r="F73" s="59" t="n">
        <v>1</v>
      </c>
      <c r="G73" s="525" t="n">
        <f aca="false">D73*E73*$H$3</f>
        <v>44.130438</v>
      </c>
      <c r="H73" s="520" t="n">
        <f aca="false">D73*F73*$H$4</f>
        <v>6.06785547604232</v>
      </c>
      <c r="I73" s="525" t="n">
        <f aca="false">G73+H73</f>
        <v>50.1982934760423</v>
      </c>
      <c r="J73" s="538" t="s">
        <v>633</v>
      </c>
    </row>
    <row r="74" customFormat="false" ht="18" hidden="false" customHeight="true" outlineLevel="0" collapsed="false">
      <c r="A74" s="528" t="s">
        <v>631</v>
      </c>
      <c r="B74" s="421"/>
      <c r="C74" s="206" t="s">
        <v>643</v>
      </c>
      <c r="D74" s="524" t="n">
        <v>30.52</v>
      </c>
      <c r="E74" s="59" t="n">
        <v>9</v>
      </c>
      <c r="F74" s="59" t="n">
        <v>1</v>
      </c>
      <c r="G74" s="525" t="n">
        <f aca="false">D74*E74*$H$3</f>
        <v>64.659672</v>
      </c>
      <c r="H74" s="520" t="n">
        <f aca="false">D74*F74*$H$4</f>
        <v>8.89058805227131</v>
      </c>
      <c r="I74" s="525" t="n">
        <f aca="false">G74+H74</f>
        <v>73.5502600522713</v>
      </c>
      <c r="J74" s="538" t="s">
        <v>633</v>
      </c>
    </row>
    <row r="75" customFormat="false" ht="18" hidden="false" customHeight="true" outlineLevel="0" collapsed="false">
      <c r="A75" s="528" t="s">
        <v>631</v>
      </c>
      <c r="B75" s="421"/>
      <c r="C75" s="206" t="s">
        <v>644</v>
      </c>
      <c r="D75" s="524" t="n">
        <v>30.52</v>
      </c>
      <c r="E75" s="59" t="n">
        <v>9</v>
      </c>
      <c r="F75" s="59" t="n">
        <v>1</v>
      </c>
      <c r="G75" s="525" t="n">
        <f aca="false">D75*E75*$H$3</f>
        <v>64.659672</v>
      </c>
      <c r="H75" s="520" t="n">
        <f aca="false">D75*F75*$H$4</f>
        <v>8.89058805227131</v>
      </c>
      <c r="I75" s="525" t="n">
        <f aca="false">G75+H75</f>
        <v>73.5502600522713</v>
      </c>
      <c r="J75" s="538" t="s">
        <v>633</v>
      </c>
    </row>
    <row r="76" customFormat="false" ht="18" hidden="false" customHeight="true" outlineLevel="0" collapsed="false">
      <c r="A76" s="528" t="s">
        <v>645</v>
      </c>
      <c r="B76" s="421"/>
      <c r="C76" s="206" t="s">
        <v>646</v>
      </c>
      <c r="D76" s="524" t="n">
        <v>12.09</v>
      </c>
      <c r="E76" s="59" t="n">
        <v>9</v>
      </c>
      <c r="F76" s="59" t="n">
        <v>1</v>
      </c>
      <c r="G76" s="525" t="n">
        <f aca="false">D76*E76*$H$3</f>
        <v>25.613874</v>
      </c>
      <c r="H76" s="520" t="n">
        <f aca="false">D76*F76*$H$4</f>
        <v>3.52186138767891</v>
      </c>
      <c r="I76" s="525" t="n">
        <f aca="false">G76+H76</f>
        <v>29.1357353876789</v>
      </c>
      <c r="J76" s="538" t="s">
        <v>633</v>
      </c>
    </row>
    <row r="77" customFormat="false" ht="18" hidden="false" customHeight="true" outlineLevel="0" collapsed="false">
      <c r="A77" s="528" t="s">
        <v>631</v>
      </c>
      <c r="B77" s="421"/>
      <c r="C77" s="206" t="s">
        <v>647</v>
      </c>
      <c r="D77" s="524" t="n">
        <v>26</v>
      </c>
      <c r="E77" s="59"/>
      <c r="F77" s="59"/>
      <c r="G77" s="525" t="n">
        <f aca="false">D77*E77*$H$3</f>
        <v>0</v>
      </c>
      <c r="H77" s="520" t="n">
        <f aca="false">D77*F77*$H$4</f>
        <v>0</v>
      </c>
      <c r="I77" s="525" t="n">
        <f aca="false">G77+H77</f>
        <v>0</v>
      </c>
      <c r="J77" s="538"/>
    </row>
    <row r="78" customFormat="false" ht="18" hidden="false" customHeight="true" outlineLevel="0" collapsed="false">
      <c r="A78" s="528" t="s">
        <v>631</v>
      </c>
      <c r="B78" s="421"/>
      <c r="C78" s="206" t="s">
        <v>648</v>
      </c>
      <c r="D78" s="524" t="n">
        <v>26</v>
      </c>
      <c r="E78" s="59"/>
      <c r="F78" s="59"/>
      <c r="G78" s="525" t="n">
        <f aca="false">D78*E78*$H$3</f>
        <v>0</v>
      </c>
      <c r="H78" s="520" t="n">
        <f aca="false">D78*F78*$H$4</f>
        <v>0</v>
      </c>
      <c r="I78" s="525" t="n">
        <f aca="false">G78+H78</f>
        <v>0</v>
      </c>
      <c r="J78" s="538"/>
    </row>
    <row r="79" customFormat="false" ht="18" hidden="false" customHeight="true" outlineLevel="0" collapsed="false">
      <c r="A79" s="528" t="s">
        <v>631</v>
      </c>
      <c r="B79" s="421"/>
      <c r="C79" s="206" t="s">
        <v>649</v>
      </c>
      <c r="D79" s="524" t="n">
        <v>24</v>
      </c>
      <c r="E79" s="59"/>
      <c r="F79" s="59"/>
      <c r="G79" s="525" t="n">
        <f aca="false">D79*E79*$H$3</f>
        <v>0</v>
      </c>
      <c r="H79" s="520" t="n">
        <f aca="false">D79*F79*$H$4</f>
        <v>0</v>
      </c>
      <c r="I79" s="525" t="n">
        <f aca="false">G79+H79</f>
        <v>0</v>
      </c>
      <c r="J79" s="538"/>
    </row>
    <row r="80" customFormat="false" ht="18" hidden="false" customHeight="true" outlineLevel="0" collapsed="false">
      <c r="A80" s="528" t="s">
        <v>631</v>
      </c>
      <c r="B80" s="421"/>
      <c r="C80" s="206" t="s">
        <v>650</v>
      </c>
      <c r="D80" s="524" t="n">
        <v>24</v>
      </c>
      <c r="E80" s="59" t="n">
        <v>9</v>
      </c>
      <c r="F80" s="59" t="n">
        <v>1</v>
      </c>
      <c r="G80" s="525" t="n">
        <f aca="false">D80*E80*$H$3</f>
        <v>50.8464</v>
      </c>
      <c r="H80" s="520" t="n">
        <f aca="false">D80*F80*$H$4</f>
        <v>6.99128811449907</v>
      </c>
      <c r="I80" s="525" t="n">
        <f aca="false">G80+H80</f>
        <v>57.8376881144991</v>
      </c>
      <c r="J80" s="538" t="s">
        <v>633</v>
      </c>
    </row>
    <row r="81" customFormat="false" ht="18" hidden="false" customHeight="true" outlineLevel="0" collapsed="false">
      <c r="A81" s="528" t="s">
        <v>645</v>
      </c>
      <c r="B81" s="421"/>
      <c r="C81" s="206" t="s">
        <v>651</v>
      </c>
      <c r="D81" s="524" t="n">
        <v>13.46</v>
      </c>
      <c r="E81" s="59" t="n">
        <v>9</v>
      </c>
      <c r="F81" s="59" t="n">
        <v>1</v>
      </c>
      <c r="G81" s="525" t="n">
        <f aca="false">D81*E81*$H$3</f>
        <v>28.516356</v>
      </c>
      <c r="H81" s="520" t="n">
        <f aca="false">D81*F81*$H$4</f>
        <v>3.92094741754823</v>
      </c>
      <c r="I81" s="525" t="n">
        <f aca="false">G81+H81</f>
        <v>32.4373034175482</v>
      </c>
      <c r="J81" s="538" t="s">
        <v>633</v>
      </c>
    </row>
    <row r="82" customFormat="false" ht="18" hidden="false" customHeight="true" outlineLevel="0" collapsed="false">
      <c r="A82" s="528" t="s">
        <v>652</v>
      </c>
      <c r="B82" s="421"/>
      <c r="C82" s="206" t="s">
        <v>653</v>
      </c>
      <c r="D82" s="524" t="n">
        <v>26.04</v>
      </c>
      <c r="E82" s="59" t="n">
        <v>9</v>
      </c>
      <c r="F82" s="59" t="n">
        <v>1</v>
      </c>
      <c r="G82" s="525" t="n">
        <f aca="false">D82*E82*$H$3</f>
        <v>55.168344</v>
      </c>
      <c r="H82" s="520" t="n">
        <f aca="false">D82*F82*$H$4</f>
        <v>7.58554760423149</v>
      </c>
      <c r="I82" s="525" t="n">
        <f aca="false">G82+H82</f>
        <v>62.7538916042315</v>
      </c>
      <c r="J82" s="538" t="s">
        <v>633</v>
      </c>
    </row>
    <row r="83" customFormat="false" ht="18" hidden="false" customHeight="true" outlineLevel="0" collapsed="false">
      <c r="A83" s="528" t="s">
        <v>652</v>
      </c>
      <c r="B83" s="421"/>
      <c r="C83" s="206" t="s">
        <v>654</v>
      </c>
      <c r="D83" s="524" t="n">
        <v>26.04</v>
      </c>
      <c r="E83" s="59" t="n">
        <v>9</v>
      </c>
      <c r="F83" s="59" t="n">
        <v>1</v>
      </c>
      <c r="G83" s="525" t="n">
        <f aca="false">D83*E83*$H$3</f>
        <v>55.168344</v>
      </c>
      <c r="H83" s="520" t="n">
        <f aca="false">D83*F83*$H$4</f>
        <v>7.58554760423149</v>
      </c>
      <c r="I83" s="525" t="n">
        <f aca="false">G83+H83</f>
        <v>62.7538916042315</v>
      </c>
      <c r="J83" s="538" t="s">
        <v>633</v>
      </c>
    </row>
    <row r="84" customFormat="false" ht="18" hidden="false" customHeight="true" outlineLevel="0" collapsed="false">
      <c r="A84" s="528" t="s">
        <v>652</v>
      </c>
      <c r="B84" s="421"/>
      <c r="C84" s="206" t="s">
        <v>655</v>
      </c>
      <c r="D84" s="524" t="n">
        <v>26.04</v>
      </c>
      <c r="E84" s="59" t="n">
        <v>9</v>
      </c>
      <c r="F84" s="59" t="n">
        <v>1</v>
      </c>
      <c r="G84" s="525" t="n">
        <f aca="false">D84*E84*$H$3</f>
        <v>55.168344</v>
      </c>
      <c r="H84" s="520" t="n">
        <f aca="false">D84*F84*$H$4</f>
        <v>7.58554760423149</v>
      </c>
      <c r="I84" s="525" t="n">
        <f aca="false">G84+H84</f>
        <v>62.7538916042315</v>
      </c>
      <c r="J84" s="538" t="s">
        <v>633</v>
      </c>
    </row>
    <row r="85" customFormat="false" ht="18" hidden="false" customHeight="true" outlineLevel="0" collapsed="false">
      <c r="A85" s="528" t="s">
        <v>656</v>
      </c>
      <c r="B85" s="421"/>
      <c r="C85" s="206" t="s">
        <v>657</v>
      </c>
      <c r="D85" s="524" t="n">
        <v>379.5</v>
      </c>
      <c r="E85" s="59" t="n">
        <v>9</v>
      </c>
      <c r="F85" s="59" t="n">
        <v>1</v>
      </c>
      <c r="G85" s="525" t="n">
        <f aca="false">D85*E85*$H$3</f>
        <v>804.0087</v>
      </c>
      <c r="H85" s="520" t="n">
        <f aca="false">D85*F85*$H$4</f>
        <v>110.549743310516</v>
      </c>
      <c r="I85" s="525" t="n">
        <f aca="false">G85+H85</f>
        <v>914.558443310517</v>
      </c>
      <c r="J85" s="538" t="s">
        <v>633</v>
      </c>
    </row>
    <row r="86" customFormat="false" ht="18" hidden="false" customHeight="true" outlineLevel="0" collapsed="false">
      <c r="A86" s="528" t="s">
        <v>658</v>
      </c>
      <c r="B86" s="421"/>
      <c r="C86" s="206"/>
      <c r="D86" s="524" t="n">
        <v>264.05</v>
      </c>
      <c r="E86" s="59" t="n">
        <v>7</v>
      </c>
      <c r="F86" s="59" t="n">
        <v>1</v>
      </c>
      <c r="G86" s="525" t="n">
        <f aca="false">D86*E86*$H$3</f>
        <v>435.10159</v>
      </c>
      <c r="H86" s="520" t="n">
        <f aca="false">D86*F86*$H$4</f>
        <v>76.9187344430616</v>
      </c>
      <c r="I86" s="525" t="n">
        <f aca="false">G86+H86</f>
        <v>512.020324443062</v>
      </c>
      <c r="J86" s="538" t="s">
        <v>659</v>
      </c>
    </row>
    <row r="87" customFormat="false" ht="18" hidden="false" customHeight="true" outlineLevel="0" collapsed="false">
      <c r="A87" s="528" t="s">
        <v>660</v>
      </c>
      <c r="B87" s="421"/>
      <c r="C87" s="206"/>
      <c r="D87" s="524" t="n">
        <v>529.82</v>
      </c>
      <c r="E87" s="59" t="n">
        <v>7</v>
      </c>
      <c r="F87" s="59" t="n">
        <v>1</v>
      </c>
      <c r="G87" s="525" t="n">
        <f aca="false">D87*E87*$H$3</f>
        <v>873.037396</v>
      </c>
      <c r="H87" s="520" t="n">
        <f aca="false">D87*F87*$H$4</f>
        <v>154.338511200996</v>
      </c>
      <c r="I87" s="525" t="n">
        <f aca="false">G87+H87</f>
        <v>1027.375907201</v>
      </c>
      <c r="J87" s="538" t="s">
        <v>659</v>
      </c>
    </row>
    <row r="88" customFormat="false" ht="18" hidden="false" customHeight="true" outlineLevel="0" collapsed="false">
      <c r="A88" s="528" t="s">
        <v>661</v>
      </c>
      <c r="B88" s="421"/>
      <c r="C88" s="206"/>
      <c r="D88" s="524" t="n">
        <v>281.27</v>
      </c>
      <c r="E88" s="59" t="n">
        <v>7</v>
      </c>
      <c r="F88" s="59" t="n">
        <v>1</v>
      </c>
      <c r="G88" s="525" t="n">
        <f aca="false">D88*E88*$H$3</f>
        <v>463.476706</v>
      </c>
      <c r="H88" s="520" t="n">
        <f aca="false">D88*F88*$H$4</f>
        <v>81.9349836652147</v>
      </c>
      <c r="I88" s="525" t="n">
        <f aca="false">G88+H88</f>
        <v>545.411689665215</v>
      </c>
      <c r="J88" s="538" t="s">
        <v>659</v>
      </c>
    </row>
    <row r="89" customFormat="false" ht="18" hidden="false" customHeight="true" outlineLevel="0" collapsed="false">
      <c r="A89" s="528" t="s">
        <v>662</v>
      </c>
      <c r="B89" s="421"/>
      <c r="C89" s="206" t="s">
        <v>663</v>
      </c>
      <c r="D89" s="524" t="n">
        <v>29.8</v>
      </c>
      <c r="E89" s="59" t="n">
        <v>9</v>
      </c>
      <c r="F89" s="59" t="n">
        <v>1</v>
      </c>
      <c r="G89" s="525" t="n">
        <f aca="false">D89*E89*$H$3</f>
        <v>63.13428</v>
      </c>
      <c r="H89" s="520" t="n">
        <f aca="false">D89*F89*$H$4</f>
        <v>8.68084940883634</v>
      </c>
      <c r="I89" s="525" t="n">
        <f aca="false">G89+H89</f>
        <v>71.8151294088363</v>
      </c>
      <c r="J89" s="538" t="s">
        <v>633</v>
      </c>
    </row>
    <row r="90" customFormat="false" ht="18" hidden="false" customHeight="true" outlineLevel="0" collapsed="false">
      <c r="A90" s="528" t="s">
        <v>664</v>
      </c>
      <c r="B90" s="421"/>
      <c r="C90" s="206" t="s">
        <v>665</v>
      </c>
      <c r="D90" s="524" t="n">
        <v>85.71</v>
      </c>
      <c r="E90" s="59" t="n">
        <v>9</v>
      </c>
      <c r="F90" s="59" t="n">
        <v>1</v>
      </c>
      <c r="G90" s="525" t="n">
        <f aca="false">D90*E90*$H$3</f>
        <v>181.585206</v>
      </c>
      <c r="H90" s="520" t="n">
        <f aca="false">D90*F90*$H$4</f>
        <v>24.9676376789048</v>
      </c>
      <c r="I90" s="525" t="n">
        <f aca="false">G90+H90</f>
        <v>206.552843678905</v>
      </c>
      <c r="J90" s="538" t="s">
        <v>633</v>
      </c>
    </row>
    <row r="91" customFormat="false" ht="18" hidden="false" customHeight="true" outlineLevel="0" collapsed="false">
      <c r="A91" s="528" t="s">
        <v>662</v>
      </c>
      <c r="B91" s="421"/>
      <c r="C91" s="206" t="s">
        <v>666</v>
      </c>
      <c r="D91" s="524" t="n">
        <v>30</v>
      </c>
      <c r="E91" s="59" t="n">
        <v>9</v>
      </c>
      <c r="F91" s="59" t="n">
        <v>1</v>
      </c>
      <c r="G91" s="525" t="n">
        <f aca="false">D91*E91*$H$3</f>
        <v>63.558</v>
      </c>
      <c r="H91" s="520" t="n">
        <f aca="false">D91*F91*$H$4</f>
        <v>8.73911014312383</v>
      </c>
      <c r="I91" s="525" t="n">
        <f aca="false">G91+H91</f>
        <v>72.2971101431238</v>
      </c>
      <c r="J91" s="538" t="s">
        <v>633</v>
      </c>
    </row>
    <row r="92" customFormat="false" ht="18" hidden="false" customHeight="true" outlineLevel="0" collapsed="false">
      <c r="A92" s="539"/>
      <c r="B92" s="470"/>
      <c r="C92" s="540"/>
      <c r="D92" s="541"/>
      <c r="E92" s="64"/>
      <c r="F92" s="64"/>
      <c r="G92" s="542"/>
      <c r="H92" s="542"/>
      <c r="I92" s="542"/>
      <c r="J92" s="543"/>
    </row>
    <row r="93" customFormat="false" ht="18" hidden="false" customHeight="true" outlineLevel="0" collapsed="false">
      <c r="H93" s="3" t="s">
        <v>46</v>
      </c>
      <c r="I93" s="544" t="n">
        <f aca="false">SUM(I7:I92)</f>
        <v>5811.23887630616</v>
      </c>
    </row>
    <row r="94" customFormat="false" ht="18" hidden="false" customHeight="true" outlineLevel="0" collapsed="false"/>
  </sheetData>
  <printOptions headings="false" gridLines="false" gridLinesSet="true" horizontalCentered="false" verticalCentered="false"/>
  <pageMargins left="0.39375" right="0.190277777777778" top="0.39375" bottom="0.39375" header="0.511811023622047" footer="0"/>
  <pageSetup paperSize="9" scale="8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&amp;C&amp;A &amp;P / &amp;N&amp;R&amp;F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ColWidth="11.42578125" defaultRowHeight="12.75" zeroHeight="false" outlineLevelRow="0" outlineLevelCol="0"/>
  <cols>
    <col collapsed="false" customWidth="true" hidden="false" outlineLevel="0" max="1" min="1" style="1" width="12.71"/>
    <col collapsed="false" customWidth="true" hidden="false" outlineLevel="0" max="2" min="2" style="1" width="34.42"/>
    <col collapsed="false" customWidth="true" hidden="false" outlineLevel="0" max="3" min="3" style="1" width="15"/>
    <col collapsed="false" customWidth="true" hidden="false" outlineLevel="0" max="5" min="4" style="83" width="11.57"/>
    <col collapsed="false" customWidth="true" hidden="false" outlineLevel="0" max="6" min="6" style="1" width="9.71"/>
    <col collapsed="false" customWidth="true" hidden="false" outlineLevel="0" max="7" min="7" style="83" width="11.57"/>
    <col collapsed="false" customWidth="true" hidden="false" outlineLevel="0" max="8" min="8" style="1" width="16.71"/>
    <col collapsed="false" customWidth="true" hidden="false" outlineLevel="0" max="9" min="9" style="1" width="11.57"/>
    <col collapsed="false" customWidth="false" hidden="true" outlineLevel="0" max="13" min="13" style="1" width="11.43"/>
  </cols>
  <sheetData>
    <row r="1" customFormat="false" ht="16.5" hidden="false" customHeight="true" outlineLevel="0" collapsed="false">
      <c r="A1" s="22" t="str">
        <f aca="false">'Kostenzusammenstellung '!A1</f>
        <v>Veranstaltung: ITB23 vom 07.-09.03.2023</v>
      </c>
      <c r="B1" s="83"/>
      <c r="C1" s="78"/>
      <c r="D1" s="236"/>
      <c r="E1" s="236"/>
      <c r="F1" s="78"/>
      <c r="G1" s="236"/>
      <c r="I1" s="88"/>
    </row>
    <row r="2" customFormat="false" ht="16.5" hidden="false" customHeight="true" outlineLevel="0" collapsed="false">
      <c r="A2" s="89"/>
      <c r="B2" s="90"/>
      <c r="C2" s="78"/>
      <c r="D2" s="236"/>
      <c r="E2" s="236"/>
      <c r="F2" s="78"/>
      <c r="G2" s="236"/>
      <c r="H2" s="87"/>
      <c r="I2" s="10"/>
    </row>
    <row r="3" customFormat="false" ht="27" hidden="false" customHeight="true" outlineLevel="0" collapsed="false">
      <c r="A3" s="5" t="s">
        <v>667</v>
      </c>
      <c r="B3" s="90"/>
      <c r="C3" s="85"/>
      <c r="D3" s="545"/>
      <c r="E3" s="545"/>
      <c r="F3" s="85"/>
      <c r="H3" s="87"/>
      <c r="I3" s="546" t="s">
        <v>50</v>
      </c>
    </row>
    <row r="4" customFormat="false" ht="17.35" hidden="false" customHeight="false" outlineLevel="0" collapsed="false">
      <c r="A4" s="5"/>
      <c r="B4" s="90"/>
      <c r="C4" s="85"/>
      <c r="D4" s="545"/>
      <c r="E4" s="545"/>
      <c r="G4" s="78"/>
      <c r="H4" s="547" t="s">
        <v>54</v>
      </c>
      <c r="I4" s="548" t="n">
        <v>0.4218</v>
      </c>
    </row>
    <row r="5" customFormat="false" ht="17.35" hidden="false" customHeight="false" outlineLevel="0" collapsed="false">
      <c r="C5" s="85"/>
      <c r="D5" s="545"/>
      <c r="E5" s="545"/>
      <c r="G5" s="78"/>
      <c r="H5" s="549" t="s">
        <v>668</v>
      </c>
      <c r="I5" s="550" t="n">
        <v>0.389647058823529</v>
      </c>
      <c r="L5" s="551"/>
      <c r="M5" s="1" t="n">
        <v>0.7485</v>
      </c>
    </row>
    <row r="6" customFormat="false" ht="17.35" hidden="false" customHeight="false" outlineLevel="0" collapsed="false">
      <c r="C6" s="85"/>
      <c r="D6" s="545"/>
      <c r="E6" s="545"/>
      <c r="G6" s="78"/>
      <c r="H6" s="549" t="s">
        <v>669</v>
      </c>
      <c r="I6" s="550" t="n">
        <v>0.346652406417112</v>
      </c>
      <c r="L6" s="551"/>
    </row>
    <row r="7" customFormat="false" ht="17.35" hidden="false" customHeight="false" outlineLevel="0" collapsed="false">
      <c r="C7" s="85"/>
      <c r="D7" s="545"/>
      <c r="E7" s="545"/>
      <c r="G7" s="78"/>
      <c r="H7" s="552" t="s">
        <v>255</v>
      </c>
      <c r="I7" s="550" t="n">
        <v>0.307901695442526</v>
      </c>
      <c r="L7" s="551"/>
      <c r="M7" s="1" t="n">
        <v>0.2702</v>
      </c>
    </row>
    <row r="8" customFormat="false" ht="17.35" hidden="false" customHeight="false" outlineLevel="0" collapsed="false">
      <c r="C8" s="85"/>
      <c r="D8" s="545"/>
      <c r="E8" s="545"/>
      <c r="G8" s="78"/>
      <c r="H8" s="552" t="s">
        <v>256</v>
      </c>
      <c r="I8" s="550" t="n">
        <v>0.230141054194506</v>
      </c>
      <c r="L8" s="551"/>
      <c r="M8" s="1" t="n">
        <v>0.1872</v>
      </c>
    </row>
    <row r="9" customFormat="false" ht="17.35" hidden="false" customHeight="false" outlineLevel="0" collapsed="false">
      <c r="C9" s="85"/>
      <c r="D9" s="545"/>
      <c r="E9" s="545"/>
      <c r="G9" s="78"/>
      <c r="H9" s="553" t="s">
        <v>670</v>
      </c>
      <c r="I9" s="554" t="n">
        <v>0.192350956130484</v>
      </c>
      <c r="L9" s="551"/>
    </row>
    <row r="10" customFormat="false" ht="13.5" hidden="false" customHeight="true" outlineLevel="0" collapsed="false">
      <c r="C10" s="85"/>
      <c r="D10" s="545"/>
      <c r="E10" s="545"/>
      <c r="I10" s="555"/>
      <c r="L10" s="551"/>
      <c r="M10" s="1" t="n">
        <v>0.1559</v>
      </c>
    </row>
    <row r="11" customFormat="false" ht="28.5" hidden="false" customHeight="true" outlineLevel="0" collapsed="false">
      <c r="A11" s="556" t="s">
        <v>671</v>
      </c>
      <c r="B11" s="557" t="s">
        <v>672</v>
      </c>
      <c r="C11" s="558" t="s">
        <v>673</v>
      </c>
      <c r="D11" s="559" t="s">
        <v>674</v>
      </c>
      <c r="E11" s="560" t="s">
        <v>675</v>
      </c>
      <c r="F11" s="561" t="s">
        <v>676</v>
      </c>
      <c r="G11" s="560" t="s">
        <v>677</v>
      </c>
      <c r="H11" s="562" t="s">
        <v>678</v>
      </c>
      <c r="I11" s="51" t="s">
        <v>43</v>
      </c>
    </row>
    <row r="12" customFormat="false" ht="20.25" hidden="false" customHeight="true" outlineLevel="0" collapsed="false">
      <c r="A12" s="563" t="s">
        <v>679</v>
      </c>
      <c r="B12" s="564" t="s">
        <v>680</v>
      </c>
      <c r="C12" s="565" t="s">
        <v>681</v>
      </c>
      <c r="D12" s="566" t="n">
        <v>132.5</v>
      </c>
      <c r="E12" s="567" t="n">
        <f aca="false">D12*$I$4</f>
        <v>55.8885</v>
      </c>
      <c r="F12" s="568" t="n">
        <v>2</v>
      </c>
      <c r="G12" s="569" t="n">
        <f aca="false">IF(D12&lt;=50,$I$5,IF(D12&lt;=100,$I$6,IF(D12&lt;=500,$I$7,IF(D12&lt;=1000,$I$8,$I$9))))</f>
        <v>0.307901695442526</v>
      </c>
      <c r="H12" s="570" t="n">
        <f aca="false">D12*F12*G12</f>
        <v>81.5939492922694</v>
      </c>
      <c r="I12" s="571" t="n">
        <f aca="false">H12+E12</f>
        <v>137.482449292269</v>
      </c>
    </row>
    <row r="13" customFormat="false" ht="18" hidden="false" customHeight="true" outlineLevel="0" collapsed="false">
      <c r="A13" s="572" t="s">
        <v>682</v>
      </c>
      <c r="B13" s="573" t="s">
        <v>683</v>
      </c>
      <c r="C13" s="574" t="s">
        <v>681</v>
      </c>
      <c r="D13" s="575" t="n">
        <v>42</v>
      </c>
      <c r="E13" s="576" t="n">
        <f aca="false">D13*$I$4</f>
        <v>17.7156</v>
      </c>
      <c r="F13" s="577" t="n">
        <v>2</v>
      </c>
      <c r="G13" s="578" t="n">
        <f aca="false">IF(D13&lt;=50,$I$5,IF(D13&lt;=100,$I$6,IF(D13&lt;=500,$I$7,IF(D13&lt;=1000,$I$8,$I$9))))</f>
        <v>0.389647058823529</v>
      </c>
      <c r="H13" s="579" t="n">
        <f aca="false">D13*F13*G13</f>
        <v>32.7303529411765</v>
      </c>
      <c r="I13" s="580" t="n">
        <f aca="false">H13+E13</f>
        <v>50.4459529411765</v>
      </c>
    </row>
    <row r="14" customFormat="false" ht="20.25" hidden="false" customHeight="true" outlineLevel="0" collapsed="false">
      <c r="A14" s="572" t="s">
        <v>684</v>
      </c>
      <c r="B14" s="573" t="s">
        <v>685</v>
      </c>
      <c r="C14" s="574" t="s">
        <v>681</v>
      </c>
      <c r="D14" s="575" t="n">
        <v>20</v>
      </c>
      <c r="E14" s="576" t="n">
        <f aca="false">D14*$I$4</f>
        <v>8.436</v>
      </c>
      <c r="F14" s="577" t="n">
        <v>2</v>
      </c>
      <c r="G14" s="578" t="n">
        <f aca="false">IF(D14&lt;=50,$I$5,IF(D14&lt;=100,$I$6,IF(D14&lt;=500,$I$7,IF(D14&lt;=1000,$I$8,$I$9))))</f>
        <v>0.389647058823529</v>
      </c>
      <c r="H14" s="579" t="n">
        <f aca="false">D14*F14*G14</f>
        <v>15.5858823529412</v>
      </c>
      <c r="I14" s="580" t="n">
        <f aca="false">H14+E14</f>
        <v>24.0218823529412</v>
      </c>
    </row>
    <row r="15" customFormat="false" ht="18.75" hidden="false" customHeight="true" outlineLevel="0" collapsed="false">
      <c r="A15" s="572" t="s">
        <v>686</v>
      </c>
      <c r="B15" s="573" t="s">
        <v>687</v>
      </c>
      <c r="C15" s="574" t="s">
        <v>681</v>
      </c>
      <c r="D15" s="575" t="n">
        <v>30</v>
      </c>
      <c r="E15" s="576" t="n">
        <f aca="false">D15*$I$4</f>
        <v>12.654</v>
      </c>
      <c r="F15" s="577" t="n">
        <v>2</v>
      </c>
      <c r="G15" s="578" t="n">
        <f aca="false">IF(D15&lt;=50,$I$5,IF(D15&lt;=100,$I$6,IF(D15&lt;=500,$I$7,IF(D15&lt;=1000,$I$8,$I$9))))</f>
        <v>0.389647058823529</v>
      </c>
      <c r="H15" s="579" t="n">
        <f aca="false">D15*F15*G15</f>
        <v>23.3788235294118</v>
      </c>
      <c r="I15" s="580" t="n">
        <f aca="false">H15+E15</f>
        <v>36.0328235294118</v>
      </c>
    </row>
    <row r="16" customFormat="false" ht="18" hidden="false" customHeight="true" outlineLevel="0" collapsed="false">
      <c r="A16" s="572" t="s">
        <v>688</v>
      </c>
      <c r="B16" s="573" t="s">
        <v>689</v>
      </c>
      <c r="C16" s="574" t="s">
        <v>681</v>
      </c>
      <c r="D16" s="575" t="n">
        <v>1000</v>
      </c>
      <c r="E16" s="576" t="n">
        <f aca="false">D16*$I$4</f>
        <v>421.8</v>
      </c>
      <c r="F16" s="577" t="n">
        <v>3</v>
      </c>
      <c r="G16" s="578" t="n">
        <f aca="false">IF(D16&lt;=50,$I$5,IF(D16&lt;=100,$I$6,IF(D16&lt;=500,$I$7,IF(D16&lt;=1000,$I$8,$I$9))))</f>
        <v>0.230141054194506</v>
      </c>
      <c r="H16" s="579" t="n">
        <f aca="false">D16*F16*G16</f>
        <v>690.423162583519</v>
      </c>
      <c r="I16" s="580" t="n">
        <f aca="false">H16+E16</f>
        <v>1112.22316258352</v>
      </c>
    </row>
    <row r="17" customFormat="false" ht="18" hidden="false" customHeight="true" outlineLevel="0" collapsed="false">
      <c r="A17" s="572" t="s">
        <v>690</v>
      </c>
      <c r="B17" s="573" t="s">
        <v>691</v>
      </c>
      <c r="C17" s="574" t="s">
        <v>681</v>
      </c>
      <c r="D17" s="575" t="n">
        <v>150</v>
      </c>
      <c r="E17" s="576" t="n">
        <f aca="false">D17*$I$4</f>
        <v>63.27</v>
      </c>
      <c r="F17" s="577" t="n">
        <v>2</v>
      </c>
      <c r="G17" s="578" t="n">
        <f aca="false">IF(D17&lt;=50,$I$5,IF(D17&lt;=100,$I$6,IF(D17&lt;=500,$I$7,IF(D17&lt;=1000,$I$8,$I$9))))</f>
        <v>0.307901695442526</v>
      </c>
      <c r="H17" s="579" t="n">
        <f aca="false">D17*F17*G17</f>
        <v>92.3705086327578</v>
      </c>
      <c r="I17" s="580" t="n">
        <f aca="false">H17+E17</f>
        <v>155.640508632758</v>
      </c>
    </row>
    <row r="18" customFormat="false" ht="18" hidden="false" customHeight="true" outlineLevel="0" collapsed="false">
      <c r="A18" s="581" t="s">
        <v>692</v>
      </c>
      <c r="B18" s="582" t="s">
        <v>693</v>
      </c>
      <c r="C18" s="574" t="s">
        <v>681</v>
      </c>
      <c r="D18" s="575" t="n">
        <v>60</v>
      </c>
      <c r="E18" s="576" t="n">
        <f aca="false">D18*$I$4</f>
        <v>25.308</v>
      </c>
      <c r="F18" s="577" t="n">
        <v>2</v>
      </c>
      <c r="G18" s="578" t="n">
        <f aca="false">IF(D18&lt;=50,$I$5,IF(D18&lt;=100,$I$6,IF(D18&lt;=500,$I$7,IF(D18&lt;=1000,$I$8,$I$9))))</f>
        <v>0.346652406417112</v>
      </c>
      <c r="H18" s="579" t="n">
        <f aca="false">D18*F18*G18</f>
        <v>41.5982887700535</v>
      </c>
      <c r="I18" s="580" t="n">
        <f aca="false">H18+E18</f>
        <v>66.9062887700535</v>
      </c>
    </row>
    <row r="19" customFormat="false" ht="18" hidden="false" customHeight="true" outlineLevel="0" collapsed="false">
      <c r="A19" s="583" t="s">
        <v>153</v>
      </c>
      <c r="B19" s="573" t="s">
        <v>694</v>
      </c>
      <c r="C19" s="577"/>
      <c r="D19" s="584" t="n">
        <v>20</v>
      </c>
      <c r="E19" s="584" t="n">
        <v>0</v>
      </c>
      <c r="F19" s="577" t="n">
        <v>1</v>
      </c>
      <c r="G19" s="585" t="n">
        <f aca="false">IF(D19&lt;=50,$I$5,IF(D19&lt;=100,$I$6,IF(D19&lt;=500,$I$7,IF(D19&lt;=1000,$I$8,$I$9))))</f>
        <v>0.389647058823529</v>
      </c>
      <c r="H19" s="586" t="n">
        <f aca="false">D19*F19*G19</f>
        <v>7.79294117647059</v>
      </c>
      <c r="I19" s="580" t="n">
        <f aca="false">H19+E19</f>
        <v>7.79294117647059</v>
      </c>
    </row>
    <row r="20" customFormat="false" ht="18" hidden="false" customHeight="true" outlineLevel="0" collapsed="false">
      <c r="A20" s="587"/>
      <c r="B20" s="469"/>
      <c r="C20" s="470"/>
      <c r="D20" s="588"/>
      <c r="E20" s="588"/>
      <c r="F20" s="470"/>
      <c r="G20" s="589"/>
      <c r="H20" s="590"/>
      <c r="I20" s="591"/>
    </row>
    <row r="21" customFormat="false" ht="18" hidden="false" customHeight="true" outlineLevel="0" collapsed="false">
      <c r="A21" s="10"/>
      <c r="B21" s="10"/>
      <c r="C21" s="10"/>
      <c r="D21" s="592"/>
      <c r="E21" s="592"/>
      <c r="F21" s="10"/>
      <c r="G21" s="592"/>
      <c r="H21" s="376" t="s">
        <v>46</v>
      </c>
      <c r="I21" s="377" t="n">
        <f aca="false">SUM(I12:I20)</f>
        <v>1590.5460092786</v>
      </c>
    </row>
    <row r="22" customFormat="false" ht="13.5" hidden="false" customHeight="false" outlineLevel="0" collapsed="false"/>
  </sheetData>
  <printOptions headings="false" gridLines="false" gridLinesSet="true" horizontalCentered="false" verticalCentered="false"/>
  <pageMargins left="0.39375" right="0.39375" top="0.39375" bottom="0.39375" header="0.511811023622047" footer="0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&amp;C&amp;A &amp;P / &amp;N&amp;R&amp;F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9" activeCellId="0" sqref="F29"/>
    </sheetView>
  </sheetViews>
  <sheetFormatPr defaultColWidth="11.42578125" defaultRowHeight="12.75" zeroHeight="false" outlineLevelRow="0" outlineLevelCol="0"/>
  <cols>
    <col collapsed="false" customWidth="true" hidden="false" outlineLevel="0" max="1" min="1" style="1" width="12.71"/>
    <col collapsed="false" customWidth="true" hidden="false" outlineLevel="0" max="2" min="2" style="1" width="34.42"/>
    <col collapsed="false" customWidth="true" hidden="false" outlineLevel="0" max="3" min="3" style="1" width="16.84"/>
    <col collapsed="false" customWidth="true" hidden="false" outlineLevel="0" max="5" min="4" style="83" width="11.57"/>
    <col collapsed="false" customWidth="true" hidden="false" outlineLevel="0" max="6" min="6" style="1" width="9.71"/>
    <col collapsed="false" customWidth="true" hidden="false" outlineLevel="0" max="7" min="7" style="83" width="11.57"/>
    <col collapsed="false" customWidth="true" hidden="false" outlineLevel="0" max="8" min="8" style="1" width="16.71"/>
    <col collapsed="false" customWidth="true" hidden="false" outlineLevel="0" max="9" min="9" style="1" width="11.57"/>
    <col collapsed="false" customWidth="false" hidden="true" outlineLevel="0" max="13" min="13" style="1" width="11.43"/>
  </cols>
  <sheetData>
    <row r="1" customFormat="false" ht="16.5" hidden="false" customHeight="true" outlineLevel="0" collapsed="false">
      <c r="A1" s="593" t="str">
        <f aca="false">'Kostenzusammenstellung '!A1</f>
        <v>Veranstaltung: ITB23 vom 07.-09.03.2023</v>
      </c>
      <c r="B1" s="83"/>
      <c r="C1" s="78"/>
      <c r="D1" s="236"/>
      <c r="E1" s="236"/>
      <c r="F1" s="78"/>
      <c r="G1" s="236"/>
      <c r="I1" s="88"/>
    </row>
    <row r="2" customFormat="false" ht="16.5" hidden="false" customHeight="true" outlineLevel="0" collapsed="false">
      <c r="A2" s="594" t="str">
        <f aca="false">'Kosten Sonder 12012301'!A2</f>
        <v>Sonderkontierung 12012301</v>
      </c>
      <c r="B2" s="90"/>
      <c r="C2" s="78"/>
      <c r="D2" s="236"/>
      <c r="E2" s="236"/>
      <c r="F2" s="78"/>
      <c r="G2" s="236"/>
      <c r="H2" s="87"/>
      <c r="I2" s="10"/>
    </row>
    <row r="3" customFormat="false" ht="16.5" hidden="false" customHeight="true" outlineLevel="0" collapsed="false">
      <c r="A3" s="89"/>
      <c r="B3" s="90"/>
      <c r="C3" s="78"/>
      <c r="D3" s="236"/>
      <c r="E3" s="236"/>
      <c r="F3" s="78"/>
      <c r="G3" s="236"/>
      <c r="H3" s="87"/>
      <c r="I3" s="10"/>
    </row>
    <row r="4" customFormat="false" ht="27" hidden="false" customHeight="true" outlineLevel="0" collapsed="false">
      <c r="A4" s="5" t="s">
        <v>667</v>
      </c>
      <c r="B4" s="90"/>
      <c r="C4" s="85"/>
      <c r="D4" s="545"/>
      <c r="E4" s="545"/>
      <c r="F4" s="85"/>
      <c r="H4" s="87"/>
      <c r="I4" s="546" t="s">
        <v>50</v>
      </c>
    </row>
    <row r="5" customFormat="false" ht="17.35" hidden="false" customHeight="false" outlineLevel="0" collapsed="false">
      <c r="A5" s="5"/>
      <c r="B5" s="90"/>
      <c r="C5" s="85"/>
      <c r="D5" s="545"/>
      <c r="E5" s="545"/>
      <c r="G5" s="78"/>
      <c r="H5" s="547" t="s">
        <v>54</v>
      </c>
      <c r="I5" s="548" t="n">
        <v>0.4218</v>
      </c>
    </row>
    <row r="6" customFormat="false" ht="17.35" hidden="false" customHeight="false" outlineLevel="0" collapsed="false">
      <c r="C6" s="85"/>
      <c r="D6" s="545"/>
      <c r="E6" s="545"/>
      <c r="G6" s="78"/>
      <c r="H6" s="549" t="s">
        <v>668</v>
      </c>
      <c r="I6" s="550" t="n">
        <v>0.389647058823529</v>
      </c>
      <c r="L6" s="551"/>
      <c r="M6" s="1" t="n">
        <v>0.7485</v>
      </c>
    </row>
    <row r="7" customFormat="false" ht="17.35" hidden="false" customHeight="false" outlineLevel="0" collapsed="false">
      <c r="C7" s="85"/>
      <c r="D7" s="545"/>
      <c r="E7" s="545"/>
      <c r="G7" s="78"/>
      <c r="H7" s="549" t="s">
        <v>669</v>
      </c>
      <c r="I7" s="550" t="n">
        <v>0.346652406417112</v>
      </c>
      <c r="L7" s="551"/>
    </row>
    <row r="8" customFormat="false" ht="17.35" hidden="false" customHeight="false" outlineLevel="0" collapsed="false">
      <c r="C8" s="85"/>
      <c r="D8" s="545"/>
      <c r="E8" s="545"/>
      <c r="G8" s="78"/>
      <c r="H8" s="552" t="s">
        <v>255</v>
      </c>
      <c r="I8" s="550" t="n">
        <v>0.307901695442526</v>
      </c>
      <c r="L8" s="551"/>
      <c r="M8" s="1" t="n">
        <v>0.2702</v>
      </c>
    </row>
    <row r="9" customFormat="false" ht="17.35" hidden="false" customHeight="false" outlineLevel="0" collapsed="false">
      <c r="C9" s="85"/>
      <c r="D9" s="545"/>
      <c r="E9" s="545"/>
      <c r="G9" s="78"/>
      <c r="H9" s="552" t="s">
        <v>256</v>
      </c>
      <c r="I9" s="550" t="n">
        <v>0.230141054194506</v>
      </c>
      <c r="L9" s="551"/>
      <c r="M9" s="1" t="n">
        <v>0.1872</v>
      </c>
    </row>
    <row r="10" customFormat="false" ht="17.35" hidden="false" customHeight="false" outlineLevel="0" collapsed="false">
      <c r="C10" s="85"/>
      <c r="D10" s="545"/>
      <c r="E10" s="545"/>
      <c r="G10" s="78"/>
      <c r="H10" s="553" t="s">
        <v>670</v>
      </c>
      <c r="I10" s="554" t="n">
        <v>0.192350956130484</v>
      </c>
      <c r="L10" s="551"/>
    </row>
    <row r="11" customFormat="false" ht="13.5" hidden="false" customHeight="true" outlineLevel="0" collapsed="false">
      <c r="C11" s="85"/>
      <c r="D11" s="545"/>
      <c r="E11" s="545"/>
      <c r="L11" s="551"/>
      <c r="M11" s="1" t="n">
        <v>0.1559</v>
      </c>
    </row>
    <row r="12" customFormat="false" ht="28.5" hidden="false" customHeight="true" outlineLevel="0" collapsed="false">
      <c r="A12" s="556" t="s">
        <v>671</v>
      </c>
      <c r="B12" s="595" t="s">
        <v>672</v>
      </c>
      <c r="C12" s="596" t="s">
        <v>673</v>
      </c>
      <c r="D12" s="597" t="s">
        <v>674</v>
      </c>
      <c r="E12" s="598" t="s">
        <v>675</v>
      </c>
      <c r="F12" s="599" t="s">
        <v>676</v>
      </c>
      <c r="G12" s="598" t="s">
        <v>677</v>
      </c>
      <c r="H12" s="600" t="s">
        <v>678</v>
      </c>
      <c r="I12" s="51" t="s">
        <v>43</v>
      </c>
    </row>
    <row r="13" customFormat="false" ht="23.85" hidden="false" customHeight="false" outlineLevel="0" collapsed="false">
      <c r="A13" s="601" t="s">
        <v>695</v>
      </c>
      <c r="B13" s="602" t="s">
        <v>696</v>
      </c>
      <c r="C13" s="603" t="s">
        <v>697</v>
      </c>
      <c r="D13" s="604" t="n">
        <v>1668</v>
      </c>
      <c r="E13" s="605" t="n">
        <f aca="false">D13*$I$5</f>
        <v>703.5624</v>
      </c>
      <c r="F13" s="606" t="n">
        <v>2</v>
      </c>
      <c r="G13" s="607" t="n">
        <f aca="false">IF(D13&lt;=50,$I$6,IF(D13&lt;=100,$I$7,IF(D13&lt;=500,$I$8,IF(D13&lt;=1000,$I$9,$I$10))))</f>
        <v>0.192350956130484</v>
      </c>
      <c r="H13" s="608" t="n">
        <f aca="false">D13*F13*G13</f>
        <v>641.682789651294</v>
      </c>
      <c r="I13" s="580" t="n">
        <f aca="false">H13+E13</f>
        <v>1345.24518965129</v>
      </c>
    </row>
    <row r="14" customFormat="false" ht="18" hidden="false" customHeight="true" outlineLevel="0" collapsed="false">
      <c r="A14" s="52"/>
      <c r="B14" s="573"/>
      <c r="C14" s="603" t="s">
        <v>697</v>
      </c>
      <c r="D14" s="575"/>
      <c r="E14" s="605" t="n">
        <f aca="false">D14*$I$5</f>
        <v>0</v>
      </c>
      <c r="F14" s="606"/>
      <c r="G14" s="607" t="n">
        <f aca="false">IF(D14&lt;=50,$I$6,IF(D14&lt;=100,$I$7,IF(D14&lt;=500,$I$8,IF(D14&lt;=1000,$I$9,$I$10))))</f>
        <v>0.389647058823529</v>
      </c>
      <c r="H14" s="608" t="n">
        <f aca="false">D14*F14*G14</f>
        <v>0</v>
      </c>
      <c r="I14" s="580" t="n">
        <f aca="false">H14+E14</f>
        <v>0</v>
      </c>
    </row>
    <row r="15" customFormat="false" ht="18" hidden="false" customHeight="true" outlineLevel="0" collapsed="false">
      <c r="A15" s="52"/>
      <c r="B15" s="573"/>
      <c r="C15" s="603" t="s">
        <v>697</v>
      </c>
      <c r="D15" s="575"/>
      <c r="E15" s="605" t="n">
        <f aca="false">D15*$I$5</f>
        <v>0</v>
      </c>
      <c r="F15" s="606"/>
      <c r="G15" s="607" t="n">
        <f aca="false">IF(D15&lt;=50,$I$6,IF(D15&lt;=100,$I$7,IF(D15&lt;=500,$I$8,IF(D15&lt;=1000,$I$9,$I$10))))</f>
        <v>0.389647058823529</v>
      </c>
      <c r="H15" s="608" t="n">
        <f aca="false">D15*F15*G15</f>
        <v>0</v>
      </c>
      <c r="I15" s="580" t="n">
        <f aca="false">H15+E15</f>
        <v>0</v>
      </c>
    </row>
    <row r="16" customFormat="false" ht="18" hidden="false" customHeight="true" outlineLevel="0" collapsed="false">
      <c r="A16" s="52"/>
      <c r="B16" s="573"/>
      <c r="C16" s="603" t="s">
        <v>697</v>
      </c>
      <c r="D16" s="575"/>
      <c r="E16" s="605" t="n">
        <f aca="false">D16*$I$5</f>
        <v>0</v>
      </c>
      <c r="F16" s="606"/>
      <c r="G16" s="607" t="n">
        <f aca="false">IF(D16&lt;=50,$I$6,IF(D16&lt;=100,$I$7,IF(D16&lt;=500,$I$8,IF(D16&lt;=1000,$I$9,$I$10))))</f>
        <v>0.389647058823529</v>
      </c>
      <c r="H16" s="608" t="n">
        <f aca="false">D16*F16*G16</f>
        <v>0</v>
      </c>
      <c r="I16" s="580" t="n">
        <f aca="false">H16+E16</f>
        <v>0</v>
      </c>
    </row>
    <row r="17" customFormat="false" ht="18" hidden="false" customHeight="true" outlineLevel="0" collapsed="false">
      <c r="A17" s="52"/>
      <c r="B17" s="573"/>
      <c r="C17" s="603" t="s">
        <v>697</v>
      </c>
      <c r="D17" s="575"/>
      <c r="E17" s="605" t="n">
        <f aca="false">D17*$I$5</f>
        <v>0</v>
      </c>
      <c r="F17" s="606"/>
      <c r="G17" s="607" t="n">
        <f aca="false">IF(D17&lt;=50,$I$6,IF(D17&lt;=100,$I$7,IF(D17&lt;=500,$I$8,IF(D17&lt;=1000,$I$9,$I$10))))</f>
        <v>0.389647058823529</v>
      </c>
      <c r="H17" s="608" t="n">
        <f aca="false">D17*F17*G17</f>
        <v>0</v>
      </c>
      <c r="I17" s="580" t="n">
        <f aca="false">H17+E17</f>
        <v>0</v>
      </c>
    </row>
    <row r="18" customFormat="false" ht="18" hidden="false" customHeight="true" outlineLevel="0" collapsed="false">
      <c r="A18" s="609"/>
      <c r="B18" s="573"/>
      <c r="C18" s="577"/>
      <c r="D18" s="584"/>
      <c r="E18" s="610"/>
      <c r="F18" s="577"/>
      <c r="G18" s="611"/>
      <c r="H18" s="612"/>
      <c r="I18" s="580"/>
    </row>
    <row r="19" customFormat="false" ht="18" hidden="false" customHeight="true" outlineLevel="0" collapsed="false">
      <c r="A19" s="587"/>
      <c r="B19" s="469"/>
      <c r="C19" s="470"/>
      <c r="D19" s="588"/>
      <c r="E19" s="613"/>
      <c r="F19" s="470"/>
      <c r="G19" s="614"/>
      <c r="H19" s="590"/>
      <c r="I19" s="591"/>
    </row>
    <row r="20" customFormat="false" ht="18" hidden="false" customHeight="true" outlineLevel="0" collapsed="false">
      <c r="A20" s="10"/>
      <c r="B20" s="10"/>
      <c r="C20" s="10"/>
      <c r="D20" s="592"/>
      <c r="E20" s="592"/>
      <c r="F20" s="10"/>
      <c r="G20" s="592"/>
      <c r="H20" s="376" t="s">
        <v>46</v>
      </c>
      <c r="I20" s="377" t="n">
        <f aca="false">SUM(I13:I19)</f>
        <v>1345.24518965129</v>
      </c>
    </row>
    <row r="21" customFormat="false" ht="13.5" hidden="false" customHeight="false" outlineLevel="0" collapsed="false"/>
  </sheetData>
  <printOptions headings="false" gridLines="false" gridLinesSet="true" horizontalCentered="false" verticalCentered="false"/>
  <pageMargins left="0.39375" right="0.39375" top="0.39375" bottom="0.39375" header="0.511811023622047" footer="0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&amp;C&amp;A &amp;P / 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8" activeCellId="0" sqref="B38"/>
    </sheetView>
  </sheetViews>
  <sheetFormatPr defaultColWidth="11.42578125" defaultRowHeight="12.75" zeroHeight="false" outlineLevelRow="0" outlineLevelCol="0"/>
  <cols>
    <col collapsed="false" customWidth="true" hidden="false" outlineLevel="0" max="1" min="1" style="1" width="43.86"/>
    <col collapsed="false" customWidth="true" hidden="false" outlineLevel="0" max="2" min="2" style="1" width="18.29"/>
    <col collapsed="false" customWidth="true" hidden="false" outlineLevel="0" max="3" min="3" style="1" width="15.71"/>
    <col collapsed="false" customWidth="true" hidden="false" outlineLevel="0" max="4" min="4" style="1" width="14.71"/>
    <col collapsed="false" customWidth="true" hidden="false" outlineLevel="0" max="7" min="7" style="1" width="12.42"/>
  </cols>
  <sheetData>
    <row r="1" customFormat="false" ht="17.35" hidden="false" customHeight="false" outlineLevel="0" collapsed="false">
      <c r="A1" s="2" t="s">
        <v>0</v>
      </c>
      <c r="B1" s="3"/>
    </row>
    <row r="2" customFormat="false" ht="17.35" hidden="false" customHeight="false" outlineLevel="0" collapsed="false">
      <c r="A2" s="4" t="s">
        <v>22</v>
      </c>
    </row>
    <row r="3" customFormat="false" ht="17.35" hidden="false" customHeight="false" outlineLevel="0" collapsed="false">
      <c r="A3" s="5"/>
      <c r="B3" s="6" t="n">
        <f aca="true">TODAY()</f>
        <v>45537</v>
      </c>
    </row>
    <row r="4" customFormat="false" ht="17.35" hidden="false" customHeight="false" outlineLevel="0" collapsed="false">
      <c r="A4" s="5"/>
    </row>
    <row r="5" customFormat="false" ht="17.25" hidden="false" customHeight="true" outlineLevel="0" collapsed="false">
      <c r="A5" s="7" t="s">
        <v>2</v>
      </c>
      <c r="B5" s="8" t="s">
        <v>3</v>
      </c>
    </row>
    <row r="6" customFormat="false" ht="12.75" hidden="false" customHeight="false" outlineLevel="0" collapsed="false">
      <c r="A6" s="9"/>
      <c r="B6" s="8"/>
    </row>
    <row r="8" customFormat="false" ht="12.75" hidden="false" customHeight="false" outlineLevel="0" collapsed="false">
      <c r="A8" s="12" t="s">
        <v>12</v>
      </c>
      <c r="B8" s="20" t="n">
        <f aca="false">'ideelle Fl. 12012301'!I20</f>
        <v>1345.24518965129</v>
      </c>
    </row>
    <row r="9" customFormat="false" ht="12.75" hidden="false" customHeight="false" outlineLevel="0" collapsed="false">
      <c r="A9" s="10" t="s">
        <v>23</v>
      </c>
      <c r="B9" s="11" t="n">
        <f aca="false">'Hallen 12012301'!P32</f>
        <v>2455.14500235294</v>
      </c>
    </row>
    <row r="13" customFormat="false" ht="21" hidden="false" customHeight="true" outlineLevel="0" collapsed="false">
      <c r="A13" s="3" t="s">
        <v>16</v>
      </c>
      <c r="B13" s="16" t="n">
        <f aca="false">SUM(B8:B12)</f>
        <v>3800.39019200424</v>
      </c>
    </row>
  </sheetData>
  <printOptions headings="false" gridLines="false" gridLinesSet="true" horizontalCentered="false" verticalCentered="false"/>
  <pageMargins left="0.39375" right="0.39375" top="0.39375" bottom="0.39375" header="0.511811023622047" footer="0"/>
  <pageSetup paperSize="9" scale="98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&amp;C&amp;A &amp;P / &amp;N&amp;R&amp;F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M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42578125" defaultRowHeight="12.75" zeroHeight="false" outlineLevelRow="0" outlineLevelCol="0"/>
  <cols>
    <col collapsed="false" customWidth="true" hidden="false" outlineLevel="0" max="1" min="1" style="1" width="12.71"/>
    <col collapsed="false" customWidth="true" hidden="false" outlineLevel="0" max="2" min="2" style="1" width="34.42"/>
    <col collapsed="false" customWidth="true" hidden="false" outlineLevel="0" max="3" min="3" style="1" width="16.84"/>
    <col collapsed="false" customWidth="true" hidden="false" outlineLevel="0" max="5" min="4" style="83" width="11.57"/>
    <col collapsed="false" customWidth="true" hidden="false" outlineLevel="0" max="6" min="6" style="1" width="9.71"/>
    <col collapsed="false" customWidth="true" hidden="false" outlineLevel="0" max="7" min="7" style="83" width="11.57"/>
    <col collapsed="false" customWidth="true" hidden="false" outlineLevel="0" max="8" min="8" style="1" width="16.71"/>
    <col collapsed="false" customWidth="true" hidden="false" outlineLevel="0" max="9" min="9" style="1" width="11.57"/>
    <col collapsed="false" customWidth="false" hidden="true" outlineLevel="0" max="13" min="13" style="1" width="11.43"/>
  </cols>
  <sheetData>
    <row r="1" customFormat="false" ht="16.5" hidden="false" customHeight="true" outlineLevel="0" collapsed="false">
      <c r="A1" s="22" t="str">
        <f aca="false">'Kostenzusammenstellung '!A1</f>
        <v>Veranstaltung: ITB23 vom 07.-09.03.2023</v>
      </c>
      <c r="B1" s="83"/>
      <c r="C1" s="78"/>
      <c r="D1" s="236"/>
      <c r="E1" s="236"/>
      <c r="F1" s="78"/>
      <c r="G1" s="236"/>
      <c r="I1" s="88"/>
    </row>
    <row r="2" customFormat="false" ht="16.5" hidden="false" customHeight="true" outlineLevel="0" collapsed="false">
      <c r="A2" s="75" t="str">
        <f aca="false">'Kosten Sonder 12012304'!A2</f>
        <v>Sonderkontierung 12012304</v>
      </c>
      <c r="B2" s="90"/>
      <c r="C2" s="78"/>
      <c r="D2" s="236"/>
      <c r="E2" s="236"/>
      <c r="F2" s="78"/>
      <c r="G2" s="236"/>
      <c r="H2" s="87"/>
      <c r="I2" s="10"/>
    </row>
    <row r="3" customFormat="false" ht="16.5" hidden="false" customHeight="true" outlineLevel="0" collapsed="false">
      <c r="B3" s="90"/>
      <c r="C3" s="78"/>
      <c r="D3" s="236"/>
      <c r="E3" s="236"/>
      <c r="F3" s="78"/>
      <c r="G3" s="236"/>
      <c r="H3" s="87"/>
      <c r="I3" s="10"/>
    </row>
    <row r="4" customFormat="false" ht="27" hidden="false" customHeight="true" outlineLevel="0" collapsed="false">
      <c r="A4" s="5" t="s">
        <v>667</v>
      </c>
      <c r="B4" s="90"/>
      <c r="C4" s="85"/>
      <c r="D4" s="545"/>
      <c r="E4" s="545"/>
      <c r="F4" s="85"/>
      <c r="H4" s="87"/>
      <c r="I4" s="546" t="s">
        <v>50</v>
      </c>
    </row>
    <row r="5" customFormat="false" ht="17.35" hidden="false" customHeight="false" outlineLevel="0" collapsed="false">
      <c r="A5" s="5"/>
      <c r="B5" s="90"/>
      <c r="C5" s="85"/>
      <c r="D5" s="545"/>
      <c r="E5" s="545"/>
      <c r="G5" s="78"/>
      <c r="H5" s="547" t="s">
        <v>54</v>
      </c>
      <c r="I5" s="548" t="n">
        <v>0.4218</v>
      </c>
    </row>
    <row r="6" customFormat="false" ht="17.35" hidden="false" customHeight="false" outlineLevel="0" collapsed="false">
      <c r="C6" s="85"/>
      <c r="D6" s="545"/>
      <c r="E6" s="545"/>
      <c r="G6" s="78"/>
      <c r="H6" s="549" t="s">
        <v>668</v>
      </c>
      <c r="I6" s="550" t="n">
        <v>0.389647058823529</v>
      </c>
      <c r="L6" s="551"/>
      <c r="M6" s="1" t="n">
        <v>0.7485</v>
      </c>
    </row>
    <row r="7" customFormat="false" ht="17.35" hidden="false" customHeight="false" outlineLevel="0" collapsed="false">
      <c r="C7" s="85"/>
      <c r="D7" s="545"/>
      <c r="E7" s="545"/>
      <c r="G7" s="78"/>
      <c r="H7" s="549" t="s">
        <v>669</v>
      </c>
      <c r="I7" s="550" t="n">
        <v>0.346652406417112</v>
      </c>
      <c r="L7" s="551"/>
    </row>
    <row r="8" customFormat="false" ht="17.35" hidden="false" customHeight="false" outlineLevel="0" collapsed="false">
      <c r="C8" s="85"/>
      <c r="D8" s="545"/>
      <c r="E8" s="545"/>
      <c r="G8" s="78"/>
      <c r="H8" s="552" t="s">
        <v>255</v>
      </c>
      <c r="I8" s="550" t="n">
        <v>0.307901695442526</v>
      </c>
      <c r="L8" s="551"/>
      <c r="M8" s="1" t="n">
        <v>0.2702</v>
      </c>
    </row>
    <row r="9" customFormat="false" ht="17.35" hidden="false" customHeight="false" outlineLevel="0" collapsed="false">
      <c r="C9" s="85"/>
      <c r="D9" s="545"/>
      <c r="E9" s="545"/>
      <c r="G9" s="78"/>
      <c r="H9" s="552" t="s">
        <v>256</v>
      </c>
      <c r="I9" s="550" t="n">
        <v>0.230141054194506</v>
      </c>
      <c r="L9" s="551"/>
      <c r="M9" s="1" t="n">
        <v>0.1872</v>
      </c>
    </row>
    <row r="10" customFormat="false" ht="17.35" hidden="false" customHeight="false" outlineLevel="0" collapsed="false">
      <c r="C10" s="85"/>
      <c r="D10" s="545"/>
      <c r="E10" s="545"/>
      <c r="G10" s="78"/>
      <c r="H10" s="553" t="s">
        <v>670</v>
      </c>
      <c r="I10" s="554" t="n">
        <v>0.192350956130484</v>
      </c>
      <c r="L10" s="551"/>
    </row>
    <row r="11" customFormat="false" ht="13.5" hidden="false" customHeight="true" outlineLevel="0" collapsed="false">
      <c r="C11" s="85"/>
      <c r="D11" s="545"/>
      <c r="E11" s="545"/>
      <c r="L11" s="551"/>
      <c r="M11" s="1" t="n">
        <v>0.1559</v>
      </c>
    </row>
    <row r="12" customFormat="false" ht="28.5" hidden="false" customHeight="true" outlineLevel="0" collapsed="false">
      <c r="A12" s="556" t="s">
        <v>671</v>
      </c>
      <c r="B12" s="595" t="s">
        <v>672</v>
      </c>
      <c r="C12" s="596" t="s">
        <v>673</v>
      </c>
      <c r="D12" s="597" t="s">
        <v>674</v>
      </c>
      <c r="E12" s="598" t="s">
        <v>675</v>
      </c>
      <c r="F12" s="599" t="s">
        <v>676</v>
      </c>
      <c r="G12" s="598" t="s">
        <v>677</v>
      </c>
      <c r="H12" s="600" t="s">
        <v>678</v>
      </c>
      <c r="I12" s="51" t="s">
        <v>43</v>
      </c>
    </row>
    <row r="13" customFormat="false" ht="23.85" hidden="false" customHeight="false" outlineLevel="0" collapsed="false">
      <c r="A13" s="572" t="s">
        <v>698</v>
      </c>
      <c r="B13" s="615" t="s">
        <v>699</v>
      </c>
      <c r="C13" s="603" t="s">
        <v>697</v>
      </c>
      <c r="D13" s="575" t="n">
        <v>598</v>
      </c>
      <c r="E13" s="605" t="n">
        <f aca="false">D13*$I$5</f>
        <v>252.2364</v>
      </c>
      <c r="F13" s="606" t="n">
        <v>2</v>
      </c>
      <c r="G13" s="607" t="n">
        <f aca="false">IF(D13&lt;=50,$I$6,IF(D13&lt;=100,$I$7,IF(D13&lt;=500,$I$8,IF(D13&lt;=1000,$I$9,$I$10))))</f>
        <v>0.230141054194506</v>
      </c>
      <c r="H13" s="608" t="n">
        <f aca="false">D13*F13*G13</f>
        <v>275.24870081663</v>
      </c>
      <c r="I13" s="580" t="n">
        <f aca="false">H13+E13</f>
        <v>527.48510081663</v>
      </c>
    </row>
    <row r="14" customFormat="false" ht="23.85" hidden="false" customHeight="false" outlineLevel="0" collapsed="false">
      <c r="A14" s="572" t="s">
        <v>698</v>
      </c>
      <c r="B14" s="615" t="s">
        <v>700</v>
      </c>
      <c r="C14" s="603" t="s">
        <v>697</v>
      </c>
      <c r="D14" s="616" t="n">
        <v>80</v>
      </c>
      <c r="E14" s="605" t="n">
        <f aca="false">D14*$I$5</f>
        <v>33.744</v>
      </c>
      <c r="F14" s="606" t="n">
        <v>2</v>
      </c>
      <c r="G14" s="607" t="n">
        <f aca="false">IF(D14&lt;=50,$I$6,IF(D14&lt;=100,$I$7,IF(D14&lt;=500,$I$8,IF(D14&lt;=1000,$I$9,$I$10))))</f>
        <v>0.346652406417112</v>
      </c>
      <c r="H14" s="608" t="n">
        <f aca="false">D14*F14*G14</f>
        <v>55.464385026738</v>
      </c>
      <c r="I14" s="580" t="n">
        <f aca="false">H14+E14</f>
        <v>89.208385026738</v>
      </c>
    </row>
    <row r="15" customFormat="false" ht="23.85" hidden="false" customHeight="false" outlineLevel="0" collapsed="false">
      <c r="A15" s="601" t="s">
        <v>701</v>
      </c>
      <c r="B15" s="615" t="s">
        <v>702</v>
      </c>
      <c r="C15" s="603" t="s">
        <v>697</v>
      </c>
      <c r="D15" s="575" t="n">
        <v>430</v>
      </c>
      <c r="E15" s="605" t="n">
        <f aca="false">D15*$I$5</f>
        <v>181.374</v>
      </c>
      <c r="F15" s="606" t="n">
        <v>2</v>
      </c>
      <c r="G15" s="607" t="n">
        <f aca="false">IF(D15&lt;=50,$I$6,IF(D15&lt;=100,$I$7,IF(D15&lt;=500,$I$8,IF(D15&lt;=1000,$I$9,$I$10))))</f>
        <v>0.307901695442526</v>
      </c>
      <c r="H15" s="608" t="n">
        <f aca="false">D15*F15*G15</f>
        <v>264.795458080572</v>
      </c>
      <c r="I15" s="580" t="n">
        <f aca="false">H15+E15</f>
        <v>446.169458080572</v>
      </c>
    </row>
    <row r="16" customFormat="false" ht="18" hidden="false" customHeight="true" outlineLevel="0" collapsed="false">
      <c r="A16" s="52"/>
      <c r="B16" s="573"/>
      <c r="C16" s="603" t="s">
        <v>697</v>
      </c>
      <c r="D16" s="575"/>
      <c r="E16" s="605" t="n">
        <f aca="false">D16*$I$5</f>
        <v>0</v>
      </c>
      <c r="F16" s="606"/>
      <c r="G16" s="607" t="n">
        <f aca="false">IF(D16&lt;=50,$I$6,IF(D16&lt;=100,$I$7,IF(D16&lt;=500,$I$8,IF(D16&lt;=1000,$I$9,$I$10))))</f>
        <v>0.389647058823529</v>
      </c>
      <c r="H16" s="608" t="n">
        <f aca="false">D16*F16*G16</f>
        <v>0</v>
      </c>
      <c r="I16" s="580" t="n">
        <f aca="false">H16+E16</f>
        <v>0</v>
      </c>
    </row>
    <row r="17" customFormat="false" ht="18" hidden="false" customHeight="true" outlineLevel="0" collapsed="false">
      <c r="A17" s="52"/>
      <c r="B17" s="573"/>
      <c r="C17" s="603" t="s">
        <v>697</v>
      </c>
      <c r="D17" s="575"/>
      <c r="E17" s="605" t="n">
        <f aca="false">D17*$I$5</f>
        <v>0</v>
      </c>
      <c r="F17" s="606"/>
      <c r="G17" s="607" t="n">
        <f aca="false">IF(D17&lt;=50,$I$6,IF(D17&lt;=100,$I$7,IF(D17&lt;=500,$I$8,IF(D17&lt;=1000,$I$9,$I$10))))</f>
        <v>0.389647058823529</v>
      </c>
      <c r="H17" s="608" t="n">
        <f aca="false">D17*F17*G17</f>
        <v>0</v>
      </c>
      <c r="I17" s="580" t="n">
        <f aca="false">H17+E17</f>
        <v>0</v>
      </c>
    </row>
    <row r="18" customFormat="false" ht="18" hidden="false" customHeight="true" outlineLevel="0" collapsed="false">
      <c r="A18" s="52"/>
      <c r="B18" s="573"/>
      <c r="C18" s="603" t="s">
        <v>697</v>
      </c>
      <c r="D18" s="575"/>
      <c r="E18" s="605" t="n">
        <f aca="false">D18*$I$5</f>
        <v>0</v>
      </c>
      <c r="F18" s="606"/>
      <c r="G18" s="607" t="n">
        <f aca="false">IF(D18&lt;=50,$I$6,IF(D18&lt;=100,$I$7,IF(D18&lt;=500,$I$8,IF(D18&lt;=1000,$I$9,$I$10))))</f>
        <v>0.389647058823529</v>
      </c>
      <c r="H18" s="608" t="n">
        <f aca="false">D18*F18*G18</f>
        <v>0</v>
      </c>
      <c r="I18" s="580" t="n">
        <f aca="false">H18+E18</f>
        <v>0</v>
      </c>
    </row>
    <row r="19" customFormat="false" ht="18" hidden="false" customHeight="true" outlineLevel="0" collapsed="false">
      <c r="A19" s="52"/>
      <c r="B19" s="573"/>
      <c r="C19" s="603" t="s">
        <v>697</v>
      </c>
      <c r="D19" s="575"/>
      <c r="E19" s="605" t="n">
        <f aca="false">D19*$I$5</f>
        <v>0</v>
      </c>
      <c r="F19" s="606"/>
      <c r="G19" s="607" t="n">
        <f aca="false">IF(D19&lt;=50,$I$6,IF(D19&lt;=100,$I$7,IF(D19&lt;=500,$I$8,IF(D19&lt;=1000,$I$9,$I$10))))</f>
        <v>0.389647058823529</v>
      </c>
      <c r="H19" s="608" t="n">
        <f aca="false">D19*F19*G19</f>
        <v>0</v>
      </c>
      <c r="I19" s="580" t="n">
        <f aca="false">H19+E19</f>
        <v>0</v>
      </c>
    </row>
    <row r="20" customFormat="false" ht="18" hidden="false" customHeight="true" outlineLevel="0" collapsed="false">
      <c r="A20" s="609"/>
      <c r="B20" s="573"/>
      <c r="C20" s="577"/>
      <c r="D20" s="584"/>
      <c r="E20" s="610"/>
      <c r="F20" s="577"/>
      <c r="G20" s="611"/>
      <c r="H20" s="612"/>
      <c r="I20" s="580"/>
    </row>
    <row r="21" customFormat="false" ht="18" hidden="false" customHeight="true" outlineLevel="0" collapsed="false">
      <c r="A21" s="587"/>
      <c r="B21" s="469"/>
      <c r="C21" s="470"/>
      <c r="D21" s="588"/>
      <c r="E21" s="613"/>
      <c r="F21" s="470"/>
      <c r="G21" s="614"/>
      <c r="H21" s="590"/>
      <c r="I21" s="591"/>
    </row>
    <row r="22" customFormat="false" ht="18" hidden="false" customHeight="true" outlineLevel="0" collapsed="false">
      <c r="A22" s="10"/>
      <c r="B22" s="10"/>
      <c r="C22" s="10"/>
      <c r="D22" s="592"/>
      <c r="E22" s="592"/>
      <c r="F22" s="10"/>
      <c r="G22" s="592"/>
      <c r="H22" s="376" t="s">
        <v>46</v>
      </c>
      <c r="I22" s="377" t="n">
        <f aca="false">SUM(I13:I21)</f>
        <v>1062.86294392394</v>
      </c>
    </row>
    <row r="23" customFormat="false" ht="13.5" hidden="false" customHeight="false" outlineLevel="0" collapsed="false"/>
  </sheetData>
  <printOptions headings="false" gridLines="false" gridLinesSet="true" horizontalCentered="false" verticalCentered="false"/>
  <pageMargins left="0.39375" right="0.39375" top="0.39375" bottom="0.39375" header="0.511811023622047" footer="0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&amp;C&amp;A &amp;P / &amp;N&amp;R&amp;F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42578125" defaultRowHeight="12.75" zeroHeight="false" outlineLevelRow="0" outlineLevelCol="0"/>
  <cols>
    <col collapsed="false" customWidth="true" hidden="false" outlineLevel="0" max="2" min="2" style="1" width="12.71"/>
    <col collapsed="false" customWidth="true" hidden="false" outlineLevel="0" max="3" min="3" style="1" width="27.86"/>
    <col collapsed="false" customWidth="true" hidden="false" outlineLevel="0" max="9" min="4" style="1" width="11.57"/>
  </cols>
  <sheetData>
    <row r="1" customFormat="false" ht="16.5" hidden="false" customHeight="true" outlineLevel="0" collapsed="false">
      <c r="A1" s="22" t="str">
        <f aca="false">'Kostenzusammenstellung '!A1</f>
        <v>Veranstaltung: ITB23 vom 07.-09.03.2023</v>
      </c>
      <c r="C1" s="5"/>
      <c r="I1" s="3"/>
    </row>
    <row r="2" customFormat="false" ht="16.5" hidden="false" customHeight="true" outlineLevel="0" collapsed="false">
      <c r="A2" s="5"/>
      <c r="C2" s="5"/>
      <c r="F2" s="617"/>
      <c r="G2" s="618" t="s">
        <v>50</v>
      </c>
    </row>
    <row r="3" customFormat="false" ht="19.5" hidden="false" customHeight="true" outlineLevel="0" collapsed="false">
      <c r="A3" s="5" t="s">
        <v>703</v>
      </c>
      <c r="C3" s="5"/>
      <c r="E3" s="3"/>
      <c r="F3" s="619" t="s">
        <v>500</v>
      </c>
      <c r="G3" s="620" t="n">
        <v>0.34</v>
      </c>
    </row>
    <row r="4" customFormat="false" ht="18.75" hidden="false" customHeight="true" outlineLevel="0" collapsed="false">
      <c r="B4" s="5"/>
      <c r="C4" s="5"/>
      <c r="E4" s="10"/>
      <c r="F4" s="621" t="s">
        <v>128</v>
      </c>
      <c r="G4" s="622" t="n">
        <v>0.34</v>
      </c>
    </row>
    <row r="5" customFormat="false" ht="13.5" hidden="false" customHeight="true" outlineLevel="0" collapsed="false">
      <c r="B5" s="5"/>
      <c r="C5" s="5"/>
      <c r="E5" s="10"/>
    </row>
    <row r="6" customFormat="false" ht="31.5" hidden="false" customHeight="true" outlineLevel="0" collapsed="false">
      <c r="A6" s="623" t="s">
        <v>704</v>
      </c>
      <c r="B6" s="624" t="s">
        <v>705</v>
      </c>
      <c r="C6" s="625"/>
      <c r="D6" s="386" t="s">
        <v>503</v>
      </c>
      <c r="E6" s="386" t="s">
        <v>706</v>
      </c>
      <c r="F6" s="386" t="s">
        <v>707</v>
      </c>
      <c r="G6" s="386" t="s">
        <v>708</v>
      </c>
      <c r="H6" s="50" t="s">
        <v>506</v>
      </c>
      <c r="I6" s="51" t="s">
        <v>250</v>
      </c>
    </row>
    <row r="7" customFormat="false" ht="23.85" hidden="false" customHeight="false" outlineLevel="0" collapsed="false">
      <c r="A7" s="626" t="s">
        <v>709</v>
      </c>
      <c r="B7" s="627" t="s">
        <v>710</v>
      </c>
      <c r="C7" s="628" t="s">
        <v>711</v>
      </c>
      <c r="D7" s="389" t="n">
        <v>146.75</v>
      </c>
      <c r="E7" s="629" t="n">
        <v>3</v>
      </c>
      <c r="F7" s="606" t="n">
        <v>1</v>
      </c>
      <c r="G7" s="520" t="n">
        <f aca="false">D7*E7*$G$3</f>
        <v>149.685</v>
      </c>
      <c r="H7" s="520" t="n">
        <f aca="false">D7*F7*$G$4</f>
        <v>49.895</v>
      </c>
      <c r="I7" s="630" t="n">
        <f aca="false">G7+H7</f>
        <v>199.58</v>
      </c>
    </row>
    <row r="8" customFormat="false" ht="18" hidden="false" customHeight="true" outlineLevel="0" collapsed="false">
      <c r="A8" s="626"/>
      <c r="B8" s="631" t="s">
        <v>712</v>
      </c>
      <c r="C8" s="632"/>
      <c r="D8" s="633" t="n">
        <v>101.86</v>
      </c>
      <c r="E8" s="634"/>
      <c r="F8" s="577"/>
      <c r="G8" s="520" t="n">
        <f aca="false">D8*E8*$G$3</f>
        <v>0</v>
      </c>
      <c r="H8" s="520" t="n">
        <f aca="false">D8*F8*$G$4</f>
        <v>0</v>
      </c>
      <c r="I8" s="635" t="n">
        <f aca="false">G8+H8</f>
        <v>0</v>
      </c>
    </row>
    <row r="9" customFormat="false" ht="23.85" hidden="false" customHeight="false" outlineLevel="0" collapsed="false">
      <c r="A9" s="626" t="s">
        <v>709</v>
      </c>
      <c r="B9" s="631" t="s">
        <v>713</v>
      </c>
      <c r="C9" s="632"/>
      <c r="D9" s="633" t="n">
        <v>98.51</v>
      </c>
      <c r="E9" s="634" t="n">
        <v>3</v>
      </c>
      <c r="F9" s="577" t="n">
        <v>1</v>
      </c>
      <c r="G9" s="520" t="n">
        <f aca="false">D9*E9*$G$3</f>
        <v>100.4802</v>
      </c>
      <c r="H9" s="520" t="n">
        <f aca="false">D9*F9*$G$4</f>
        <v>33.4934</v>
      </c>
      <c r="I9" s="635" t="n">
        <f aca="false">G9+H9</f>
        <v>133.9736</v>
      </c>
    </row>
    <row r="10" customFormat="false" ht="23.85" hidden="false" customHeight="false" outlineLevel="0" collapsed="false">
      <c r="A10" s="626" t="s">
        <v>714</v>
      </c>
      <c r="B10" s="499" t="s">
        <v>402</v>
      </c>
      <c r="C10" s="636"/>
      <c r="D10" s="395" t="n">
        <v>132.44</v>
      </c>
      <c r="E10" s="634" t="n">
        <v>12</v>
      </c>
      <c r="F10" s="577" t="n">
        <v>1</v>
      </c>
      <c r="G10" s="520" t="n">
        <f aca="false">D10*E10*$G$3</f>
        <v>540.3552</v>
      </c>
      <c r="H10" s="520" t="n">
        <f aca="false">D10*F10*$G$4</f>
        <v>45.0296</v>
      </c>
      <c r="I10" s="635" t="n">
        <f aca="false">G10+H10</f>
        <v>585.3848</v>
      </c>
    </row>
    <row r="11" customFormat="false" ht="18" hidden="false" customHeight="true" outlineLevel="0" collapsed="false">
      <c r="A11" s="637"/>
      <c r="B11" s="638"/>
      <c r="C11" s="639"/>
      <c r="D11" s="640"/>
      <c r="E11" s="634"/>
      <c r="F11" s="577"/>
      <c r="G11" s="520" t="n">
        <f aca="false">D11*E11*$G$3</f>
        <v>0</v>
      </c>
      <c r="H11" s="520" t="n">
        <f aca="false">D11*F11*$G$4</f>
        <v>0</v>
      </c>
      <c r="I11" s="635" t="n">
        <f aca="false">G11+H11</f>
        <v>0</v>
      </c>
    </row>
    <row r="12" customFormat="false" ht="18" hidden="false" customHeight="true" outlineLevel="0" collapsed="false">
      <c r="A12" s="641"/>
      <c r="B12" s="642"/>
      <c r="C12" s="642"/>
      <c r="D12" s="642"/>
      <c r="E12" s="642"/>
      <c r="F12" s="642"/>
      <c r="G12" s="643"/>
      <c r="H12" s="376" t="s">
        <v>46</v>
      </c>
      <c r="I12" s="377" t="n">
        <f aca="false">SUM(I7:I10)</f>
        <v>918.9384</v>
      </c>
    </row>
    <row r="13" customFormat="false" ht="13.5" hidden="false" customHeight="false" outlineLevel="0" collapsed="false"/>
    <row r="14" customFormat="false" ht="12.75" hidden="false" customHeight="false" outlineLevel="0" collapsed="false">
      <c r="B14" s="644"/>
    </row>
  </sheetData>
  <printOptions headings="false" gridLines="false" gridLinesSet="true" horizontalCentered="false" verticalCentered="false"/>
  <pageMargins left="0.39375" right="0.39375" top="0.39375" bottom="0.39375" header="0.511811023622047" footer="0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&amp;C&amp;A &amp;P / &amp;N&amp;R&amp;F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7" activeCellId="0" sqref="A47"/>
    </sheetView>
  </sheetViews>
  <sheetFormatPr defaultColWidth="11.42578125" defaultRowHeight="12.75" zeroHeight="false" outlineLevelRow="0" outlineLevelCol="0"/>
  <cols>
    <col collapsed="false" customWidth="true" hidden="false" outlineLevel="0" max="1" min="1" style="21" width="14.71"/>
    <col collapsed="false" customWidth="true" hidden="false" outlineLevel="0" max="2" min="2" style="1" width="45"/>
    <col collapsed="false" customWidth="true" hidden="false" outlineLevel="0" max="3" min="3" style="1" width="11.14"/>
    <col collapsed="false" customWidth="true" hidden="false" outlineLevel="0" max="8" min="4" style="1" width="11.57"/>
    <col collapsed="false" customWidth="true" hidden="false" outlineLevel="0" max="9" min="9" style="1" width="12.15"/>
    <col collapsed="false" customWidth="false" hidden="true" outlineLevel="0" max="13" min="10" style="1" width="11.43"/>
  </cols>
  <sheetData>
    <row r="1" customFormat="false" ht="16.5" hidden="false" customHeight="true" outlineLevel="0" collapsed="false">
      <c r="A1" s="22" t="str">
        <f aca="false">'Kostenzusammenstellung '!A1</f>
        <v>Veranstaltung: ITB23 vom 07.-09.03.2023</v>
      </c>
      <c r="D1" s="8"/>
      <c r="E1" s="645" t="s">
        <v>27</v>
      </c>
      <c r="F1" s="646"/>
      <c r="G1" s="646"/>
      <c r="H1" s="647"/>
    </row>
    <row r="2" customFormat="false" ht="16.5" hidden="false" customHeight="true" outlineLevel="0" collapsed="false">
      <c r="D2" s="27" t="s">
        <v>28</v>
      </c>
      <c r="E2" s="28" t="s">
        <v>29</v>
      </c>
      <c r="F2" s="29" t="s">
        <v>30</v>
      </c>
      <c r="G2" s="30" t="s">
        <v>31</v>
      </c>
      <c r="H2" s="31" t="s">
        <v>32</v>
      </c>
    </row>
    <row r="3" customFormat="false" ht="27" hidden="false" customHeight="true" outlineLevel="0" collapsed="false">
      <c r="A3" s="23" t="s">
        <v>715</v>
      </c>
      <c r="C3" s="242" t="s">
        <v>33</v>
      </c>
      <c r="D3" s="34" t="n">
        <v>26.65</v>
      </c>
      <c r="E3" s="35" t="n">
        <v>33.228</v>
      </c>
      <c r="F3" s="35" t="n">
        <v>39.975</v>
      </c>
      <c r="G3" s="36" t="n">
        <v>53.3</v>
      </c>
      <c r="H3" s="37" t="n">
        <v>59.969</v>
      </c>
    </row>
    <row r="4" customFormat="false" ht="15" hidden="false" customHeight="true" outlineLevel="0" collapsed="false">
      <c r="A4" s="70"/>
      <c r="B4" s="70"/>
      <c r="C4" s="648" t="s">
        <v>36</v>
      </c>
      <c r="D4" s="41" t="n">
        <v>30.017</v>
      </c>
      <c r="E4" s="42" t="n">
        <v>37.52125</v>
      </c>
      <c r="F4" s="42" t="n">
        <v>45.0255</v>
      </c>
      <c r="G4" s="43" t="n">
        <v>60.034</v>
      </c>
      <c r="H4" s="44" t="n">
        <v>67.53825</v>
      </c>
      <c r="J4" s="32"/>
      <c r="K4" s="32"/>
      <c r="L4" s="32"/>
      <c r="M4" s="32"/>
    </row>
    <row r="5" customFormat="false" ht="15" hidden="false" customHeight="true" outlineLevel="0" collapsed="false">
      <c r="A5" s="70"/>
      <c r="B5" s="70"/>
      <c r="C5" s="10"/>
      <c r="D5" s="45"/>
      <c r="J5" s="32"/>
      <c r="K5" s="32"/>
      <c r="L5" s="32"/>
      <c r="M5" s="32"/>
    </row>
    <row r="6" customFormat="false" ht="15" hidden="false" customHeight="true" outlineLevel="0" collapsed="false">
      <c r="A6" s="70"/>
      <c r="B6" s="70"/>
      <c r="D6" s="95"/>
      <c r="G6" s="649" t="s">
        <v>716</v>
      </c>
      <c r="H6" s="650" t="s">
        <v>717</v>
      </c>
      <c r="J6" s="420" t="n">
        <v>25.76</v>
      </c>
      <c r="K6" s="420" t="n">
        <v>32.19</v>
      </c>
      <c r="L6" s="420" t="n">
        <v>45.07</v>
      </c>
      <c r="M6" s="420" t="n">
        <v>51.5</v>
      </c>
    </row>
    <row r="7" customFormat="false" ht="22.5" hidden="false" customHeight="true" outlineLevel="0" collapsed="false">
      <c r="A7" s="70"/>
      <c r="B7" s="70"/>
      <c r="D7" s="95"/>
      <c r="G7" s="651" t="n">
        <v>0.32</v>
      </c>
      <c r="H7" s="652" t="n">
        <v>0.32</v>
      </c>
      <c r="J7" s="420"/>
      <c r="K7" s="420"/>
      <c r="L7" s="420"/>
      <c r="M7" s="420"/>
    </row>
    <row r="8" customFormat="false" ht="22.5" hidden="false" customHeight="true" outlineLevel="0" collapsed="false">
      <c r="A8" s="70"/>
      <c r="B8" s="70"/>
      <c r="C8" s="71"/>
      <c r="D8" s="84"/>
      <c r="E8" s="46"/>
      <c r="F8" s="46"/>
      <c r="G8" s="46"/>
      <c r="H8" s="46"/>
      <c r="J8" s="420"/>
      <c r="K8" s="420"/>
      <c r="L8" s="420"/>
      <c r="M8" s="420"/>
    </row>
    <row r="9" customFormat="false" ht="18" hidden="false" customHeight="true" outlineLevel="0" collapsed="false">
      <c r="A9" s="653" t="s">
        <v>37</v>
      </c>
      <c r="B9" s="625" t="s">
        <v>38</v>
      </c>
      <c r="C9" s="386" t="s">
        <v>503</v>
      </c>
      <c r="D9" s="386" t="s">
        <v>706</v>
      </c>
      <c r="E9" s="386" t="s">
        <v>128</v>
      </c>
      <c r="F9" s="50" t="s">
        <v>718</v>
      </c>
      <c r="G9" s="50" t="s">
        <v>719</v>
      </c>
      <c r="H9" s="51" t="s">
        <v>250</v>
      </c>
    </row>
    <row r="10" customFormat="false" ht="18" hidden="false" customHeight="true" outlineLevel="0" collapsed="false">
      <c r="A10" s="654"/>
      <c r="B10" s="655" t="s">
        <v>720</v>
      </c>
      <c r="C10" s="656"/>
      <c r="D10" s="606"/>
      <c r="E10" s="657"/>
      <c r="F10" s="658" t="n">
        <f aca="false">C10*$G$7*D10</f>
        <v>0</v>
      </c>
      <c r="G10" s="658" t="n">
        <f aca="false">C10*$H$7*E10</f>
        <v>0</v>
      </c>
      <c r="H10" s="659" t="n">
        <f aca="false">F10+G10</f>
        <v>0</v>
      </c>
      <c r="I10" s="46"/>
      <c r="J10" s="46"/>
    </row>
    <row r="11" customFormat="false" ht="18" hidden="false" customHeight="true" outlineLevel="0" collapsed="false">
      <c r="A11" s="660"/>
      <c r="B11" s="470"/>
      <c r="C11" s="661"/>
      <c r="D11" s="64"/>
      <c r="E11" s="470"/>
      <c r="F11" s="662"/>
      <c r="G11" s="171"/>
      <c r="H11" s="663"/>
      <c r="I11" s="46"/>
      <c r="J11" s="46"/>
    </row>
    <row r="12" customFormat="false" ht="18" hidden="false" customHeight="true" outlineLevel="0" collapsed="false">
      <c r="G12" s="3" t="s">
        <v>46</v>
      </c>
      <c r="H12" s="664" t="n">
        <f aca="false">SUM(H10:H11)</f>
        <v>0</v>
      </c>
      <c r="I12" s="46"/>
      <c r="J12" s="46"/>
    </row>
    <row r="13" customFormat="false" ht="18" hidden="false" customHeight="true" outlineLevel="0" collapsed="false">
      <c r="I13" s="46"/>
    </row>
    <row r="15" customFormat="false" ht="12.75" hidden="false" customHeight="false" outlineLevel="0" collapsed="false">
      <c r="B15" s="665"/>
      <c r="C15" s="665"/>
    </row>
    <row r="16" customFormat="false" ht="12.75" hidden="false" customHeight="false" outlineLevel="0" collapsed="false">
      <c r="B16" s="665"/>
      <c r="C16" s="665"/>
    </row>
    <row r="17" customFormat="false" ht="12.75" hidden="false" customHeight="false" outlineLevel="0" collapsed="false">
      <c r="B17" s="665"/>
      <c r="C17" s="665"/>
    </row>
  </sheetData>
  <printOptions headings="false" gridLines="false" gridLinesSet="true" horizontalCentered="false" verticalCentered="false"/>
  <pageMargins left="0.39375" right="0.39375" top="0.39375" bottom="0.39375" header="0.511811023622047" footer="0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&amp;C&amp;A &amp;P / &amp;N&amp;R&amp;F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ColWidth="11.42578125" defaultRowHeight="12.75" zeroHeight="false" outlineLevelRow="0" outlineLevelCol="0"/>
  <cols>
    <col collapsed="false" customWidth="true" hidden="false" outlineLevel="0" max="1" min="1" style="21" width="14.71"/>
    <col collapsed="false" customWidth="true" hidden="false" outlineLevel="0" max="2" min="2" style="1" width="51.15"/>
    <col collapsed="false" customWidth="true" hidden="false" outlineLevel="0" max="3" min="3" style="1" width="12"/>
    <col collapsed="false" customWidth="true" hidden="false" outlineLevel="0" max="7" min="4" style="1" width="11.57"/>
  </cols>
  <sheetData>
    <row r="1" customFormat="false" ht="15" hidden="false" customHeight="false" outlineLevel="0" collapsed="false">
      <c r="A1" s="22" t="str">
        <f aca="false">'Kostenzusammenstellung '!A1</f>
        <v>Veranstaltung: ITB23 vom 07.-09.03.2023</v>
      </c>
      <c r="G1" s="3"/>
    </row>
    <row r="2" customFormat="false" ht="15" hidden="false" customHeight="true" outlineLevel="0" collapsed="false">
      <c r="A2" s="22"/>
      <c r="D2" s="8"/>
      <c r="E2" s="25" t="s">
        <v>27</v>
      </c>
      <c r="F2" s="25"/>
      <c r="G2" s="25"/>
      <c r="H2" s="25"/>
    </row>
    <row r="3" customFormat="false" ht="23.85" hidden="false" customHeight="false" outlineLevel="0" collapsed="false">
      <c r="A3" s="23" t="s">
        <v>15</v>
      </c>
      <c r="B3" s="24"/>
      <c r="D3" s="666" t="s">
        <v>28</v>
      </c>
      <c r="E3" s="667" t="s">
        <v>29</v>
      </c>
      <c r="F3" s="668" t="s">
        <v>30</v>
      </c>
      <c r="G3" s="669" t="s">
        <v>31</v>
      </c>
      <c r="H3" s="670" t="s">
        <v>32</v>
      </c>
    </row>
    <row r="4" customFormat="false" ht="15" hidden="false" customHeight="true" outlineLevel="0" collapsed="false">
      <c r="A4" s="26"/>
      <c r="C4" s="33" t="s">
        <v>33</v>
      </c>
      <c r="D4" s="34" t="n">
        <v>26.65</v>
      </c>
      <c r="E4" s="35" t="n">
        <v>33.228</v>
      </c>
      <c r="F4" s="35" t="n">
        <v>39.975</v>
      </c>
      <c r="G4" s="36" t="n">
        <v>53.3</v>
      </c>
      <c r="H4" s="37" t="n">
        <v>59.969</v>
      </c>
    </row>
    <row r="5" customFormat="false" ht="15" hidden="false" customHeight="true" outlineLevel="0" collapsed="false">
      <c r="A5" s="26"/>
      <c r="C5" s="40" t="s">
        <v>36</v>
      </c>
      <c r="D5" s="41" t="n">
        <v>30.017</v>
      </c>
      <c r="E5" s="42" t="n">
        <v>37.52125</v>
      </c>
      <c r="F5" s="42" t="n">
        <v>45.0255</v>
      </c>
      <c r="G5" s="43" t="n">
        <v>60.034</v>
      </c>
      <c r="H5" s="44" t="n">
        <v>67.53825</v>
      </c>
    </row>
    <row r="6" customFormat="false" ht="12.75" hidden="false" customHeight="false" outlineLevel="0" collapsed="false">
      <c r="C6" s="15"/>
      <c r="D6" s="46"/>
      <c r="E6" s="46"/>
      <c r="F6" s="46"/>
      <c r="I6" s="420"/>
      <c r="J6" s="420"/>
      <c r="K6" s="420"/>
      <c r="L6" s="420"/>
    </row>
    <row r="7" customFormat="false" ht="18" hidden="false" customHeight="true" outlineLevel="0" collapsed="false">
      <c r="A7" s="415" t="s">
        <v>37</v>
      </c>
      <c r="B7" s="386" t="s">
        <v>38</v>
      </c>
      <c r="C7" s="386" t="s">
        <v>39</v>
      </c>
      <c r="D7" s="386" t="s">
        <v>40</v>
      </c>
      <c r="E7" s="386" t="s">
        <v>41</v>
      </c>
      <c r="F7" s="49" t="s">
        <v>42</v>
      </c>
      <c r="G7" s="51" t="s">
        <v>43</v>
      </c>
      <c r="I7" s="47"/>
    </row>
    <row r="8" customFormat="false" ht="18" hidden="false" customHeight="true" outlineLevel="0" collapsed="false">
      <c r="A8" s="416"/>
      <c r="B8" s="424" t="s">
        <v>721</v>
      </c>
      <c r="C8" s="59" t="n">
        <v>4</v>
      </c>
      <c r="D8" s="59" t="n">
        <v>1</v>
      </c>
      <c r="E8" s="395" t="n">
        <v>10</v>
      </c>
      <c r="F8" s="419" t="n">
        <f aca="false">D4</f>
        <v>26.65</v>
      </c>
      <c r="G8" s="56" t="n">
        <f aca="false">C8*D8*E8*F8</f>
        <v>1066</v>
      </c>
      <c r="I8" s="47"/>
    </row>
    <row r="9" customFormat="false" ht="18" hidden="false" customHeight="true" outlineLevel="0" collapsed="false">
      <c r="A9" s="416"/>
      <c r="B9" s="421"/>
      <c r="C9" s="59"/>
      <c r="D9" s="59"/>
      <c r="E9" s="395"/>
      <c r="F9" s="419"/>
      <c r="G9" s="56"/>
    </row>
    <row r="10" customFormat="false" ht="18" hidden="false" customHeight="true" outlineLevel="0" collapsed="false">
      <c r="A10" s="416"/>
      <c r="B10" s="421"/>
      <c r="C10" s="59"/>
      <c r="D10" s="59"/>
      <c r="E10" s="395"/>
      <c r="F10" s="419"/>
      <c r="G10" s="56"/>
    </row>
    <row r="11" customFormat="false" ht="18" hidden="false" customHeight="true" outlineLevel="0" collapsed="false">
      <c r="A11" s="416"/>
      <c r="B11" s="421"/>
      <c r="C11" s="59"/>
      <c r="D11" s="59"/>
      <c r="E11" s="395"/>
      <c r="F11" s="419"/>
      <c r="G11" s="56"/>
    </row>
    <row r="12" customFormat="false" ht="18" hidden="false" customHeight="true" outlineLevel="0" collapsed="false">
      <c r="A12" s="416"/>
      <c r="B12" s="421"/>
      <c r="C12" s="59"/>
      <c r="D12" s="59"/>
      <c r="E12" s="395"/>
      <c r="F12" s="419"/>
      <c r="G12" s="468"/>
    </row>
    <row r="13" customFormat="false" ht="18" hidden="false" customHeight="true" outlineLevel="0" collapsed="false">
      <c r="A13" s="671"/>
      <c r="B13" s="470"/>
      <c r="C13" s="470"/>
      <c r="D13" s="471"/>
      <c r="E13" s="472"/>
      <c r="F13" s="65"/>
      <c r="G13" s="66"/>
    </row>
    <row r="14" customFormat="false" ht="18" hidden="false" customHeight="true" outlineLevel="0" collapsed="false">
      <c r="A14" s="67"/>
      <c r="B14" s="14"/>
      <c r="C14" s="10"/>
      <c r="D14" s="10"/>
      <c r="F14" s="68" t="s">
        <v>46</v>
      </c>
      <c r="G14" s="672" t="n">
        <f aca="false">SUM(G8:G13)</f>
        <v>1066</v>
      </c>
    </row>
    <row r="15" customFormat="false" ht="18" hidden="false" customHeight="true" outlineLevel="0" collapsed="false">
      <c r="A15" s="70"/>
      <c r="E15" s="71"/>
      <c r="F15" s="46"/>
      <c r="G15" s="73"/>
    </row>
    <row r="16" customFormat="false" ht="12.75" hidden="false" customHeight="false" outlineLevel="0" collapsed="false">
      <c r="A16" s="70"/>
      <c r="E16" s="71"/>
      <c r="F16" s="46"/>
      <c r="G16" s="73"/>
    </row>
    <row r="17" customFormat="false" ht="12.75" hidden="false" customHeight="false" outlineLevel="0" collapsed="false">
      <c r="A17" s="70"/>
      <c r="E17" s="71"/>
      <c r="F17" s="46"/>
      <c r="G17" s="73"/>
    </row>
    <row r="18" customFormat="false" ht="12.75" hidden="false" customHeight="false" outlineLevel="0" collapsed="false">
      <c r="A18" s="70"/>
      <c r="E18" s="71"/>
      <c r="F18" s="46"/>
      <c r="G18" s="73"/>
    </row>
    <row r="19" customFormat="false" ht="12.75" hidden="false" customHeight="false" outlineLevel="0" collapsed="false">
      <c r="A19" s="70"/>
      <c r="E19" s="71"/>
      <c r="F19" s="46"/>
      <c r="G19" s="73"/>
    </row>
    <row r="20" customFormat="false" ht="12.75" hidden="false" customHeight="false" outlineLevel="0" collapsed="false">
      <c r="A20" s="70"/>
      <c r="E20" s="71"/>
      <c r="F20" s="46"/>
      <c r="G20" s="73"/>
    </row>
    <row r="21" customFormat="false" ht="12.75" hidden="false" customHeight="false" outlineLevel="0" collapsed="false">
      <c r="A21" s="70"/>
      <c r="E21" s="71"/>
      <c r="F21" s="46"/>
      <c r="G21" s="73"/>
    </row>
    <row r="22" customFormat="false" ht="12.75" hidden="false" customHeight="false" outlineLevel="0" collapsed="false">
      <c r="A22" s="70"/>
      <c r="E22" s="71"/>
      <c r="F22" s="46"/>
      <c r="G22" s="73"/>
    </row>
    <row r="23" customFormat="false" ht="12.75" hidden="false" customHeight="false" outlineLevel="0" collapsed="false">
      <c r="A23" s="70"/>
      <c r="E23" s="71"/>
      <c r="F23" s="46"/>
      <c r="G23" s="73"/>
    </row>
    <row r="24" customFormat="false" ht="12.75" hidden="false" customHeight="false" outlineLevel="0" collapsed="false">
      <c r="A24" s="70"/>
      <c r="E24" s="71"/>
      <c r="F24" s="46"/>
      <c r="G24" s="73"/>
    </row>
    <row r="25" customFormat="false" ht="12.75" hidden="false" customHeight="false" outlineLevel="0" collapsed="false">
      <c r="A25" s="70"/>
      <c r="E25" s="71"/>
      <c r="F25" s="46"/>
      <c r="G25" s="73"/>
    </row>
    <row r="26" customFormat="false" ht="12.75" hidden="false" customHeight="false" outlineLevel="0" collapsed="false">
      <c r="A26" s="70"/>
      <c r="E26" s="71"/>
      <c r="F26" s="46"/>
      <c r="G26" s="73"/>
    </row>
    <row r="27" customFormat="false" ht="12.75" hidden="false" customHeight="false" outlineLevel="0" collapsed="false">
      <c r="G27" s="73"/>
    </row>
    <row r="28" customFormat="false" ht="12.75" hidden="false" customHeight="false" outlineLevel="0" collapsed="false">
      <c r="G28" s="73"/>
    </row>
    <row r="29" customFormat="false" ht="12.75" hidden="false" customHeight="false" outlineLevel="0" collapsed="false">
      <c r="B29" s="10"/>
      <c r="G29" s="73"/>
    </row>
    <row r="30" customFormat="false" ht="12.75" hidden="false" customHeight="false" outlineLevel="0" collapsed="false">
      <c r="B30" s="70"/>
      <c r="G30" s="73"/>
    </row>
    <row r="31" customFormat="false" ht="12.75" hidden="false" customHeight="false" outlineLevel="0" collapsed="false">
      <c r="G31" s="73"/>
    </row>
    <row r="32" customFormat="false" ht="12.75" hidden="false" customHeight="false" outlineLevel="0" collapsed="false">
      <c r="B32" s="10"/>
      <c r="G32" s="73"/>
    </row>
    <row r="33" customFormat="false" ht="12.75" hidden="false" customHeight="false" outlineLevel="0" collapsed="false">
      <c r="B33" s="70"/>
      <c r="G33" s="73"/>
    </row>
    <row r="34" customFormat="false" ht="12.75" hidden="false" customHeight="false" outlineLevel="0" collapsed="false">
      <c r="G34" s="73"/>
    </row>
    <row r="35" customFormat="false" ht="12.75" hidden="false" customHeight="false" outlineLevel="0" collapsed="false">
      <c r="B35" s="10"/>
      <c r="G35" s="73"/>
    </row>
    <row r="36" customFormat="false" ht="12.75" hidden="false" customHeight="false" outlineLevel="0" collapsed="false">
      <c r="G36" s="73"/>
    </row>
    <row r="37" customFormat="false" ht="12.75" hidden="false" customHeight="false" outlineLevel="0" collapsed="false">
      <c r="G37" s="73"/>
    </row>
    <row r="38" customFormat="false" ht="12.75" hidden="false" customHeight="false" outlineLevel="0" collapsed="false">
      <c r="G38" s="73"/>
    </row>
    <row r="39" customFormat="false" ht="12.75" hidden="false" customHeight="false" outlineLevel="0" collapsed="false">
      <c r="G39" s="73"/>
    </row>
    <row r="40" customFormat="false" ht="12.75" hidden="false" customHeight="false" outlineLevel="0" collapsed="false">
      <c r="G40" s="73"/>
    </row>
    <row r="41" customFormat="false" ht="12.75" hidden="false" customHeight="false" outlineLevel="0" collapsed="false">
      <c r="G41" s="73"/>
    </row>
    <row r="42" customFormat="false" ht="12.75" hidden="false" customHeight="false" outlineLevel="0" collapsed="false">
      <c r="G42" s="73"/>
    </row>
    <row r="43" customFormat="false" ht="12.75" hidden="false" customHeight="false" outlineLevel="0" collapsed="false">
      <c r="G43" s="73"/>
    </row>
    <row r="44" customFormat="false" ht="12.75" hidden="false" customHeight="false" outlineLevel="0" collapsed="false">
      <c r="G44" s="73"/>
    </row>
    <row r="45" customFormat="false" ht="12.75" hidden="false" customHeight="false" outlineLevel="0" collapsed="false">
      <c r="G45" s="73"/>
    </row>
    <row r="46" customFormat="false" ht="12.75" hidden="false" customHeight="false" outlineLevel="0" collapsed="false">
      <c r="G46" s="73"/>
    </row>
    <row r="47" customFormat="false" ht="12.75" hidden="false" customHeight="false" outlineLevel="0" collapsed="false">
      <c r="B47" s="10"/>
      <c r="G47" s="73"/>
    </row>
    <row r="48" customFormat="false" ht="12.75" hidden="false" customHeight="false" outlineLevel="0" collapsed="false">
      <c r="G48" s="73"/>
    </row>
    <row r="49" customFormat="false" ht="12.75" hidden="false" customHeight="false" outlineLevel="0" collapsed="false">
      <c r="G49" s="73"/>
    </row>
    <row r="50" customFormat="false" ht="12.75" hidden="false" customHeight="false" outlineLevel="0" collapsed="false">
      <c r="G50" s="73"/>
    </row>
    <row r="51" customFormat="false" ht="12.75" hidden="false" customHeight="false" outlineLevel="0" collapsed="false">
      <c r="G51" s="73"/>
    </row>
    <row r="52" customFormat="false" ht="12.75" hidden="false" customHeight="false" outlineLevel="0" collapsed="false">
      <c r="B52" s="10"/>
      <c r="G52" s="73"/>
    </row>
    <row r="53" customFormat="false" ht="12.75" hidden="false" customHeight="false" outlineLevel="0" collapsed="false">
      <c r="G53" s="73"/>
    </row>
    <row r="54" customFormat="false" ht="12.75" hidden="false" customHeight="false" outlineLevel="0" collapsed="false">
      <c r="G54" s="73"/>
    </row>
    <row r="55" customFormat="false" ht="12.75" hidden="false" customHeight="false" outlineLevel="0" collapsed="false">
      <c r="B55" s="14"/>
      <c r="G55" s="73"/>
    </row>
    <row r="56" customFormat="false" ht="12.75" hidden="false" customHeight="false" outlineLevel="0" collapsed="false">
      <c r="G56" s="73"/>
    </row>
    <row r="57" customFormat="false" ht="12.75" hidden="false" customHeight="false" outlineLevel="0" collapsed="false">
      <c r="G57" s="73"/>
    </row>
    <row r="58" customFormat="false" ht="12.75" hidden="false" customHeight="false" outlineLevel="0" collapsed="false">
      <c r="B58" s="10"/>
      <c r="G58" s="73"/>
    </row>
    <row r="59" customFormat="false" ht="12.75" hidden="false" customHeight="false" outlineLevel="0" collapsed="false">
      <c r="G59" s="73"/>
    </row>
    <row r="60" customFormat="false" ht="12.75" hidden="false" customHeight="false" outlineLevel="0" collapsed="false">
      <c r="B60" s="10"/>
      <c r="G60" s="73"/>
    </row>
    <row r="61" customFormat="false" ht="12.75" hidden="false" customHeight="false" outlineLevel="0" collapsed="false">
      <c r="G61" s="73"/>
    </row>
    <row r="62" customFormat="false" ht="12.75" hidden="false" customHeight="false" outlineLevel="0" collapsed="false">
      <c r="B62" s="10"/>
      <c r="G62" s="73"/>
    </row>
    <row r="63" customFormat="false" ht="12.75" hidden="false" customHeight="false" outlineLevel="0" collapsed="false">
      <c r="G63" s="73"/>
    </row>
    <row r="64" customFormat="false" ht="12.75" hidden="false" customHeight="false" outlineLevel="0" collapsed="false">
      <c r="B64" s="10"/>
      <c r="G64" s="73"/>
    </row>
    <row r="65" customFormat="false" ht="12.75" hidden="false" customHeight="false" outlineLevel="0" collapsed="false">
      <c r="G65" s="73"/>
    </row>
    <row r="66" customFormat="false" ht="12.75" hidden="false" customHeight="false" outlineLevel="0" collapsed="false">
      <c r="G66" s="73"/>
    </row>
    <row r="67" customFormat="false" ht="12.75" hidden="false" customHeight="false" outlineLevel="0" collapsed="false">
      <c r="B67" s="10"/>
    </row>
    <row r="68" customFormat="false" ht="12.75" hidden="false" customHeight="false" outlineLevel="0" collapsed="false">
      <c r="G68" s="73"/>
    </row>
    <row r="69" customFormat="false" ht="12.75" hidden="false" customHeight="false" outlineLevel="0" collapsed="false">
      <c r="B69" s="10"/>
      <c r="G69" s="73"/>
    </row>
    <row r="70" customFormat="false" ht="12.75" hidden="false" customHeight="false" outlineLevel="0" collapsed="false">
      <c r="G70" s="73"/>
    </row>
    <row r="71" customFormat="false" ht="12.75" hidden="false" customHeight="false" outlineLevel="0" collapsed="false">
      <c r="G71" s="73"/>
    </row>
    <row r="72" customFormat="false" ht="12.75" hidden="false" customHeight="false" outlineLevel="0" collapsed="false">
      <c r="G72" s="73"/>
    </row>
    <row r="73" customFormat="false" ht="12.75" hidden="false" customHeight="false" outlineLevel="0" collapsed="false">
      <c r="G73" s="73"/>
    </row>
    <row r="74" customFormat="false" ht="12.75" hidden="false" customHeight="false" outlineLevel="0" collapsed="false">
      <c r="G74" s="73"/>
    </row>
    <row r="75" customFormat="false" ht="12.75" hidden="false" customHeight="false" outlineLevel="0" collapsed="false">
      <c r="G75" s="46"/>
    </row>
    <row r="76" customFormat="false" ht="12.75" hidden="false" customHeight="false" outlineLevel="0" collapsed="false">
      <c r="G76" s="74"/>
    </row>
  </sheetData>
  <mergeCells count="1">
    <mergeCell ref="E2:H2"/>
  </mergeCells>
  <printOptions headings="false" gridLines="false" gridLinesSet="true" horizontalCentered="false" verticalCentered="false"/>
  <pageMargins left="0.39375" right="0.39375" top="0.39375" bottom="0.39375" header="0.511811023622047" footer="0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&amp;C&amp;A &amp;P / &amp;N&amp;R&amp;F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2DCDB"/>
    <pageSetUpPr fitToPage="false"/>
  </sheetPr>
  <dimension ref="A1:C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4" activeCellId="0" sqref="I34"/>
    </sheetView>
  </sheetViews>
  <sheetFormatPr defaultColWidth="11.42578125" defaultRowHeight="12.75" zeroHeight="false" outlineLevelRow="0" outlineLevelCol="0"/>
  <cols>
    <col collapsed="false" customWidth="true" hidden="false" outlineLevel="0" max="1" min="1" style="1" width="92.57"/>
    <col collapsed="false" customWidth="true" hidden="false" outlineLevel="0" max="2" min="2" style="1" width="18.29"/>
    <col collapsed="false" customWidth="true" hidden="false" outlineLevel="0" max="3" min="3" style="1" width="15.71"/>
    <col collapsed="false" customWidth="true" hidden="false" outlineLevel="0" max="4" min="4" style="1" width="14.71"/>
    <col collapsed="false" customWidth="true" hidden="false" outlineLevel="0" max="7" min="7" style="1" width="12.42"/>
  </cols>
  <sheetData>
    <row r="1" customFormat="false" ht="16.5" hidden="false" customHeight="true" outlineLevel="0" collapsed="false">
      <c r="A1" s="22" t="str">
        <f aca="false">'Bankett ICC'!A1</f>
        <v>Veranstaltung: ITB23 vom 07.-09.03.2023</v>
      </c>
      <c r="B1" s="3"/>
    </row>
    <row r="2" customFormat="false" ht="16.5" hidden="false" customHeight="true" outlineLevel="0" collapsed="false">
      <c r="A2" s="22"/>
      <c r="B2" s="3"/>
    </row>
    <row r="3" customFormat="false" ht="22.5" hidden="false" customHeight="true" outlineLevel="0" collapsed="false">
      <c r="A3" s="2" t="s">
        <v>722</v>
      </c>
    </row>
    <row r="4" customFormat="false" ht="17.35" hidden="false" customHeight="false" outlineLevel="0" collapsed="false">
      <c r="A4" s="5"/>
      <c r="B4" s="6" t="n">
        <f aca="true">TODAY()</f>
        <v>45537</v>
      </c>
    </row>
    <row r="5" customFormat="false" ht="17.35" hidden="false" customHeight="false" outlineLevel="0" collapsed="false">
      <c r="A5" s="5"/>
    </row>
    <row r="6" customFormat="false" ht="20.25" hidden="false" customHeight="true" outlineLevel="0" collapsed="false">
      <c r="A6" s="7" t="s">
        <v>2</v>
      </c>
      <c r="B6" s="8" t="s">
        <v>3</v>
      </c>
    </row>
    <row r="7" customFormat="false" ht="20.25" hidden="false" customHeight="true" outlineLevel="0" collapsed="false">
      <c r="A7" s="9"/>
      <c r="B7" s="8"/>
    </row>
    <row r="8" customFormat="false" ht="20.25" hidden="false" customHeight="true" outlineLevel="0" collapsed="false">
      <c r="A8" s="10" t="s">
        <v>723</v>
      </c>
      <c r="B8" s="11" t="n">
        <f aca="false">'Hallen ICC'!P69</f>
        <v>0</v>
      </c>
    </row>
    <row r="9" customFormat="false" ht="20.25" hidden="false" customHeight="true" outlineLevel="0" collapsed="false">
      <c r="A9" s="10" t="s">
        <v>5</v>
      </c>
      <c r="B9" s="11" t="n">
        <f aca="false">'Verkehr ICC'!P188</f>
        <v>0</v>
      </c>
    </row>
    <row r="10" customFormat="false" ht="20.25" hidden="false" customHeight="true" outlineLevel="0" collapsed="false">
      <c r="A10" s="10" t="s">
        <v>6</v>
      </c>
      <c r="B10" s="11" t="n">
        <f aca="false">'Sanitär ICC'!P87</f>
        <v>0</v>
      </c>
    </row>
    <row r="11" customFormat="false" ht="20.25" hidden="false" customHeight="true" outlineLevel="0" collapsed="false">
      <c r="A11" s="10" t="s">
        <v>724</v>
      </c>
      <c r="B11" s="11" t="n">
        <f aca="false">'diverse Zusatzarbeiten ICC'!G12</f>
        <v>0</v>
      </c>
    </row>
    <row r="12" customFormat="false" ht="20.25" hidden="false" customHeight="true" outlineLevel="0" collapsed="false">
      <c r="A12" s="10" t="s">
        <v>17</v>
      </c>
      <c r="B12" s="11" t="n">
        <f aca="false">'diverse Zusatzarbeiten ICC'!G16</f>
        <v>0</v>
      </c>
    </row>
    <row r="13" customFormat="false" ht="20.25" hidden="false" customHeight="true" outlineLevel="0" collapsed="false">
      <c r="A13" s="10" t="s">
        <v>10</v>
      </c>
      <c r="B13" s="11" t="n">
        <f aca="false">'diverse Zusatzarbeiten ICC'!G24</f>
        <v>0</v>
      </c>
      <c r="C13" s="73"/>
    </row>
    <row r="14" customFormat="false" ht="20.25" hidden="false" customHeight="true" outlineLevel="0" collapsed="false">
      <c r="A14" s="10" t="s">
        <v>725</v>
      </c>
      <c r="B14" s="11" t="n">
        <f aca="false">'Bankett ICC'!G30</f>
        <v>0</v>
      </c>
    </row>
    <row r="15" customFormat="false" ht="20.25" hidden="false" customHeight="true" outlineLevel="0" collapsed="false">
      <c r="A15" s="10" t="s">
        <v>726</v>
      </c>
      <c r="B15" s="11" t="e">
        <f aca="false">#REF!</f>
        <v>#REF!</v>
      </c>
    </row>
    <row r="16" customFormat="false" ht="20.25" hidden="false" customHeight="true" outlineLevel="0" collapsed="false">
      <c r="A16" s="14" t="s">
        <v>18</v>
      </c>
      <c r="B16" s="11" t="n">
        <f aca="false">'Sanitär ICC'!E87*3.45</f>
        <v>0</v>
      </c>
    </row>
    <row r="17" customFormat="false" ht="20.25" hidden="false" customHeight="true" outlineLevel="0" collapsed="false">
      <c r="A17" s="673" t="s">
        <v>727</v>
      </c>
      <c r="B17" s="674" t="e">
        <f aca="false">SUM(B8:B16)</f>
        <v>#REF!</v>
      </c>
    </row>
    <row r="19" customFormat="false" ht="12.75" hidden="false" customHeight="false" outlineLevel="0" collapsed="false">
      <c r="A19" s="14" t="s">
        <v>728</v>
      </c>
    </row>
    <row r="22" customFormat="false" ht="12.75" hidden="false" customHeight="false" outlineLevel="0" collapsed="false">
      <c r="A22" s="14"/>
    </row>
    <row r="23" customFormat="false" ht="12.75" hidden="false" customHeight="false" outlineLevel="0" collapsed="false">
      <c r="A23" s="10"/>
    </row>
    <row r="26" customFormat="false" ht="14.25" hidden="false" customHeight="true" outlineLevel="0" collapsed="false"/>
  </sheetData>
  <printOptions headings="false" gridLines="false" gridLinesSet="true" horizontalCentered="false" verticalCentered="false"/>
  <pageMargins left="0.39375" right="0.39375" top="0.39375" bottom="0.39375" header="0.511811023622047" footer="0.393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&amp;C&amp;A &amp;P / &amp;N&amp;R&amp;F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4" activeCellId="0" sqref="I34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76" width="20"/>
    <col collapsed="false" customWidth="true" hidden="false" outlineLevel="0" max="2" min="2" style="77" width="11.14"/>
    <col collapsed="false" customWidth="true" hidden="false" outlineLevel="0" max="3" min="3" style="78" width="10.14"/>
    <col collapsed="false" customWidth="true" hidden="false" outlineLevel="0" max="9" min="4" style="78" width="7.16"/>
    <col collapsed="false" customWidth="true" hidden="false" outlineLevel="0" max="10" min="10" style="79" width="7.16"/>
    <col collapsed="false" customWidth="true" hidden="false" outlineLevel="0" max="11" min="11" style="79" width="9.71"/>
    <col collapsed="false" customWidth="true" hidden="false" outlineLevel="0" max="12" min="12" style="80" width="9.71"/>
    <col collapsed="false" customWidth="true" hidden="false" outlineLevel="0" max="13" min="13" style="81" width="9.71"/>
    <col collapsed="false" customWidth="true" hidden="false" outlineLevel="0" max="16" min="14" style="82" width="9.71"/>
    <col collapsed="false" customWidth="false" hidden="false" outlineLevel="0" max="16384" min="17" style="82" width="11.43"/>
  </cols>
  <sheetData>
    <row r="1" customFormat="false" ht="16.5" hidden="false" customHeight="true" outlineLevel="0" collapsed="false">
      <c r="A1" s="22" t="str">
        <f aca="false">'Kostenzusammenstellung '!A1</f>
        <v>Veranstaltung: ITB23 vom 07.-09.03.2023</v>
      </c>
      <c r="B1" s="83"/>
      <c r="C1" s="84"/>
      <c r="D1" s="85"/>
      <c r="E1" s="86"/>
      <c r="J1" s="87"/>
      <c r="L1" s="88"/>
    </row>
    <row r="2" customFormat="false" ht="16.5" hidden="false" customHeight="true" outlineLevel="0" collapsed="false">
      <c r="A2" s="89"/>
      <c r="B2" s="90"/>
      <c r="C2" s="91"/>
      <c r="J2" s="87"/>
      <c r="K2" s="87"/>
      <c r="L2" s="45"/>
    </row>
    <row r="3" customFormat="false" ht="27" hidden="false" customHeight="true" outlineLevel="0" collapsed="false">
      <c r="A3" s="92" t="s">
        <v>49</v>
      </c>
      <c r="B3" s="92"/>
      <c r="C3" s="91"/>
      <c r="D3" s="93"/>
      <c r="J3" s="87"/>
      <c r="K3" s="87"/>
      <c r="L3" s="10"/>
    </row>
    <row r="4" s="80" customFormat="true" ht="23.25" hidden="false" customHeight="true" outlineLevel="0" collapsed="false">
      <c r="C4" s="242" t="s">
        <v>50</v>
      </c>
      <c r="D4" s="95"/>
      <c r="E4" s="96"/>
      <c r="H4" s="97"/>
      <c r="I4" s="97"/>
      <c r="M4" s="81"/>
    </row>
    <row r="5" s="80" customFormat="true" ht="20.25" hidden="false" customHeight="true" outlineLevel="0" collapsed="false">
      <c r="A5" s="98" t="s">
        <v>51</v>
      </c>
      <c r="B5" s="99"/>
      <c r="C5" s="331" t="n">
        <v>0.1597</v>
      </c>
      <c r="D5" s="78"/>
      <c r="E5" s="96"/>
      <c r="H5" s="97"/>
      <c r="I5" s="97"/>
      <c r="M5" s="81"/>
    </row>
    <row r="6" customFormat="false" ht="20.25" hidden="false" customHeight="true" outlineLevel="0" collapsed="false">
      <c r="A6" s="105" t="s">
        <v>53</v>
      </c>
      <c r="B6" s="106"/>
      <c r="C6" s="331" t="n">
        <v>0.1228</v>
      </c>
      <c r="E6" s="83"/>
      <c r="H6" s="107"/>
      <c r="I6" s="107"/>
      <c r="J6" s="87"/>
      <c r="L6" s="675" t="s">
        <v>729</v>
      </c>
      <c r="M6" s="676"/>
      <c r="N6" s="95"/>
    </row>
    <row r="7" customFormat="false" ht="20.25" hidden="false" customHeight="true" outlineLevel="0" collapsed="false">
      <c r="A7" s="112" t="s">
        <v>57</v>
      </c>
      <c r="B7" s="113"/>
      <c r="C7" s="339" t="n">
        <v>0.0409</v>
      </c>
      <c r="E7" s="83"/>
      <c r="H7" s="107"/>
      <c r="I7" s="107"/>
      <c r="J7" s="87"/>
      <c r="L7" s="677" t="s">
        <v>730</v>
      </c>
      <c r="M7" s="678" t="n">
        <v>0.1774</v>
      </c>
      <c r="N7" s="78"/>
    </row>
    <row r="8" customFormat="false" ht="20.25" hidden="false" customHeight="true" outlineLevel="0" collapsed="false">
      <c r="A8" s="112" t="s">
        <v>59</v>
      </c>
      <c r="B8" s="113"/>
      <c r="C8" s="679" t="n">
        <v>0.0328</v>
      </c>
      <c r="E8" s="83"/>
      <c r="H8" s="107"/>
      <c r="I8" s="107"/>
      <c r="J8" s="87"/>
      <c r="L8" s="680" t="s">
        <v>5</v>
      </c>
      <c r="M8" s="681"/>
      <c r="N8" s="81"/>
    </row>
    <row r="9" customFormat="false" ht="20.25" hidden="false" customHeight="true" outlineLevel="0" collapsed="false">
      <c r="A9" s="112" t="s">
        <v>61</v>
      </c>
      <c r="B9" s="113"/>
      <c r="C9" s="339" t="n">
        <v>0.2038</v>
      </c>
      <c r="E9" s="83"/>
      <c r="H9" s="107"/>
      <c r="I9" s="107"/>
      <c r="J9" s="87"/>
      <c r="L9" s="682" t="s">
        <v>730</v>
      </c>
      <c r="M9" s="683" t="n">
        <v>0.0138</v>
      </c>
      <c r="N9" s="78"/>
    </row>
    <row r="10" customFormat="false" ht="20.25" hidden="false" customHeight="true" outlineLevel="0" collapsed="false">
      <c r="A10" s="684" t="s">
        <v>731</v>
      </c>
      <c r="B10" s="685" t="s">
        <v>732</v>
      </c>
      <c r="C10" s="686" t="n">
        <v>0.162</v>
      </c>
      <c r="J10" s="87"/>
      <c r="K10" s="87"/>
      <c r="L10" s="78"/>
    </row>
    <row r="11" customFormat="false" ht="12.75" hidden="false" customHeight="false" outlineLevel="0" collapsed="false">
      <c r="A11" s="122"/>
      <c r="B11" s="123"/>
      <c r="C11" s="123"/>
      <c r="D11" s="124"/>
      <c r="E11" s="124"/>
      <c r="F11" s="124"/>
      <c r="G11" s="124"/>
      <c r="H11" s="124"/>
      <c r="I11" s="124"/>
      <c r="J11" s="125"/>
      <c r="K11" s="125"/>
      <c r="L11" s="126"/>
    </row>
    <row r="12" customFormat="false" ht="21.75" hidden="false" customHeight="true" outlineLevel="0" collapsed="false">
      <c r="A12" s="687"/>
      <c r="B12" s="688"/>
      <c r="C12" s="689"/>
      <c r="D12" s="689"/>
      <c r="E12" s="689" t="s">
        <v>62</v>
      </c>
      <c r="F12" s="690" t="n">
        <v>0.4</v>
      </c>
      <c r="G12" s="690" t="n">
        <v>1</v>
      </c>
      <c r="H12" s="690" t="n">
        <v>0.4</v>
      </c>
      <c r="I12" s="690" t="n">
        <v>1</v>
      </c>
      <c r="J12" s="689"/>
      <c r="K12" s="689" t="s">
        <v>63</v>
      </c>
      <c r="L12" s="691" t="s">
        <v>64</v>
      </c>
      <c r="M12" s="691" t="s">
        <v>64</v>
      </c>
      <c r="N12" s="691" t="s">
        <v>64</v>
      </c>
      <c r="O12" s="692" t="s">
        <v>64</v>
      </c>
      <c r="P12" s="693"/>
      <c r="Q12" s="81"/>
    </row>
    <row r="13" s="80" customFormat="true" ht="24.75" hidden="false" customHeight="true" outlineLevel="0" collapsed="false">
      <c r="A13" s="694" t="s">
        <v>65</v>
      </c>
      <c r="B13" s="695" t="s">
        <v>66</v>
      </c>
      <c r="C13" s="696" t="s">
        <v>67</v>
      </c>
      <c r="D13" s="696" t="s">
        <v>68</v>
      </c>
      <c r="E13" s="697" t="s">
        <v>69</v>
      </c>
      <c r="F13" s="696" t="s">
        <v>70</v>
      </c>
      <c r="G13" s="696" t="s">
        <v>70</v>
      </c>
      <c r="H13" s="696" t="s">
        <v>71</v>
      </c>
      <c r="I13" s="696" t="s">
        <v>71</v>
      </c>
      <c r="J13" s="697" t="s">
        <v>72</v>
      </c>
      <c r="K13" s="696" t="s">
        <v>68</v>
      </c>
      <c r="L13" s="698" t="s">
        <v>73</v>
      </c>
      <c r="M13" s="698" t="s">
        <v>74</v>
      </c>
      <c r="N13" s="698" t="s">
        <v>71</v>
      </c>
      <c r="O13" s="699" t="s">
        <v>75</v>
      </c>
      <c r="P13" s="700" t="s">
        <v>43</v>
      </c>
      <c r="Q13" s="145"/>
    </row>
    <row r="14" s="157" customFormat="true" ht="18" hidden="false" customHeight="true" outlineLevel="0" collapsed="false">
      <c r="A14" s="146" t="s">
        <v>76</v>
      </c>
      <c r="B14" s="147" t="n">
        <v>6058.84</v>
      </c>
      <c r="C14" s="148"/>
      <c r="D14" s="149"/>
      <c r="E14" s="150"/>
      <c r="F14" s="150"/>
      <c r="G14" s="150"/>
      <c r="H14" s="150"/>
      <c r="I14" s="150"/>
      <c r="J14" s="150"/>
      <c r="K14" s="701" t="n">
        <f aca="false">ROUND(D14*$C$5*B14,2)</f>
        <v>0</v>
      </c>
      <c r="L14" s="153" t="n">
        <f aca="false">E14*$C$6*B14</f>
        <v>0</v>
      </c>
      <c r="M14" s="153" t="n">
        <f aca="false">IF(F14,ROUND(B14*F14*0.4*$C$7,2),IF(G14,ROUND(B14*G14*$C$7,2),0))</f>
        <v>0</v>
      </c>
      <c r="N14" s="153" t="n">
        <f aca="false">IF(H14,ROUND(B14*H14*0.4*$C$8,2),IF(I14,ROUND(B14*I14*$C$8,2),0))</f>
        <v>0</v>
      </c>
      <c r="O14" s="154" t="n">
        <f aca="false">J14*B14*$C$9</f>
        <v>0</v>
      </c>
      <c r="P14" s="155" t="n">
        <f aca="false">SUM(K14:O14)</f>
        <v>0</v>
      </c>
      <c r="Q14" s="156"/>
    </row>
    <row r="15" s="157" customFormat="true" ht="18" hidden="false" customHeight="true" outlineLevel="0" collapsed="false">
      <c r="A15" s="158" t="s">
        <v>77</v>
      </c>
      <c r="B15" s="159" t="n">
        <v>6057.72</v>
      </c>
      <c r="C15" s="160"/>
      <c r="D15" s="160"/>
      <c r="E15" s="161"/>
      <c r="F15" s="161"/>
      <c r="G15" s="161"/>
      <c r="H15" s="161"/>
      <c r="I15" s="161"/>
      <c r="J15" s="161"/>
      <c r="K15" s="701" t="n">
        <f aca="false">D15*$C$5*B15</f>
        <v>0</v>
      </c>
      <c r="L15" s="153" t="n">
        <f aca="false">E15*$C$6*B15</f>
        <v>0</v>
      </c>
      <c r="M15" s="153" t="n">
        <f aca="false">IF(F15,ROUND(B15*F15*0.4*$C$7,2),IF(G15,ROUND(B15*G15*$C$7,2),0))</f>
        <v>0</v>
      </c>
      <c r="N15" s="153" t="n">
        <f aca="false">IF(H15,ROUND(B15*H15*0.4*$C$8,2),IF(I15,ROUND(B15*I15*$C$8,2),0))</f>
        <v>0</v>
      </c>
      <c r="O15" s="154" t="n">
        <f aca="false">J15*B15*$C$9</f>
        <v>0</v>
      </c>
      <c r="P15" s="155" t="n">
        <f aca="false">SUM(K15:O15)</f>
        <v>0</v>
      </c>
      <c r="Q15" s="156"/>
    </row>
    <row r="16" s="157" customFormat="true" ht="18" hidden="false" customHeight="true" outlineLevel="0" collapsed="false">
      <c r="A16" s="158" t="s">
        <v>78</v>
      </c>
      <c r="B16" s="159" t="n">
        <v>6054.72</v>
      </c>
      <c r="C16" s="160"/>
      <c r="D16" s="160"/>
      <c r="E16" s="161"/>
      <c r="F16" s="161"/>
      <c r="G16" s="161"/>
      <c r="H16" s="161"/>
      <c r="I16" s="161"/>
      <c r="J16" s="161"/>
      <c r="K16" s="701" t="n">
        <f aca="false">D16*$C$5*B16</f>
        <v>0</v>
      </c>
      <c r="L16" s="153" t="n">
        <f aca="false">E16*$C$6*B16</f>
        <v>0</v>
      </c>
      <c r="M16" s="153" t="n">
        <f aca="false">IF(F16,ROUND(B16*F16*0.4*$C$7,2),IF(G16,ROUND(B16*G16*$C$7,2),0))</f>
        <v>0</v>
      </c>
      <c r="N16" s="153" t="n">
        <f aca="false">IF(H16,ROUND(B16*H16*0.4*$C$8,2),IF(I16,ROUND(B16*I16*$C$8,2),0))</f>
        <v>0</v>
      </c>
      <c r="O16" s="154" t="n">
        <f aca="false">J16*B16*$C$9</f>
        <v>0</v>
      </c>
      <c r="P16" s="155" t="n">
        <f aca="false">SUM(K16:O16)</f>
        <v>0</v>
      </c>
      <c r="Q16" s="156"/>
    </row>
    <row r="17" s="157" customFormat="true" ht="18" hidden="false" customHeight="true" outlineLevel="0" collapsed="false">
      <c r="A17" s="158" t="s">
        <v>121</v>
      </c>
      <c r="B17" s="159" t="n">
        <v>6057.96</v>
      </c>
      <c r="C17" s="160"/>
      <c r="D17" s="160"/>
      <c r="E17" s="161"/>
      <c r="F17" s="161"/>
      <c r="G17" s="161"/>
      <c r="H17" s="161"/>
      <c r="I17" s="161"/>
      <c r="J17" s="161"/>
      <c r="K17" s="701" t="n">
        <f aca="false">D17*$C$5*B17</f>
        <v>0</v>
      </c>
      <c r="L17" s="153" t="n">
        <f aca="false">E17*$C$6*B17</f>
        <v>0</v>
      </c>
      <c r="M17" s="153" t="n">
        <f aca="false">IF(F17,ROUND(B17*F17*0.4*$C$7,2),IF(G17,ROUND(B17*G17*$C$7,2),0))</f>
        <v>0</v>
      </c>
      <c r="N17" s="153" t="n">
        <f aca="false">IF(H17,ROUND(B17*H17*0.4*$C$8,2),IF(I17,ROUND(B17*I17*$C$8,2),0))</f>
        <v>0</v>
      </c>
      <c r="O17" s="154" t="n">
        <f aca="false">J17*B17*$C$9</f>
        <v>0</v>
      </c>
      <c r="P17" s="155" t="n">
        <f aca="false">SUM(K17:O17)</f>
        <v>0</v>
      </c>
      <c r="Q17" s="156"/>
    </row>
    <row r="18" s="157" customFormat="true" ht="18" hidden="false" customHeight="true" outlineLevel="0" collapsed="false">
      <c r="A18" s="158" t="s">
        <v>79</v>
      </c>
      <c r="B18" s="159" t="n">
        <v>2606.37</v>
      </c>
      <c r="C18" s="160"/>
      <c r="D18" s="160"/>
      <c r="E18" s="161"/>
      <c r="F18" s="161"/>
      <c r="G18" s="161"/>
      <c r="H18" s="161"/>
      <c r="I18" s="161"/>
      <c r="J18" s="161"/>
      <c r="K18" s="701" t="n">
        <f aca="false">D18*$C$5*B18</f>
        <v>0</v>
      </c>
      <c r="L18" s="153" t="n">
        <f aca="false">E18*$C$6*B18</f>
        <v>0</v>
      </c>
      <c r="M18" s="153" t="n">
        <f aca="false">IF(F18,ROUND(B18*F18*0.4*$C$7,2),IF(G18,ROUND(B18*G18*$C$7,2),0))</f>
        <v>0</v>
      </c>
      <c r="N18" s="153" t="n">
        <f aca="false">IF(H18,ROUND(B18*H18*0.4*$C$8,2),IF(I18,ROUND(B18*I18*$C$8,2),0))</f>
        <v>0</v>
      </c>
      <c r="O18" s="154" t="n">
        <f aca="false">J18*B18*$C$9</f>
        <v>0</v>
      </c>
      <c r="P18" s="155" t="n">
        <f aca="false">SUM(K18:O18)</f>
        <v>0</v>
      </c>
      <c r="Q18" s="156"/>
    </row>
    <row r="19" s="157" customFormat="true" ht="18" hidden="false" customHeight="true" outlineLevel="0" collapsed="false">
      <c r="A19" s="158" t="s">
        <v>80</v>
      </c>
      <c r="B19" s="159" t="n">
        <v>2605.38</v>
      </c>
      <c r="C19" s="161"/>
      <c r="D19" s="161"/>
      <c r="E19" s="161"/>
      <c r="F19" s="161"/>
      <c r="G19" s="161"/>
      <c r="H19" s="161"/>
      <c r="I19" s="161"/>
      <c r="J19" s="161"/>
      <c r="K19" s="701" t="n">
        <f aca="false">D19*$C$5*B19</f>
        <v>0</v>
      </c>
      <c r="L19" s="153" t="n">
        <f aca="false">E19*$C$6*B19</f>
        <v>0</v>
      </c>
      <c r="M19" s="153" t="n">
        <f aca="false">IF(F19,ROUND(B19*F19*0.4*$C$7,2),IF(G19,ROUND(B19*G19*$C$7,2),0))</f>
        <v>0</v>
      </c>
      <c r="N19" s="153" t="n">
        <f aca="false">IF(H19,ROUND(B19*H19*0.4*$C$8,2),IF(I19,ROUND(B19*I19*$C$8,2),0))</f>
        <v>0</v>
      </c>
      <c r="O19" s="154" t="n">
        <f aca="false">J19*B19*$C$9</f>
        <v>0</v>
      </c>
      <c r="P19" s="155" t="n">
        <f aca="false">SUM(K19:O19)</f>
        <v>0</v>
      </c>
      <c r="Q19" s="156"/>
    </row>
    <row r="20" s="157" customFormat="true" ht="18" hidden="false" customHeight="true" outlineLevel="0" collapsed="false">
      <c r="A20" s="158" t="s">
        <v>81</v>
      </c>
      <c r="B20" s="159" t="n">
        <v>6061.24</v>
      </c>
      <c r="C20" s="160"/>
      <c r="D20" s="160"/>
      <c r="E20" s="161"/>
      <c r="F20" s="161"/>
      <c r="G20" s="161"/>
      <c r="H20" s="161"/>
      <c r="I20" s="161"/>
      <c r="J20" s="161"/>
      <c r="K20" s="701" t="n">
        <f aca="false">D20*$C$5*B20</f>
        <v>0</v>
      </c>
      <c r="L20" s="153" t="n">
        <f aca="false">E20*$C$6*B20</f>
        <v>0</v>
      </c>
      <c r="M20" s="153" t="n">
        <f aca="false">IF(F20,ROUND(B20*F20*0.4*$C$7,2),IF(G20,ROUND(B20*G20*$C$7,2),0))</f>
        <v>0</v>
      </c>
      <c r="N20" s="153" t="n">
        <f aca="false">IF(H20,ROUND(B20*H20*0.4*$C$8,2),IF(I20,ROUND(B20*I20*$C$8,2),0))</f>
        <v>0</v>
      </c>
      <c r="O20" s="154" t="n">
        <f aca="false">J20*B20*$C$9</f>
        <v>0</v>
      </c>
      <c r="P20" s="155" t="n">
        <f aca="false">SUM(K20:O20)</f>
        <v>0</v>
      </c>
      <c r="Q20" s="156"/>
    </row>
    <row r="21" s="157" customFormat="true" ht="18" hidden="false" customHeight="true" outlineLevel="0" collapsed="false">
      <c r="A21" s="158" t="s">
        <v>82</v>
      </c>
      <c r="B21" s="159" t="n">
        <v>6057.75</v>
      </c>
      <c r="C21" s="160"/>
      <c r="D21" s="160"/>
      <c r="E21" s="161"/>
      <c r="F21" s="161"/>
      <c r="G21" s="161"/>
      <c r="H21" s="161"/>
      <c r="I21" s="161"/>
      <c r="J21" s="161"/>
      <c r="K21" s="701" t="n">
        <f aca="false">D21*$C$5*B21</f>
        <v>0</v>
      </c>
      <c r="L21" s="153" t="n">
        <f aca="false">E21*$C$6*B21</f>
        <v>0</v>
      </c>
      <c r="M21" s="153" t="n">
        <f aca="false">IF(F21,ROUND(B21*F21*0.4*$C$7,2),IF(G21,ROUND(B21*G21*$C$7,2),0))</f>
        <v>0</v>
      </c>
      <c r="N21" s="153" t="n">
        <f aca="false">IF(H21,ROUND(B21*H21*0.4*$C$8,2),IF(I21,ROUND(B21*I21*$C$8,2),0))</f>
        <v>0</v>
      </c>
      <c r="O21" s="154" t="n">
        <f aca="false">J21*B21*$C$9</f>
        <v>0</v>
      </c>
      <c r="P21" s="155" t="n">
        <f aca="false">SUM(K21:O21)</f>
        <v>0</v>
      </c>
      <c r="Q21" s="156"/>
    </row>
    <row r="22" s="157" customFormat="true" ht="18" hidden="false" customHeight="true" outlineLevel="0" collapsed="false">
      <c r="A22" s="158" t="s">
        <v>83</v>
      </c>
      <c r="B22" s="159" t="n">
        <v>6057.79</v>
      </c>
      <c r="C22" s="160"/>
      <c r="D22" s="160"/>
      <c r="E22" s="161"/>
      <c r="F22" s="161"/>
      <c r="G22" s="161"/>
      <c r="H22" s="161"/>
      <c r="I22" s="161"/>
      <c r="J22" s="161"/>
      <c r="K22" s="701" t="n">
        <f aca="false">D22*$C$5*B22</f>
        <v>0</v>
      </c>
      <c r="L22" s="153" t="n">
        <f aca="false">E22*$C$6*B22</f>
        <v>0</v>
      </c>
      <c r="M22" s="153" t="n">
        <f aca="false">IF(F22,ROUND(B22*F22*0.4*$C$7,2),IF(G22,ROUND(B22*G22*$C$7,2),0))</f>
        <v>0</v>
      </c>
      <c r="N22" s="153" t="n">
        <f aca="false">IF(H22,ROUND(B22*H22*0.4*$C$8,2),IF(I22,ROUND(B22*I22*$C$8,2),0))</f>
        <v>0</v>
      </c>
      <c r="O22" s="154" t="n">
        <f aca="false">J22*B22*$C$9</f>
        <v>0</v>
      </c>
      <c r="P22" s="155" t="n">
        <f aca="false">SUM(K22:O22)</f>
        <v>0</v>
      </c>
      <c r="Q22" s="156"/>
    </row>
    <row r="23" s="157" customFormat="true" ht="18" hidden="false" customHeight="true" outlineLevel="0" collapsed="false">
      <c r="A23" s="158" t="s">
        <v>84</v>
      </c>
      <c r="B23" s="159" t="n">
        <v>6057.58</v>
      </c>
      <c r="C23" s="160"/>
      <c r="D23" s="160"/>
      <c r="E23" s="161"/>
      <c r="F23" s="161"/>
      <c r="G23" s="161"/>
      <c r="H23" s="161"/>
      <c r="I23" s="161"/>
      <c r="J23" s="161"/>
      <c r="K23" s="701" t="n">
        <f aca="false">D23*$C$5*B23</f>
        <v>0</v>
      </c>
      <c r="L23" s="153" t="n">
        <f aca="false">E23*$C$6*B23</f>
        <v>0</v>
      </c>
      <c r="M23" s="153" t="n">
        <f aca="false">IF(F23,ROUND(B23*F23*0.4*$C$7,2),IF(G23,ROUND(B23*G23*$C$7,2),0))</f>
        <v>0</v>
      </c>
      <c r="N23" s="153" t="n">
        <f aca="false">IF(H23,ROUND(B23*H23*0.4*$C$8,2),IF(I23,ROUND(B23*I23*$C$8,2),0))</f>
        <v>0</v>
      </c>
      <c r="O23" s="154" t="n">
        <f aca="false">J23*B23*$C$9</f>
        <v>0</v>
      </c>
      <c r="P23" s="155" t="n">
        <f aca="false">SUM(K23:O23)</f>
        <v>0</v>
      </c>
      <c r="Q23" s="156"/>
    </row>
    <row r="24" s="157" customFormat="true" ht="18" hidden="false" customHeight="true" outlineLevel="0" collapsed="false">
      <c r="A24" s="158" t="s">
        <v>85</v>
      </c>
      <c r="B24" s="159" t="n">
        <v>2909.55</v>
      </c>
      <c r="C24" s="160"/>
      <c r="D24" s="160"/>
      <c r="E24" s="161"/>
      <c r="F24" s="161"/>
      <c r="G24" s="161"/>
      <c r="H24" s="161"/>
      <c r="I24" s="161"/>
      <c r="J24" s="161"/>
      <c r="K24" s="701" t="n">
        <f aca="false">D24*$C$5*B24</f>
        <v>0</v>
      </c>
      <c r="L24" s="153" t="n">
        <f aca="false">E24*$C$6*B24</f>
        <v>0</v>
      </c>
      <c r="M24" s="153" t="n">
        <f aca="false">IF(F24,ROUND(B24*F24*0.4*$C$7,2),IF(G24,ROUND(B24*G24*$C$7,2),0))</f>
        <v>0</v>
      </c>
      <c r="N24" s="153" t="n">
        <f aca="false">IF(H24,ROUND(B24*H24*0.4*$C$8,2),IF(I24,ROUND(B24*I24*$C$8,2),0))</f>
        <v>0</v>
      </c>
      <c r="O24" s="154" t="n">
        <f aca="false">J24*B24*$C$9</f>
        <v>0</v>
      </c>
      <c r="P24" s="155" t="n">
        <f aca="false">SUM(K24:O24)</f>
        <v>0</v>
      </c>
      <c r="Q24" s="156"/>
    </row>
    <row r="25" s="157" customFormat="true" ht="18" hidden="false" customHeight="true" outlineLevel="0" collapsed="false">
      <c r="A25" s="158" t="s">
        <v>86</v>
      </c>
      <c r="B25" s="159" t="n">
        <v>3522.99</v>
      </c>
      <c r="C25" s="160"/>
      <c r="D25" s="160"/>
      <c r="E25" s="161"/>
      <c r="F25" s="161"/>
      <c r="G25" s="161"/>
      <c r="H25" s="161"/>
      <c r="I25" s="161"/>
      <c r="J25" s="161"/>
      <c r="K25" s="701" t="n">
        <f aca="false">D25*$C$5*B25</f>
        <v>0</v>
      </c>
      <c r="L25" s="153" t="n">
        <f aca="false">E25*$C$6*B25</f>
        <v>0</v>
      </c>
      <c r="M25" s="153" t="n">
        <f aca="false">IF(F25,ROUND(B25*F25*0.4*$C$7,2),IF(G25,ROUND(B25*G25*$C$7,2),0))</f>
        <v>0</v>
      </c>
      <c r="N25" s="153" t="n">
        <f aca="false">IF(H25,ROUND(B25*H25*0.4*$C$8,2),IF(I25,ROUND(B25*I25*$C$8,2),0))</f>
        <v>0</v>
      </c>
      <c r="O25" s="154" t="n">
        <f aca="false">J25*B25*$C$9</f>
        <v>0</v>
      </c>
      <c r="P25" s="155" t="n">
        <f aca="false">SUM(K25:O25)</f>
        <v>0</v>
      </c>
      <c r="Q25" s="156"/>
    </row>
    <row r="26" s="157" customFormat="true" ht="18" hidden="false" customHeight="true" outlineLevel="0" collapsed="false">
      <c r="A26" s="158" t="s">
        <v>733</v>
      </c>
      <c r="B26" s="159" t="n">
        <v>3209.3</v>
      </c>
      <c r="C26" s="160"/>
      <c r="D26" s="160"/>
      <c r="E26" s="161"/>
      <c r="F26" s="161"/>
      <c r="G26" s="161"/>
      <c r="H26" s="161"/>
      <c r="I26" s="161"/>
      <c r="J26" s="161"/>
      <c r="K26" s="701" t="n">
        <f aca="false">D26*$C$5*B26</f>
        <v>0</v>
      </c>
      <c r="L26" s="153" t="n">
        <f aca="false">E26*$C$6*B26</f>
        <v>0</v>
      </c>
      <c r="M26" s="153" t="n">
        <f aca="false">IF(F26,ROUND(B26*F26*0.4*$C$7,2),IF(G26,ROUND(B26*G26*$C$7,2),0))</f>
        <v>0</v>
      </c>
      <c r="N26" s="153" t="n">
        <f aca="false">IF(H26,ROUND(B26*H26*0.4*$C$8,2),IF(I26,ROUND(B26*I26*$C$8,2),0))</f>
        <v>0</v>
      </c>
      <c r="O26" s="154" t="n">
        <f aca="false">J26*B26*$C$9</f>
        <v>0</v>
      </c>
      <c r="P26" s="155" t="n">
        <f aca="false">SUM(K26:O26)</f>
        <v>0</v>
      </c>
      <c r="Q26" s="156"/>
      <c r="R26" s="163"/>
    </row>
    <row r="27" s="157" customFormat="true" ht="18" hidden="false" customHeight="true" outlineLevel="0" collapsed="false">
      <c r="A27" s="158" t="s">
        <v>88</v>
      </c>
      <c r="B27" s="159" t="n">
        <v>2904.2</v>
      </c>
      <c r="C27" s="160"/>
      <c r="D27" s="160"/>
      <c r="E27" s="161"/>
      <c r="F27" s="161"/>
      <c r="G27" s="161"/>
      <c r="H27" s="161"/>
      <c r="I27" s="161"/>
      <c r="J27" s="161"/>
      <c r="K27" s="701" t="n">
        <f aca="false">D27*$C$5*B27</f>
        <v>0</v>
      </c>
      <c r="L27" s="153" t="n">
        <f aca="false">E27*$C$6*B27</f>
        <v>0</v>
      </c>
      <c r="M27" s="153" t="n">
        <f aca="false">IF(F27,ROUND(B27*F27*0.4*$C$7,2),IF(G27,ROUND(B27*G27*$C$7,2),0))</f>
        <v>0</v>
      </c>
      <c r="N27" s="153" t="n">
        <f aca="false">IF(H27,ROUND(B27*H27*0.4*$C$8,2),IF(I27,ROUND(B27*I27*$C$8,2),0))</f>
        <v>0</v>
      </c>
      <c r="O27" s="154" t="n">
        <f aca="false">J27*B27*$C$9</f>
        <v>0</v>
      </c>
      <c r="P27" s="155" t="n">
        <f aca="false">SUM(K27:O27)</f>
        <v>0</v>
      </c>
      <c r="Q27" s="156"/>
      <c r="R27" s="163"/>
    </row>
    <row r="28" s="157" customFormat="true" ht="18" hidden="false" customHeight="true" outlineLevel="0" collapsed="false">
      <c r="A28" s="158" t="s">
        <v>89</v>
      </c>
      <c r="B28" s="159" t="n">
        <v>3370.05</v>
      </c>
      <c r="C28" s="160"/>
      <c r="D28" s="160"/>
      <c r="E28" s="161"/>
      <c r="F28" s="161"/>
      <c r="G28" s="161"/>
      <c r="H28" s="161"/>
      <c r="I28" s="161"/>
      <c r="J28" s="161"/>
      <c r="K28" s="701" t="n">
        <f aca="false">D28*$C$5*B28</f>
        <v>0</v>
      </c>
      <c r="L28" s="153" t="n">
        <f aca="false">E28*$C$6*B28</f>
        <v>0</v>
      </c>
      <c r="M28" s="153" t="n">
        <f aca="false">IF(F28,ROUND(B28*F28*0.4*$C$7,2),IF(G28,ROUND(B28*G28*$C$7,2),0))</f>
        <v>0</v>
      </c>
      <c r="N28" s="153" t="n">
        <f aca="false">IF(H28,ROUND(B28*H28*0.4*$C$8,2),IF(I28,ROUND(B28*I28*$C$8,2),0))</f>
        <v>0</v>
      </c>
      <c r="O28" s="154" t="n">
        <f aca="false">J28*B28*$C$9</f>
        <v>0</v>
      </c>
      <c r="P28" s="155" t="n">
        <f aca="false">SUM(K28:O28)</f>
        <v>0</v>
      </c>
      <c r="Q28" s="156"/>
    </row>
    <row r="29" s="157" customFormat="true" ht="18" hidden="false" customHeight="true" outlineLevel="0" collapsed="false">
      <c r="A29" s="158" t="s">
        <v>734</v>
      </c>
      <c r="B29" s="159" t="n">
        <v>3257.28</v>
      </c>
      <c r="C29" s="160"/>
      <c r="D29" s="160"/>
      <c r="E29" s="161"/>
      <c r="F29" s="161"/>
      <c r="G29" s="161"/>
      <c r="H29" s="161"/>
      <c r="I29" s="161"/>
      <c r="J29" s="161"/>
      <c r="K29" s="701" t="n">
        <f aca="false">D29*$C$5*B29</f>
        <v>0</v>
      </c>
      <c r="L29" s="153" t="n">
        <f aca="false">E29*$C$6*B29</f>
        <v>0</v>
      </c>
      <c r="M29" s="153" t="n">
        <f aca="false">IF(F29,ROUND(B29*F29*0.4*$C$7,2),IF(G29,ROUND(B29*G29*$C$7,2),0))</f>
        <v>0</v>
      </c>
      <c r="N29" s="153" t="n">
        <f aca="false">IF(H29,ROUND(B29*H29*0.4*$C$8,2),IF(I29,ROUND(B29*I29*$C$8,2),0))</f>
        <v>0</v>
      </c>
      <c r="O29" s="154" t="n">
        <f aca="false">J29*B29*$C$9</f>
        <v>0</v>
      </c>
      <c r="P29" s="155" t="n">
        <f aca="false">SUM(K29:O29)</f>
        <v>0</v>
      </c>
      <c r="Q29" s="156"/>
    </row>
    <row r="30" s="157" customFormat="true" ht="18" hidden="false" customHeight="true" outlineLevel="0" collapsed="false">
      <c r="A30" s="158" t="s">
        <v>735</v>
      </c>
      <c r="B30" s="159" t="n">
        <v>1218.01</v>
      </c>
      <c r="C30" s="160"/>
      <c r="D30" s="160"/>
      <c r="E30" s="161"/>
      <c r="F30" s="161"/>
      <c r="G30" s="161"/>
      <c r="H30" s="161"/>
      <c r="I30" s="161"/>
      <c r="J30" s="161"/>
      <c r="K30" s="701" t="n">
        <f aca="false">D30*$C$5*B30</f>
        <v>0</v>
      </c>
      <c r="L30" s="153" t="n">
        <f aca="false">E30*$C$6*B30</f>
        <v>0</v>
      </c>
      <c r="M30" s="153" t="n">
        <f aca="false">IF(F30,ROUND(B30*F30*0.4*$C$7,2),IF(G30,ROUND(B30*G30*$C$7,2),0))</f>
        <v>0</v>
      </c>
      <c r="N30" s="153" t="n">
        <f aca="false">IF(H30,ROUND(B30*H30*0.4*$C$8,2),IF(I30,ROUND(B30*I30*$C$8,2),0))</f>
        <v>0</v>
      </c>
      <c r="O30" s="154" t="n">
        <f aca="false">J30*B30*$C$9</f>
        <v>0</v>
      </c>
      <c r="P30" s="155" t="n">
        <f aca="false">SUM(K30:O30)</f>
        <v>0</v>
      </c>
      <c r="Q30" s="156"/>
    </row>
    <row r="31" s="157" customFormat="true" ht="18" hidden="false" customHeight="true" outlineLevel="0" collapsed="false">
      <c r="A31" s="158" t="s">
        <v>736</v>
      </c>
      <c r="B31" s="159" t="n">
        <v>1218</v>
      </c>
      <c r="C31" s="160"/>
      <c r="D31" s="160"/>
      <c r="E31" s="161"/>
      <c r="F31" s="161"/>
      <c r="G31" s="161"/>
      <c r="H31" s="161"/>
      <c r="I31" s="161"/>
      <c r="J31" s="161"/>
      <c r="K31" s="701" t="n">
        <f aca="false">D31*$C$5*B31</f>
        <v>0</v>
      </c>
      <c r="L31" s="153" t="n">
        <f aca="false">E31*$C$6*B31</f>
        <v>0</v>
      </c>
      <c r="M31" s="153" t="n">
        <f aca="false">IF(F31,ROUND(B31*F31*0.4*$C$7,2),IF(G31,ROUND(B31*G31*$C$7,2),0))</f>
        <v>0</v>
      </c>
      <c r="N31" s="153" t="n">
        <f aca="false">IF(H31,ROUND(B31*H31*0.4*$C$8,2),IF(I31,ROUND(B31*I31*$C$8,2),0))</f>
        <v>0</v>
      </c>
      <c r="O31" s="154" t="n">
        <f aca="false">J31*B31*$C$9</f>
        <v>0</v>
      </c>
      <c r="P31" s="155" t="n">
        <f aca="false">SUM(K31:O31)</f>
        <v>0</v>
      </c>
      <c r="Q31" s="156"/>
      <c r="R31" s="163"/>
    </row>
    <row r="32" s="157" customFormat="true" ht="18" hidden="false" customHeight="true" outlineLevel="0" collapsed="false">
      <c r="A32" s="158" t="s">
        <v>737</v>
      </c>
      <c r="B32" s="159" t="n">
        <v>1130.02</v>
      </c>
      <c r="C32" s="160"/>
      <c r="D32" s="160"/>
      <c r="E32" s="161"/>
      <c r="F32" s="161"/>
      <c r="G32" s="161"/>
      <c r="H32" s="161"/>
      <c r="I32" s="161"/>
      <c r="J32" s="161"/>
      <c r="K32" s="701" t="n">
        <f aca="false">D32*$C$5*B32</f>
        <v>0</v>
      </c>
      <c r="L32" s="153" t="n">
        <f aca="false">E32*$C$6*B32</f>
        <v>0</v>
      </c>
      <c r="M32" s="153" t="n">
        <f aca="false">IF(F32,ROUND(B32*F32*0.4*$C$7,2),IF(G32,ROUND(B32*G32*$C$7,2),0))</f>
        <v>0</v>
      </c>
      <c r="N32" s="153" t="n">
        <f aca="false">IF(H32,ROUND(B32*H32*0.4*$C$8,2),IF(I32,ROUND(B32*I32*$C$8,2),0))</f>
        <v>0</v>
      </c>
      <c r="O32" s="154" t="n">
        <f aca="false">J32*B32*$C$9</f>
        <v>0</v>
      </c>
      <c r="P32" s="155" t="n">
        <f aca="false">SUM(K32:O32)</f>
        <v>0</v>
      </c>
      <c r="Q32" s="156"/>
    </row>
    <row r="33" s="157" customFormat="true" ht="18" hidden="false" customHeight="true" outlineLevel="0" collapsed="false">
      <c r="A33" s="158" t="s">
        <v>738</v>
      </c>
      <c r="B33" s="159" t="n">
        <v>1217.01</v>
      </c>
      <c r="C33" s="160"/>
      <c r="D33" s="160"/>
      <c r="E33" s="161"/>
      <c r="F33" s="161"/>
      <c r="G33" s="161"/>
      <c r="H33" s="161"/>
      <c r="I33" s="161"/>
      <c r="J33" s="161"/>
      <c r="K33" s="701" t="n">
        <f aca="false">D33*$C$5*B33</f>
        <v>0</v>
      </c>
      <c r="L33" s="153" t="n">
        <f aca="false">E33*$C$6*B33</f>
        <v>0</v>
      </c>
      <c r="M33" s="153" t="n">
        <f aca="false">IF(F33,ROUND(B33*F33*0.4*$C$7,2),IF(G33,ROUND(B33*G33*$C$7,2),0))</f>
        <v>0</v>
      </c>
      <c r="N33" s="153" t="n">
        <f aca="false">IF(H33,ROUND(B33*H33*0.4*$C$8,2),IF(I33,ROUND(B33*I33*$C$8,2),0))</f>
        <v>0</v>
      </c>
      <c r="O33" s="154" t="n">
        <f aca="false">J33*B33*$C$9</f>
        <v>0</v>
      </c>
      <c r="P33" s="155" t="n">
        <f aca="false">SUM(K33:O33)</f>
        <v>0</v>
      </c>
      <c r="Q33" s="156"/>
    </row>
    <row r="34" s="157" customFormat="true" ht="18" hidden="false" customHeight="true" outlineLevel="0" collapsed="false">
      <c r="A34" s="158" t="s">
        <v>739</v>
      </c>
      <c r="B34" s="159" t="n">
        <v>1218.01</v>
      </c>
      <c r="C34" s="160"/>
      <c r="D34" s="160"/>
      <c r="E34" s="161"/>
      <c r="F34" s="161"/>
      <c r="G34" s="161"/>
      <c r="H34" s="161"/>
      <c r="I34" s="161"/>
      <c r="J34" s="161"/>
      <c r="K34" s="701" t="n">
        <f aca="false">D34*$C$5*B34</f>
        <v>0</v>
      </c>
      <c r="L34" s="153" t="n">
        <f aca="false">E34*$C$6*B34</f>
        <v>0</v>
      </c>
      <c r="M34" s="153" t="n">
        <f aca="false">IF(F34,ROUND(B34*F34*0.4*$C$7,2),IF(G34,ROUND(B34*G34*$C$7,2),0))</f>
        <v>0</v>
      </c>
      <c r="N34" s="153" t="n">
        <f aca="false">IF(H34,ROUND(B34*H34*0.4*$C$8,2),IF(I34,ROUND(B34*I34*$C$8,2),0))</f>
        <v>0</v>
      </c>
      <c r="O34" s="154" t="n">
        <f aca="false">J34*B34*$C$9</f>
        <v>0</v>
      </c>
      <c r="P34" s="155" t="n">
        <f aca="false">SUM(K34:O34)</f>
        <v>0</v>
      </c>
      <c r="Q34" s="156"/>
    </row>
    <row r="35" s="157" customFormat="true" ht="18" hidden="false" customHeight="true" outlineLevel="0" collapsed="false">
      <c r="A35" s="213" t="s">
        <v>740</v>
      </c>
      <c r="B35" s="362" t="n">
        <v>1130</v>
      </c>
      <c r="C35" s="160"/>
      <c r="D35" s="160"/>
      <c r="E35" s="161"/>
      <c r="F35" s="161"/>
      <c r="G35" s="161"/>
      <c r="H35" s="161"/>
      <c r="I35" s="161"/>
      <c r="J35" s="161"/>
      <c r="K35" s="701" t="n">
        <f aca="false">D35*$C$5*B35</f>
        <v>0</v>
      </c>
      <c r="L35" s="153" t="n">
        <f aca="false">E35*$C$6*B35</f>
        <v>0</v>
      </c>
      <c r="M35" s="153" t="n">
        <f aca="false">IF(F35,ROUND(B35*F35*0.4*$C$7,2),IF(G35,ROUND(B35*G35*$C$7,2),0))</f>
        <v>0</v>
      </c>
      <c r="N35" s="153" t="n">
        <f aca="false">IF(H35,ROUND(B35*H35*0.4*$C$8,2),IF(I35,ROUND(B35*I35*$C$8,2),0))</f>
        <v>0</v>
      </c>
      <c r="O35" s="154" t="n">
        <f aca="false">J35*B35*$C$9</f>
        <v>0</v>
      </c>
      <c r="P35" s="155" t="n">
        <f aca="false">SUM(K35:O35)</f>
        <v>0</v>
      </c>
      <c r="Q35" s="156"/>
      <c r="R35" s="163"/>
    </row>
    <row r="36" s="157" customFormat="true" ht="18" hidden="false" customHeight="true" outlineLevel="0" collapsed="false">
      <c r="A36" s="146" t="s">
        <v>741</v>
      </c>
      <c r="B36" s="147" t="n">
        <v>2959.08</v>
      </c>
      <c r="C36" s="210"/>
      <c r="D36" s="210"/>
      <c r="E36" s="161"/>
      <c r="F36" s="161"/>
      <c r="G36" s="161"/>
      <c r="H36" s="161"/>
      <c r="I36" s="161"/>
      <c r="J36" s="161"/>
      <c r="K36" s="701" t="n">
        <f aca="false">D36*$C$5*B36</f>
        <v>0</v>
      </c>
      <c r="L36" s="153" t="n">
        <f aca="false">E36*$C$6*B36</f>
        <v>0</v>
      </c>
      <c r="M36" s="153" t="n">
        <f aca="false">IF(F36,ROUND(B36*F36*0.4*$C$7,2),IF(G36,ROUND(B36*G36*$C$7,2),0))</f>
        <v>0</v>
      </c>
      <c r="N36" s="153" t="n">
        <f aca="false">IF(H36,ROUND(B36*H36*0.4*$C$8,2),IF(I36,ROUND(B36*I36*$C$8,2),0))</f>
        <v>0</v>
      </c>
      <c r="O36" s="154" t="n">
        <f aca="false">J36*B36*$C$9</f>
        <v>0</v>
      </c>
      <c r="P36" s="155" t="n">
        <f aca="false">SUM(K36:O36)</f>
        <v>0</v>
      </c>
      <c r="Q36" s="156"/>
    </row>
    <row r="37" s="157" customFormat="true" ht="18" hidden="false" customHeight="true" outlineLevel="0" collapsed="false">
      <c r="A37" s="158" t="s">
        <v>742</v>
      </c>
      <c r="B37" s="159" t="n">
        <v>2960.24</v>
      </c>
      <c r="C37" s="160"/>
      <c r="D37" s="160"/>
      <c r="E37" s="161"/>
      <c r="F37" s="161"/>
      <c r="G37" s="161"/>
      <c r="H37" s="161"/>
      <c r="I37" s="161"/>
      <c r="J37" s="161"/>
      <c r="K37" s="701" t="n">
        <f aca="false">D37*$C$5*B37</f>
        <v>0</v>
      </c>
      <c r="L37" s="153" t="n">
        <f aca="false">E37*$C$6*B37</f>
        <v>0</v>
      </c>
      <c r="M37" s="153" t="n">
        <f aca="false">IF(F37,ROUND(B37*F37*0.4*$C$7,2),IF(G37,ROUND(B37*G37*$C$7,2),0))</f>
        <v>0</v>
      </c>
      <c r="N37" s="153" t="n">
        <f aca="false">IF(H37,ROUND(B37*H37*0.4*$C$8,2),IF(I37,ROUND(B37*I37*$C$8,2),0))</f>
        <v>0</v>
      </c>
      <c r="O37" s="154" t="n">
        <f aca="false">J37*B37*$C$9</f>
        <v>0</v>
      </c>
      <c r="P37" s="155" t="n">
        <f aca="false">SUM(K37:O37)</f>
        <v>0</v>
      </c>
      <c r="Q37" s="156"/>
    </row>
    <row r="38" s="157" customFormat="true" ht="18" hidden="false" customHeight="true" outlineLevel="0" collapsed="false">
      <c r="A38" s="158" t="s">
        <v>743</v>
      </c>
      <c r="B38" s="159" t="n">
        <v>7672.58</v>
      </c>
      <c r="C38" s="160"/>
      <c r="D38" s="160"/>
      <c r="E38" s="161"/>
      <c r="F38" s="161"/>
      <c r="G38" s="161"/>
      <c r="H38" s="161"/>
      <c r="I38" s="161"/>
      <c r="J38" s="161"/>
      <c r="K38" s="701" t="n">
        <f aca="false">D38*$C$5*B38</f>
        <v>0</v>
      </c>
      <c r="L38" s="153" t="n">
        <f aca="false">E38*$C$6*B38</f>
        <v>0</v>
      </c>
      <c r="M38" s="153" t="n">
        <f aca="false">IF(F38,ROUND(B38*F38*0.4*$C$7,2),IF(G38,ROUND(B38*G38*$C$7,2),0))</f>
        <v>0</v>
      </c>
      <c r="N38" s="153" t="n">
        <f aca="false">IF(H38,ROUND(B38*H38*0.4*$C$8,2),IF(I38,ROUND(B38*I38*$C$8,2),0))</f>
        <v>0</v>
      </c>
      <c r="O38" s="154" t="n">
        <f aca="false">J38*B38*$C$9</f>
        <v>0</v>
      </c>
      <c r="P38" s="155" t="n">
        <f aca="false">SUM(K38:O38)</f>
        <v>0</v>
      </c>
      <c r="Q38" s="702"/>
    </row>
    <row r="39" s="157" customFormat="true" ht="18" hidden="false" customHeight="true" outlineLevel="0" collapsed="false">
      <c r="A39" s="158" t="s">
        <v>744</v>
      </c>
      <c r="B39" s="159" t="n">
        <v>1677.39</v>
      </c>
      <c r="C39" s="160"/>
      <c r="D39" s="160"/>
      <c r="E39" s="161"/>
      <c r="F39" s="161"/>
      <c r="G39" s="161"/>
      <c r="H39" s="161"/>
      <c r="I39" s="161"/>
      <c r="J39" s="161"/>
      <c r="K39" s="701" t="n">
        <f aca="false">D39*$C$5*B39</f>
        <v>0</v>
      </c>
      <c r="L39" s="153" t="n">
        <f aca="false">E39*$C$6*B39</f>
        <v>0</v>
      </c>
      <c r="M39" s="153" t="n">
        <f aca="false">IF(F39,ROUND(B39*F39*0.4*$C$7,2),IF(G39,ROUND(B39*G39*$C$7,2),0))</f>
        <v>0</v>
      </c>
      <c r="N39" s="153" t="n">
        <f aca="false">IF(H39,ROUND(B39*H39*0.4*$C$8,2),IF(I39,ROUND(B39*I39*$C$8,2),0))</f>
        <v>0</v>
      </c>
      <c r="O39" s="154" t="n">
        <f aca="false">J39*B39*$C$9</f>
        <v>0</v>
      </c>
      <c r="P39" s="155" t="n">
        <f aca="false">SUM(K39:O39)</f>
        <v>0</v>
      </c>
      <c r="Q39" s="156"/>
    </row>
    <row r="40" s="157" customFormat="true" ht="18" hidden="false" customHeight="true" outlineLevel="0" collapsed="false">
      <c r="A40" s="158" t="s">
        <v>745</v>
      </c>
      <c r="B40" s="159" t="n">
        <v>1688.24</v>
      </c>
      <c r="C40" s="160"/>
      <c r="D40" s="160"/>
      <c r="E40" s="161"/>
      <c r="F40" s="161"/>
      <c r="G40" s="161"/>
      <c r="H40" s="161"/>
      <c r="I40" s="161"/>
      <c r="J40" s="161"/>
      <c r="K40" s="701" t="n">
        <f aca="false">D40*$C$5*B40</f>
        <v>0</v>
      </c>
      <c r="L40" s="153" t="n">
        <f aca="false">E40*$C$6*B40</f>
        <v>0</v>
      </c>
      <c r="M40" s="153" t="n">
        <f aca="false">IF(F40,ROUND(B40*F40*0.4*$C$7,2),IF(G40,ROUND(B40*G40*$C$7,2),0))</f>
        <v>0</v>
      </c>
      <c r="N40" s="153" t="n">
        <f aca="false">IF(H40,ROUND(B40*H40*0.4*$C$8,2),IF(I40,ROUND(B40*I40*$C$8,2),0))</f>
        <v>0</v>
      </c>
      <c r="O40" s="154" t="n">
        <f aca="false">J40*B40*$C$9</f>
        <v>0</v>
      </c>
      <c r="P40" s="155" t="n">
        <f aca="false">SUM(K40:O40)</f>
        <v>0</v>
      </c>
      <c r="Q40" s="156"/>
    </row>
    <row r="41" s="157" customFormat="true" ht="18" hidden="false" customHeight="true" outlineLevel="0" collapsed="false">
      <c r="A41" s="158" t="s">
        <v>746</v>
      </c>
      <c r="B41" s="159" t="n">
        <v>2709.93</v>
      </c>
      <c r="C41" s="160"/>
      <c r="D41" s="160"/>
      <c r="E41" s="161"/>
      <c r="F41" s="161"/>
      <c r="G41" s="161"/>
      <c r="H41" s="161"/>
      <c r="I41" s="161"/>
      <c r="J41" s="161"/>
      <c r="K41" s="701" t="n">
        <f aca="false">D41*$C$5*B41</f>
        <v>0</v>
      </c>
      <c r="L41" s="153" t="n">
        <f aca="false">E41*$C$6*B41</f>
        <v>0</v>
      </c>
      <c r="M41" s="153" t="n">
        <f aca="false">IF(F41,ROUND(B41*F41*0.4*$C$7,2),IF(G41,ROUND(B41*G41*$C$7,2),0))</f>
        <v>0</v>
      </c>
      <c r="N41" s="153" t="n">
        <f aca="false">IF(H41,ROUND(B41*H41*0.4*$C$8,2),IF(I41,ROUND(B41*I41*$C$8,2),0))</f>
        <v>0</v>
      </c>
      <c r="O41" s="154" t="n">
        <f aca="false">J41*B41*$C$9</f>
        <v>0</v>
      </c>
      <c r="P41" s="155" t="n">
        <f aca="false">SUM(K41:O41)</f>
        <v>0</v>
      </c>
      <c r="Q41" s="156"/>
    </row>
    <row r="42" s="157" customFormat="true" ht="18" hidden="false" customHeight="true" outlineLevel="0" collapsed="false">
      <c r="A42" s="158" t="s">
        <v>747</v>
      </c>
      <c r="B42" s="159" t="n">
        <v>2706.19</v>
      </c>
      <c r="C42" s="160"/>
      <c r="D42" s="160"/>
      <c r="E42" s="161"/>
      <c r="F42" s="161"/>
      <c r="G42" s="161"/>
      <c r="H42" s="161"/>
      <c r="I42" s="161"/>
      <c r="J42" s="161"/>
      <c r="K42" s="701" t="n">
        <f aca="false">D42*$C$5*B42</f>
        <v>0</v>
      </c>
      <c r="L42" s="153" t="n">
        <f aca="false">E42*$C$6*B42</f>
        <v>0</v>
      </c>
      <c r="M42" s="153" t="n">
        <f aca="false">IF(F42,ROUND(B42*F42*0.4*$C$7,2),IF(G42,ROUND(B42*G42*$C$7,2),0))</f>
        <v>0</v>
      </c>
      <c r="N42" s="153" t="n">
        <f aca="false">IF(H42,ROUND(B42*H42*0.4*$C$8,2),IF(I42,ROUND(B42*I42*$C$8,2),0))</f>
        <v>0</v>
      </c>
      <c r="O42" s="154" t="n">
        <f aca="false">J42*B42*$C$9</f>
        <v>0</v>
      </c>
      <c r="P42" s="155" t="n">
        <f aca="false">SUM(K42:O42)</f>
        <v>0</v>
      </c>
      <c r="Q42" s="156"/>
    </row>
    <row r="43" s="157" customFormat="true" ht="18" hidden="false" customHeight="true" outlineLevel="0" collapsed="false">
      <c r="A43" s="158" t="s">
        <v>327</v>
      </c>
      <c r="B43" s="159" t="n">
        <v>2711.55</v>
      </c>
      <c r="C43" s="160"/>
      <c r="D43" s="160"/>
      <c r="E43" s="161"/>
      <c r="F43" s="161"/>
      <c r="G43" s="161"/>
      <c r="H43" s="161"/>
      <c r="I43" s="161"/>
      <c r="J43" s="161"/>
      <c r="K43" s="701" t="n">
        <f aca="false">D43*$C$5*B43</f>
        <v>0</v>
      </c>
      <c r="L43" s="153" t="n">
        <f aca="false">E43*$C$6*B43</f>
        <v>0</v>
      </c>
      <c r="M43" s="153" t="n">
        <f aca="false">IF(F43,ROUND(B43*F43*0.4*$C$7,2),IF(G43,ROUND(B43*G43*$C$7,2),0))</f>
        <v>0</v>
      </c>
      <c r="N43" s="153" t="n">
        <f aca="false">IF(H43,ROUND(B43*H43*0.4*$C$8,2),IF(I43,ROUND(B43*I43*$C$8,2),0))</f>
        <v>0</v>
      </c>
      <c r="O43" s="154" t="n">
        <f aca="false">J43*B43*$C$9</f>
        <v>0</v>
      </c>
      <c r="P43" s="155" t="n">
        <f aca="false">SUM(K43:O43)</f>
        <v>0</v>
      </c>
      <c r="Q43" s="156"/>
    </row>
    <row r="44" s="157" customFormat="true" ht="18" hidden="false" customHeight="true" outlineLevel="0" collapsed="false">
      <c r="A44" s="158" t="s">
        <v>329</v>
      </c>
      <c r="B44" s="159" t="n">
        <v>582.71</v>
      </c>
      <c r="C44" s="160"/>
      <c r="D44" s="160"/>
      <c r="E44" s="161"/>
      <c r="F44" s="161"/>
      <c r="G44" s="161"/>
      <c r="H44" s="161"/>
      <c r="I44" s="161"/>
      <c r="J44" s="161"/>
      <c r="K44" s="701" t="n">
        <f aca="false">D44*$C$5*B44</f>
        <v>0</v>
      </c>
      <c r="L44" s="153" t="n">
        <f aca="false">E44*$C$6*B44</f>
        <v>0</v>
      </c>
      <c r="M44" s="153" t="n">
        <f aca="false">IF(F44,ROUND(B44*F44*0.4*$C$7,2),IF(G44,ROUND(B44*G44*$C$7,2),0))</f>
        <v>0</v>
      </c>
      <c r="N44" s="153" t="n">
        <f aca="false">IF(H44,ROUND(B44*H44*0.4*$C$8,2),IF(I44,ROUND(B44*I44*$C$8,2),0))</f>
        <v>0</v>
      </c>
      <c r="O44" s="154" t="n">
        <f aca="false">J44*B44*$C$9</f>
        <v>0</v>
      </c>
      <c r="P44" s="155" t="n">
        <f aca="false">SUM(K44:O44)</f>
        <v>0</v>
      </c>
      <c r="Q44" s="156"/>
    </row>
    <row r="45" s="157" customFormat="true" ht="18" hidden="false" customHeight="true" outlineLevel="0" collapsed="false">
      <c r="A45" s="158" t="s">
        <v>748</v>
      </c>
      <c r="B45" s="159" t="n">
        <v>766.96</v>
      </c>
      <c r="C45" s="160"/>
      <c r="D45" s="160"/>
      <c r="E45" s="161"/>
      <c r="F45" s="161"/>
      <c r="G45" s="161"/>
      <c r="H45" s="161"/>
      <c r="I45" s="161"/>
      <c r="J45" s="161"/>
      <c r="K45" s="701" t="n">
        <f aca="false">D45*$C$5*B45</f>
        <v>0</v>
      </c>
      <c r="L45" s="153" t="n">
        <f aca="false">E45*$C$6*B45</f>
        <v>0</v>
      </c>
      <c r="M45" s="153" t="n">
        <f aca="false">IF(F45,ROUND(B45*F45*0.4*$C$7,2),IF(G45,ROUND(B45*G45*$C$7,2),0))</f>
        <v>0</v>
      </c>
      <c r="N45" s="153" t="n">
        <f aca="false">IF(H45,ROUND(B45*H45*0.4*$C$8,2),IF(I45,ROUND(B45*I45*$C$8,2),0))</f>
        <v>0</v>
      </c>
      <c r="O45" s="154" t="n">
        <f aca="false">J45*B45*$C$9</f>
        <v>0</v>
      </c>
      <c r="P45" s="155" t="n">
        <f aca="false">SUM(K45:O45)</f>
        <v>0</v>
      </c>
      <c r="Q45" s="156"/>
    </row>
    <row r="46" s="157" customFormat="true" ht="18" hidden="false" customHeight="true" outlineLevel="0" collapsed="false">
      <c r="A46" s="158" t="s">
        <v>749</v>
      </c>
      <c r="B46" s="159" t="n">
        <v>365.51</v>
      </c>
      <c r="C46" s="160"/>
      <c r="D46" s="160"/>
      <c r="E46" s="161"/>
      <c r="F46" s="161"/>
      <c r="G46" s="161"/>
      <c r="H46" s="161"/>
      <c r="I46" s="161"/>
      <c r="J46" s="161"/>
      <c r="K46" s="701" t="n">
        <f aca="false">D46*$C$5*B46</f>
        <v>0</v>
      </c>
      <c r="L46" s="153" t="n">
        <f aca="false">E46*$C$6*B46</f>
        <v>0</v>
      </c>
      <c r="M46" s="153" t="n">
        <f aca="false">IF(F46,ROUND(B46*F46*0.4*$C$7,2),IF(G46,ROUND(B46*G46*$C$7,2),0))</f>
        <v>0</v>
      </c>
      <c r="N46" s="153" t="n">
        <f aca="false">IF(H46,ROUND(B46*H46*0.4*$C$8,2),IF(I46,ROUND(B46*I46*$C$8,2),0))</f>
        <v>0</v>
      </c>
      <c r="O46" s="154" t="n">
        <f aca="false">J46*B46*$C$9</f>
        <v>0</v>
      </c>
      <c r="P46" s="155" t="n">
        <f aca="false">SUM(K46:O46)</f>
        <v>0</v>
      </c>
      <c r="Q46" s="156"/>
    </row>
    <row r="47" s="157" customFormat="true" ht="18" hidden="false" customHeight="true" outlineLevel="0" collapsed="false">
      <c r="A47" s="284" t="s">
        <v>750</v>
      </c>
      <c r="B47" s="159" t="n">
        <v>2309.92</v>
      </c>
      <c r="C47" s="160"/>
      <c r="D47" s="160"/>
      <c r="E47" s="161"/>
      <c r="F47" s="161"/>
      <c r="G47" s="161"/>
      <c r="H47" s="161"/>
      <c r="I47" s="161"/>
      <c r="J47" s="161"/>
      <c r="K47" s="701" t="n">
        <f aca="false">D47*$C$5*B47</f>
        <v>0</v>
      </c>
      <c r="L47" s="153" t="n">
        <f aca="false">E47*$C$6*B47</f>
        <v>0</v>
      </c>
      <c r="M47" s="153" t="n">
        <f aca="false">IF(F47,ROUND(B47*F47*0.4*$C$7,2),IF(G47,ROUND(B47*G47*$C$7,2),0))</f>
        <v>0</v>
      </c>
      <c r="N47" s="153" t="n">
        <f aca="false">IF(H47,ROUND(B47*H47*0.4*$C$8,2),IF(I47,ROUND(B47*I47*$C$8,2),0))</f>
        <v>0</v>
      </c>
      <c r="O47" s="154" t="n">
        <f aca="false">J47*B47*$C$9</f>
        <v>0</v>
      </c>
      <c r="P47" s="155" t="n">
        <f aca="false">SUM(K47:O47)</f>
        <v>0</v>
      </c>
      <c r="Q47" s="156"/>
    </row>
    <row r="48" s="157" customFormat="true" ht="18" hidden="false" customHeight="true" outlineLevel="0" collapsed="false">
      <c r="A48" s="158" t="s">
        <v>751</v>
      </c>
      <c r="B48" s="159" t="n">
        <v>1228.38</v>
      </c>
      <c r="C48" s="160"/>
      <c r="D48" s="160"/>
      <c r="E48" s="161"/>
      <c r="F48" s="161"/>
      <c r="G48" s="161"/>
      <c r="H48" s="161"/>
      <c r="I48" s="161"/>
      <c r="J48" s="161"/>
      <c r="K48" s="701" t="n">
        <f aca="false">D48*$C$5*B48</f>
        <v>0</v>
      </c>
      <c r="L48" s="153" t="n">
        <f aca="false">E48*$C$6*B48</f>
        <v>0</v>
      </c>
      <c r="M48" s="153" t="n">
        <f aca="false">IF(F48,ROUND(B48*F48*0.4*$C$7,2),IF(G48,ROUND(B48*G48*$C$7,2),0))</f>
        <v>0</v>
      </c>
      <c r="N48" s="153" t="n">
        <f aca="false">IF(H48,ROUND(B48*H48*0.4*$C$8,2),IF(I48,ROUND(B48*I48*$C$8,2),0))</f>
        <v>0</v>
      </c>
      <c r="O48" s="154" t="n">
        <f aca="false">J48*B48*$C$9</f>
        <v>0</v>
      </c>
      <c r="P48" s="155" t="n">
        <f aca="false">SUM(K48:O48)</f>
        <v>0</v>
      </c>
      <c r="Q48" s="156"/>
    </row>
    <row r="49" s="157" customFormat="true" ht="18" hidden="false" customHeight="true" outlineLevel="0" collapsed="false">
      <c r="A49" s="158" t="s">
        <v>335</v>
      </c>
      <c r="B49" s="159" t="n">
        <v>578.14</v>
      </c>
      <c r="C49" s="160"/>
      <c r="D49" s="160"/>
      <c r="E49" s="161"/>
      <c r="F49" s="161"/>
      <c r="G49" s="161"/>
      <c r="H49" s="161"/>
      <c r="I49" s="161"/>
      <c r="J49" s="161"/>
      <c r="K49" s="701" t="n">
        <f aca="false">D49*$C$5*B49</f>
        <v>0</v>
      </c>
      <c r="L49" s="153" t="n">
        <f aca="false">E49*$C$6*B49</f>
        <v>0</v>
      </c>
      <c r="M49" s="153" t="n">
        <f aca="false">IF(F49,ROUND(B49*F49*0.4*$C$7,2),IF(G49,ROUND(B49*G49*$C$7,2),0))</f>
        <v>0</v>
      </c>
      <c r="N49" s="153" t="n">
        <f aca="false">IF(H49,ROUND(B49*H49*0.4*$C$8,2),IF(I49,ROUND(B49*I49*$C$8,2),0))</f>
        <v>0</v>
      </c>
      <c r="O49" s="154" t="n">
        <f aca="false">J49*B49*$C$9</f>
        <v>0</v>
      </c>
      <c r="P49" s="155" t="n">
        <f aca="false">SUM(K49:O49)</f>
        <v>0</v>
      </c>
      <c r="Q49" s="156"/>
    </row>
    <row r="50" s="157" customFormat="true" ht="18" hidden="false" customHeight="true" outlineLevel="0" collapsed="false">
      <c r="A50" s="158" t="s">
        <v>337</v>
      </c>
      <c r="B50" s="159" t="n">
        <v>2958.97</v>
      </c>
      <c r="C50" s="160"/>
      <c r="D50" s="160"/>
      <c r="E50" s="161"/>
      <c r="F50" s="161"/>
      <c r="G50" s="161"/>
      <c r="H50" s="161"/>
      <c r="I50" s="161"/>
      <c r="J50" s="161"/>
      <c r="K50" s="701" t="n">
        <f aca="false">D50*$C$5*B50</f>
        <v>0</v>
      </c>
      <c r="L50" s="153" t="n">
        <f aca="false">E50*$C$6*B50</f>
        <v>0</v>
      </c>
      <c r="M50" s="153" t="n">
        <f aca="false">IF(F50,ROUND(B50*F50*0.4*$C$7,2),IF(G50,ROUND(B50*G50*$C$7,2),0))</f>
        <v>0</v>
      </c>
      <c r="N50" s="153" t="n">
        <f aca="false">IF(H50,ROUND(B50*H50*0.4*$C$8,2),IF(I50,ROUND(B50*I50*$C$8,2),0))</f>
        <v>0</v>
      </c>
      <c r="O50" s="154" t="n">
        <f aca="false">J50*B50*$C$9</f>
        <v>0</v>
      </c>
      <c r="P50" s="155" t="n">
        <f aca="false">SUM(K50:O50)</f>
        <v>0</v>
      </c>
      <c r="Q50" s="156"/>
    </row>
    <row r="51" s="157" customFormat="true" ht="18" hidden="false" customHeight="true" outlineLevel="0" collapsed="false">
      <c r="A51" s="158" t="s">
        <v>341</v>
      </c>
      <c r="B51" s="159" t="n">
        <v>3821.23</v>
      </c>
      <c r="C51" s="160"/>
      <c r="D51" s="160"/>
      <c r="E51" s="161"/>
      <c r="F51" s="161"/>
      <c r="G51" s="161"/>
      <c r="H51" s="161"/>
      <c r="I51" s="161"/>
      <c r="J51" s="161"/>
      <c r="K51" s="701" t="n">
        <f aca="false">D51*$C$5*B51</f>
        <v>0</v>
      </c>
      <c r="L51" s="153" t="n">
        <f aca="false">E51*$C$6*B51</f>
        <v>0</v>
      </c>
      <c r="M51" s="153" t="n">
        <f aca="false">IF(F51,ROUND(B51*F51*0.4*$C$7,2),IF(G51,ROUND(B51*G51*$C$7,2),0))</f>
        <v>0</v>
      </c>
      <c r="N51" s="153" t="n">
        <f aca="false">IF(H51,ROUND(B51*H51*0.4*$C$8,2),IF(I51,ROUND(B51*I51*$C$8,2),0))</f>
        <v>0</v>
      </c>
      <c r="O51" s="154" t="n">
        <f aca="false">J51*B51*$C$9</f>
        <v>0</v>
      </c>
      <c r="P51" s="155" t="n">
        <f aca="false">SUM(K51:O51)</f>
        <v>0</v>
      </c>
      <c r="Q51" s="156"/>
    </row>
    <row r="52" s="157" customFormat="true" ht="18" hidden="false" customHeight="true" outlineLevel="0" collapsed="false">
      <c r="A52" s="158" t="s">
        <v>752</v>
      </c>
      <c r="B52" s="159" t="n">
        <v>172.05</v>
      </c>
      <c r="C52" s="160"/>
      <c r="D52" s="160"/>
      <c r="E52" s="161"/>
      <c r="F52" s="161"/>
      <c r="G52" s="161"/>
      <c r="H52" s="161"/>
      <c r="I52" s="161"/>
      <c r="J52" s="161"/>
      <c r="K52" s="701" t="n">
        <f aca="false">D52*$C$5*B52</f>
        <v>0</v>
      </c>
      <c r="L52" s="153" t="n">
        <f aca="false">E52*$C$6*B52</f>
        <v>0</v>
      </c>
      <c r="M52" s="153" t="n">
        <f aca="false">IF(F52,ROUND(B52*F52*0.4*$C$7,2),IF(G52,ROUND(B52*G52*$C$7,2),0))</f>
        <v>0</v>
      </c>
      <c r="N52" s="153" t="n">
        <f aca="false">IF(H52,ROUND(B52*H52*0.4*$C$8,2),IF(I52,ROUND(B52*I52*$C$8,2),0))</f>
        <v>0</v>
      </c>
      <c r="O52" s="154" t="n">
        <f aca="false">J52*B52*$C$9</f>
        <v>0</v>
      </c>
      <c r="P52" s="155" t="n">
        <f aca="false">SUM(K52:O52)</f>
        <v>0</v>
      </c>
      <c r="Q52" s="156"/>
    </row>
    <row r="53" s="157" customFormat="true" ht="18" hidden="false" customHeight="true" outlineLevel="0" collapsed="false">
      <c r="A53" s="158" t="s">
        <v>345</v>
      </c>
      <c r="B53" s="159" t="n">
        <v>3945.47</v>
      </c>
      <c r="C53" s="160"/>
      <c r="D53" s="160"/>
      <c r="E53" s="161"/>
      <c r="F53" s="161"/>
      <c r="G53" s="161"/>
      <c r="H53" s="161"/>
      <c r="I53" s="161"/>
      <c r="J53" s="161"/>
      <c r="K53" s="701" t="n">
        <f aca="false">D53*$C$5*B53</f>
        <v>0</v>
      </c>
      <c r="L53" s="153" t="n">
        <f aca="false">E53*$C$6*B53</f>
        <v>0</v>
      </c>
      <c r="M53" s="153" t="n">
        <f aca="false">IF(F53,ROUND(B53*F53*0.4*$C$7,2),IF(G53,ROUND(B53*G53*$C$7,2),0))</f>
        <v>0</v>
      </c>
      <c r="N53" s="153" t="n">
        <f aca="false">IF(H53,ROUND(B53*H53*0.4*$C$8,2),IF(I53,ROUND(B53*I53*$C$8,2),0))</f>
        <v>0</v>
      </c>
      <c r="O53" s="154" t="n">
        <f aca="false">J53*B53*$C$9</f>
        <v>0</v>
      </c>
      <c r="P53" s="155" t="n">
        <f aca="false">SUM(K53:O53)</f>
        <v>0</v>
      </c>
      <c r="Q53" s="156"/>
    </row>
    <row r="54" s="157" customFormat="true" ht="18" hidden="false" customHeight="true" outlineLevel="0" collapsed="false">
      <c r="A54" s="158" t="s">
        <v>753</v>
      </c>
      <c r="B54" s="159" t="n">
        <v>2937.86</v>
      </c>
      <c r="C54" s="160"/>
      <c r="D54" s="160"/>
      <c r="E54" s="161"/>
      <c r="F54" s="161"/>
      <c r="G54" s="161"/>
      <c r="H54" s="161"/>
      <c r="I54" s="161"/>
      <c r="J54" s="161"/>
      <c r="K54" s="701" t="n">
        <f aca="false">D54*$C$5*B54</f>
        <v>0</v>
      </c>
      <c r="L54" s="153" t="n">
        <f aca="false">E54*$C$6*B54</f>
        <v>0</v>
      </c>
      <c r="M54" s="153" t="n">
        <f aca="false">IF(F54,ROUND(B54*F54*0.4*$C$7,2),IF(G54,ROUND(B54*G54*$C$7,2),0))</f>
        <v>0</v>
      </c>
      <c r="N54" s="153" t="n">
        <f aca="false">IF(H54,ROUND(B54*H54*0.4*$C$8,2),IF(I54,ROUND(B54*I54*$C$8,2),0))</f>
        <v>0</v>
      </c>
      <c r="O54" s="154" t="n">
        <f aca="false">J54*B54*$C$9</f>
        <v>0</v>
      </c>
      <c r="P54" s="155" t="n">
        <f aca="false">SUM(K54:O54)</f>
        <v>0</v>
      </c>
      <c r="Q54" s="156"/>
    </row>
    <row r="55" s="157" customFormat="true" ht="18" hidden="false" customHeight="true" outlineLevel="0" collapsed="false">
      <c r="A55" s="158" t="s">
        <v>754</v>
      </c>
      <c r="B55" s="159" t="n">
        <v>2466.83</v>
      </c>
      <c r="C55" s="160"/>
      <c r="D55" s="160"/>
      <c r="E55" s="161"/>
      <c r="F55" s="161"/>
      <c r="G55" s="161"/>
      <c r="H55" s="161"/>
      <c r="I55" s="161"/>
      <c r="J55" s="161"/>
      <c r="K55" s="701" t="n">
        <f aca="false">D55*$C$5*B55</f>
        <v>0</v>
      </c>
      <c r="L55" s="153" t="n">
        <f aca="false">E55*$C$6*B55</f>
        <v>0</v>
      </c>
      <c r="M55" s="153" t="n">
        <f aca="false">IF(F55,ROUND(B55*F55*0.4*$C$7,2),IF(G55,ROUND(B55*G55*$C$7,2),0))</f>
        <v>0</v>
      </c>
      <c r="N55" s="153" t="n">
        <f aca="false">IF(H55,ROUND(B55*H55*0.4*$C$8,2),IF(I55,ROUND(B55*I55*$C$8,2),0))</f>
        <v>0</v>
      </c>
      <c r="O55" s="154" t="n">
        <f aca="false">J55*B55*$C$9</f>
        <v>0</v>
      </c>
      <c r="P55" s="155" t="n">
        <f aca="false">SUM(K55:O55)</f>
        <v>0</v>
      </c>
      <c r="Q55" s="156"/>
    </row>
    <row r="56" s="157" customFormat="true" ht="18" hidden="false" customHeight="true" outlineLevel="0" collapsed="false">
      <c r="A56" s="158" t="s">
        <v>755</v>
      </c>
      <c r="B56" s="159" t="n">
        <v>2790.72</v>
      </c>
      <c r="C56" s="160"/>
      <c r="D56" s="160"/>
      <c r="E56" s="161"/>
      <c r="F56" s="161"/>
      <c r="G56" s="161"/>
      <c r="H56" s="161"/>
      <c r="I56" s="161"/>
      <c r="J56" s="161"/>
      <c r="K56" s="701" t="n">
        <f aca="false">D56*$C$5*B56</f>
        <v>0</v>
      </c>
      <c r="L56" s="153" t="n">
        <f aca="false">E56*$C$6*B56</f>
        <v>0</v>
      </c>
      <c r="M56" s="153" t="n">
        <f aca="false">IF(F56,ROUND(B56*F56*0.4*$C$7,2),IF(G56,ROUND(B56*G56*$C$7,2),0))</f>
        <v>0</v>
      </c>
      <c r="N56" s="153" t="n">
        <f aca="false">IF(H56,ROUND(B56*H56*0.4*$C$8,2),IF(I56,ROUND(B56*I56*$C$8,2),0))</f>
        <v>0</v>
      </c>
      <c r="O56" s="154" t="n">
        <f aca="false">J56*B56*$C$9</f>
        <v>0</v>
      </c>
      <c r="P56" s="155" t="n">
        <f aca="false">SUM(K56:O56)</f>
        <v>0</v>
      </c>
      <c r="Q56" s="156"/>
    </row>
    <row r="57" s="157" customFormat="true" ht="18" hidden="false" customHeight="true" outlineLevel="0" collapsed="false">
      <c r="A57" s="158" t="s">
        <v>756</v>
      </c>
      <c r="B57" s="159" t="n">
        <v>2367.03</v>
      </c>
      <c r="C57" s="161"/>
      <c r="D57" s="161"/>
      <c r="E57" s="161"/>
      <c r="F57" s="161"/>
      <c r="G57" s="161"/>
      <c r="H57" s="161"/>
      <c r="I57" s="161"/>
      <c r="J57" s="161"/>
      <c r="K57" s="701" t="n">
        <f aca="false">D57*$C$5*B57</f>
        <v>0</v>
      </c>
      <c r="L57" s="153" t="n">
        <f aca="false">E57*$C$6*B57</f>
        <v>0</v>
      </c>
      <c r="M57" s="153" t="n">
        <f aca="false">IF(F57,ROUND(B57*F57*0.4*$C$7,2),IF(G57,ROUND(B57*G57*$C$7,2),0))</f>
        <v>0</v>
      </c>
      <c r="N57" s="153" t="n">
        <f aca="false">IF(H57,ROUND(B57*H57*0.4*$C$8,2),IF(I57,ROUND(B57*I57*$C$8,2),0))</f>
        <v>0</v>
      </c>
      <c r="O57" s="154" t="n">
        <f aca="false">J57*B57*$C$9</f>
        <v>0</v>
      </c>
      <c r="P57" s="155" t="n">
        <f aca="false">SUM(K57:O57)</f>
        <v>0</v>
      </c>
      <c r="Q57" s="156"/>
    </row>
    <row r="58" s="157" customFormat="true" ht="18" hidden="false" customHeight="true" outlineLevel="0" collapsed="false">
      <c r="A58" s="158" t="s">
        <v>757</v>
      </c>
      <c r="B58" s="159" t="n">
        <v>2661.16</v>
      </c>
      <c r="C58" s="160"/>
      <c r="D58" s="160"/>
      <c r="E58" s="161"/>
      <c r="F58" s="161"/>
      <c r="G58" s="161"/>
      <c r="H58" s="161"/>
      <c r="I58" s="161"/>
      <c r="J58" s="161"/>
      <c r="K58" s="701" t="n">
        <f aca="false">D58*$C$5*B58</f>
        <v>0</v>
      </c>
      <c r="L58" s="153" t="n">
        <f aca="false">E58*$C$6*B58</f>
        <v>0</v>
      </c>
      <c r="M58" s="153" t="n">
        <f aca="false">IF(F58,ROUND(B58*F58*0.4*$C$7,2),IF(G58,ROUND(B58*G58*$C$7,2),0))</f>
        <v>0</v>
      </c>
      <c r="N58" s="153" t="n">
        <f aca="false">IF(H58,ROUND(B58*H58*0.4*$C$8,2),IF(I58,ROUND(B58*I58*$C$8,2),0))</f>
        <v>0</v>
      </c>
      <c r="O58" s="154" t="n">
        <f aca="false">J58*B58*$C$9</f>
        <v>0</v>
      </c>
      <c r="P58" s="155" t="n">
        <f aca="false">SUM(K58:O58)</f>
        <v>0</v>
      </c>
      <c r="Q58" s="156"/>
    </row>
    <row r="59" s="157" customFormat="true" ht="18" hidden="false" customHeight="true" outlineLevel="0" collapsed="false">
      <c r="A59" s="158" t="s">
        <v>758</v>
      </c>
      <c r="B59" s="159" t="n">
        <v>2001.2</v>
      </c>
      <c r="C59" s="160"/>
      <c r="D59" s="160"/>
      <c r="E59" s="161"/>
      <c r="F59" s="161"/>
      <c r="G59" s="161"/>
      <c r="H59" s="161"/>
      <c r="I59" s="161"/>
      <c r="J59" s="161"/>
      <c r="K59" s="701" t="n">
        <f aca="false">D59*$C$5*B59</f>
        <v>0</v>
      </c>
      <c r="L59" s="153" t="n">
        <f aca="false">E59*$C$6*B59</f>
        <v>0</v>
      </c>
      <c r="M59" s="153" t="n">
        <f aca="false">IF(F59,ROUND(B59*F59*0.4*$C$7,2),IF(G59,ROUND(B59*G59*$C$7,2),0))</f>
        <v>0</v>
      </c>
      <c r="N59" s="153" t="n">
        <f aca="false">IF(H59,ROUND(B59*H59*0.4*$C$8,2),IF(I59,ROUND(B59*I59*$C$8,2),0))</f>
        <v>0</v>
      </c>
      <c r="O59" s="154" t="n">
        <f aca="false">J59*B59*$C$9</f>
        <v>0</v>
      </c>
      <c r="P59" s="155" t="n">
        <f aca="false">SUM(K59:O59)</f>
        <v>0</v>
      </c>
      <c r="Q59" s="156"/>
      <c r="R59" s="163"/>
    </row>
    <row r="60" s="157" customFormat="true" ht="18" hidden="false" customHeight="true" outlineLevel="0" collapsed="false">
      <c r="A60" s="158" t="s">
        <v>363</v>
      </c>
      <c r="B60" s="159" t="n">
        <v>7457.69</v>
      </c>
      <c r="C60" s="160"/>
      <c r="D60" s="160"/>
      <c r="E60" s="161"/>
      <c r="F60" s="161"/>
      <c r="G60" s="161"/>
      <c r="H60" s="161"/>
      <c r="I60" s="161"/>
      <c r="J60" s="161"/>
      <c r="K60" s="701" t="n">
        <f aca="false">D60*$C$5*B60</f>
        <v>0</v>
      </c>
      <c r="L60" s="153" t="n">
        <f aca="false">E60*$C$6*B60</f>
        <v>0</v>
      </c>
      <c r="M60" s="153" t="n">
        <f aca="false">IF(F60,ROUND(B60*F60*0.4*$C$7,2),IF(G60,ROUND(B60*G60*$C$7,2),0))</f>
        <v>0</v>
      </c>
      <c r="N60" s="153" t="n">
        <f aca="false">IF(H60,ROUND(B60*H60*0.4*$C$8,2),IF(I60,ROUND(B60*I60*$C$8,2),0))</f>
        <v>0</v>
      </c>
      <c r="O60" s="154" t="n">
        <f aca="false">J60*B60*$C$9</f>
        <v>0</v>
      </c>
      <c r="P60" s="155" t="n">
        <f aca="false">SUM(K60:O60)</f>
        <v>0</v>
      </c>
      <c r="Q60" s="156"/>
    </row>
    <row r="61" s="157" customFormat="true" ht="18" hidden="false" customHeight="true" outlineLevel="0" collapsed="false">
      <c r="A61" s="158" t="s">
        <v>759</v>
      </c>
      <c r="B61" s="159" t="n">
        <v>4272.98</v>
      </c>
      <c r="C61" s="160"/>
      <c r="D61" s="160"/>
      <c r="E61" s="161"/>
      <c r="F61" s="161"/>
      <c r="G61" s="161"/>
      <c r="H61" s="161"/>
      <c r="I61" s="161"/>
      <c r="J61" s="161"/>
      <c r="K61" s="701" t="n">
        <f aca="false">D61*$C$5*B61</f>
        <v>0</v>
      </c>
      <c r="L61" s="153" t="n">
        <f aca="false">E61*$C$6*B61</f>
        <v>0</v>
      </c>
      <c r="M61" s="153" t="n">
        <f aca="false">IF(F61,ROUND(B61*F61*0.4*$C$7,2),IF(G61,ROUND(B61*G61*$C$7,2),0))</f>
        <v>0</v>
      </c>
      <c r="N61" s="153" t="n">
        <f aca="false">IF(H61,ROUND(B61*H61*0.4*$C$8,2),IF(I61,ROUND(B61*I61*$C$8,2),0))</f>
        <v>0</v>
      </c>
      <c r="O61" s="154" t="n">
        <f aca="false">J61*B61*$C$9</f>
        <v>0</v>
      </c>
      <c r="P61" s="155" t="n">
        <f aca="false">SUM(K61:O61)</f>
        <v>0</v>
      </c>
      <c r="Q61" s="156"/>
    </row>
    <row r="62" s="157" customFormat="true" ht="18" hidden="false" customHeight="true" outlineLevel="0" collapsed="false">
      <c r="A62" s="158" t="s">
        <v>760</v>
      </c>
      <c r="B62" s="159" t="n">
        <v>3474.96</v>
      </c>
      <c r="C62" s="161"/>
      <c r="D62" s="161"/>
      <c r="E62" s="161"/>
      <c r="F62" s="161"/>
      <c r="G62" s="161"/>
      <c r="H62" s="161"/>
      <c r="I62" s="161"/>
      <c r="J62" s="161"/>
      <c r="K62" s="701" t="n">
        <f aca="false">D62*$C$5*B62</f>
        <v>0</v>
      </c>
      <c r="L62" s="153" t="n">
        <f aca="false">E62*$C$6*B62</f>
        <v>0</v>
      </c>
      <c r="M62" s="153" t="n">
        <f aca="false">IF(F62,ROUND(B62*F62*0.4*$C$7,2),IF(G62,ROUND(B62*G62*$C$7,2),0))</f>
        <v>0</v>
      </c>
      <c r="N62" s="153" t="n">
        <f aca="false">IF(H62,ROUND(B62*H62*0.4*$C$8,2),IF(I62,ROUND(B62*I62*$C$8,2),0))</f>
        <v>0</v>
      </c>
      <c r="O62" s="154" t="n">
        <f aca="false">J62*B62*$C$9</f>
        <v>0</v>
      </c>
      <c r="P62" s="155" t="n">
        <f aca="false">SUM(K62:O62)</f>
        <v>0</v>
      </c>
      <c r="Q62" s="156"/>
    </row>
    <row r="63" s="157" customFormat="true" ht="18" hidden="false" customHeight="true" outlineLevel="0" collapsed="false">
      <c r="A63" s="213" t="s">
        <v>761</v>
      </c>
      <c r="B63" s="362" t="n">
        <v>3203.63</v>
      </c>
      <c r="C63" s="161"/>
      <c r="D63" s="703"/>
      <c r="E63" s="161"/>
      <c r="F63" s="161"/>
      <c r="G63" s="161"/>
      <c r="H63" s="161"/>
      <c r="I63" s="161"/>
      <c r="J63" s="161"/>
      <c r="K63" s="701" t="n">
        <f aca="false">D63*$C$5*B63</f>
        <v>0</v>
      </c>
      <c r="L63" s="153" t="n">
        <f aca="false">E63*$C$6*B63</f>
        <v>0</v>
      </c>
      <c r="M63" s="153" t="n">
        <f aca="false">IF(F63,ROUND(B63*F63*0.4*$C$7,2),IF(G63,ROUND(B63*G63*$C$7,2),0))</f>
        <v>0</v>
      </c>
      <c r="N63" s="153" t="n">
        <f aca="false">IF(H63,ROUND(B63*H63*0.4*$C$8,2),IF(I63,ROUND(B63*I63*$C$8,2),0))</f>
        <v>0</v>
      </c>
      <c r="O63" s="154" t="n">
        <f aca="false">J63*B63*$C$9</f>
        <v>0</v>
      </c>
      <c r="P63" s="155" t="n">
        <f aca="false">SUM(K63:O63)</f>
        <v>0</v>
      </c>
      <c r="Q63" s="156"/>
    </row>
    <row r="64" s="157" customFormat="true" ht="18" hidden="false" customHeight="true" outlineLevel="0" collapsed="false">
      <c r="A64" s="704" t="s">
        <v>762</v>
      </c>
      <c r="B64" s="705"/>
      <c r="C64" s="161"/>
      <c r="D64" s="161"/>
      <c r="E64" s="161"/>
      <c r="F64" s="161"/>
      <c r="G64" s="161"/>
      <c r="H64" s="161"/>
      <c r="I64" s="161"/>
      <c r="J64" s="161"/>
      <c r="K64" s="701"/>
      <c r="L64" s="153"/>
      <c r="M64" s="153"/>
      <c r="N64" s="153"/>
      <c r="O64" s="154"/>
      <c r="P64" s="155"/>
      <c r="Q64" s="156"/>
    </row>
    <row r="65" s="157" customFormat="true" ht="18" hidden="false" customHeight="true" outlineLevel="0" collapsed="false">
      <c r="A65" s="706" t="s">
        <v>763</v>
      </c>
      <c r="B65" s="707" t="n">
        <v>735.21</v>
      </c>
      <c r="C65" s="161"/>
      <c r="D65" s="703"/>
      <c r="E65" s="161"/>
      <c r="F65" s="161"/>
      <c r="G65" s="161"/>
      <c r="H65" s="161"/>
      <c r="I65" s="161"/>
      <c r="J65" s="161"/>
      <c r="K65" s="701" t="n">
        <f aca="false">D65*$C$5*B65</f>
        <v>0</v>
      </c>
      <c r="L65" s="153" t="n">
        <f aca="false">E65*$C$6*B65</f>
        <v>0</v>
      </c>
      <c r="M65" s="153" t="n">
        <f aca="false">IF(F65,ROUND(B65*F65*0.4*$C$7,2),IF(G65,ROUND(B65*G65*$C$7,2),0))</f>
        <v>0</v>
      </c>
      <c r="N65" s="153" t="n">
        <f aca="false">IF(H65,ROUND(B65*H65*0.4*$C$8,2),IF(I65,ROUND(B65*I65*$C$8,2),0))</f>
        <v>0</v>
      </c>
      <c r="O65" s="154" t="n">
        <f aca="false">J65*B65*M7</f>
        <v>0</v>
      </c>
      <c r="P65" s="155" t="n">
        <f aca="false">SUM(K65:O65)</f>
        <v>0</v>
      </c>
      <c r="Q65" s="156"/>
    </row>
    <row r="66" s="157" customFormat="true" ht="18" hidden="false" customHeight="true" outlineLevel="0" collapsed="false">
      <c r="A66" s="708" t="s">
        <v>764</v>
      </c>
      <c r="B66" s="709" t="n">
        <v>735.2</v>
      </c>
      <c r="C66" s="710"/>
      <c r="D66" s="710"/>
      <c r="E66" s="161"/>
      <c r="F66" s="161"/>
      <c r="G66" s="161"/>
      <c r="H66" s="161"/>
      <c r="I66" s="161"/>
      <c r="J66" s="161"/>
      <c r="K66" s="701" t="n">
        <f aca="false">D66*$C$5*B66</f>
        <v>0</v>
      </c>
      <c r="L66" s="153" t="n">
        <f aca="false">E66*$C$6*B66</f>
        <v>0</v>
      </c>
      <c r="M66" s="153" t="n">
        <f aca="false">IF(F66,ROUND(B66*F66*0.4*$C$7,2),IF(G66,ROUND(B66*G66*$C$7,2),0))</f>
        <v>0</v>
      </c>
      <c r="N66" s="153" t="n">
        <f aca="false">IF(H66,ROUND(B66*H66*0.4*$C$8,2),IF(I66,ROUND(B66*I66*$C$8,2),0))</f>
        <v>0</v>
      </c>
      <c r="O66" s="154" t="n">
        <f aca="false">J66*B66*M7</f>
        <v>0</v>
      </c>
      <c r="P66" s="155" t="n">
        <f aca="false">SUM(K66:O66)</f>
        <v>0</v>
      </c>
      <c r="Q66" s="156"/>
    </row>
    <row r="67" customFormat="false" ht="18" hidden="false" customHeight="true" outlineLevel="0" collapsed="false">
      <c r="A67" s="711" t="s">
        <v>765</v>
      </c>
      <c r="B67" s="712" t="n">
        <v>804.65</v>
      </c>
      <c r="C67" s="710"/>
      <c r="D67" s="710"/>
      <c r="E67" s="713"/>
      <c r="F67" s="713"/>
      <c r="G67" s="713"/>
      <c r="H67" s="713"/>
      <c r="I67" s="713"/>
      <c r="J67" s="713"/>
      <c r="K67" s="701" t="n">
        <f aca="false">D67*$C$5*B67</f>
        <v>0</v>
      </c>
      <c r="L67" s="153" t="n">
        <f aca="false">E67*$M$9*B67</f>
        <v>0</v>
      </c>
      <c r="M67" s="153" t="n">
        <f aca="false">IF(F67,ROUND(B67*F67*0.4*$M$9,2),IF(G67,ROUND(B67*G67*$C$7,2),0))</f>
        <v>0</v>
      </c>
      <c r="N67" s="153" t="n">
        <f aca="false">IF(H67,ROUND(B67*H67*0.4*$M$9,2),IF(I67,ROUND(B67*I67*$C$8,2),0))</f>
        <v>0</v>
      </c>
      <c r="O67" s="154" t="n">
        <f aca="false">J67*B67*M9</f>
        <v>0</v>
      </c>
      <c r="P67" s="155" t="n">
        <f aca="false">SUM(K67:O67)</f>
        <v>0</v>
      </c>
      <c r="Q67" s="81"/>
    </row>
    <row r="68" customFormat="false" ht="18" hidden="false" customHeight="true" outlineLevel="0" collapsed="false">
      <c r="A68" s="164"/>
      <c r="B68" s="165"/>
      <c r="C68" s="166"/>
      <c r="D68" s="167"/>
      <c r="E68" s="167"/>
      <c r="F68" s="166"/>
      <c r="G68" s="166"/>
      <c r="H68" s="166"/>
      <c r="I68" s="166"/>
      <c r="J68" s="166"/>
      <c r="K68" s="166"/>
      <c r="L68" s="170"/>
      <c r="M68" s="170"/>
      <c r="N68" s="170"/>
      <c r="O68" s="171"/>
      <c r="P68" s="172"/>
      <c r="Q68" s="81"/>
    </row>
    <row r="69" customFormat="false" ht="22.5" hidden="false" customHeight="true" outlineLevel="0" collapsed="false">
      <c r="A69" s="173"/>
      <c r="B69" s="83"/>
      <c r="J69" s="87"/>
      <c r="O69" s="3" t="s">
        <v>46</v>
      </c>
      <c r="P69" s="174" t="n">
        <f aca="false">SUM(P14:P67)</f>
        <v>0</v>
      </c>
    </row>
    <row r="70" customFormat="false" ht="12.75" hidden="false" customHeight="false" outlineLevel="0" collapsed="false">
      <c r="P70" s="175"/>
    </row>
    <row r="81" s="82" customFormat="true" ht="12.75" hidden="false" customHeight="false" outlineLevel="0" collapsed="false"/>
    <row r="82" s="82" customFormat="true" ht="12.75" hidden="false" customHeight="false" outlineLevel="0" collapsed="false"/>
    <row r="83" s="82" customFormat="true" ht="12.75" hidden="false" customHeight="false" outlineLevel="0" collapsed="false"/>
    <row r="84" s="82" customFormat="true" ht="12.75" hidden="false" customHeight="false" outlineLevel="0" collapsed="false"/>
    <row r="85" s="82" customFormat="true" ht="12.75" hidden="false" customHeight="false" outlineLevel="0" collapsed="false"/>
    <row r="86" s="82" customFormat="true" ht="12.75" hidden="false" customHeight="false" outlineLevel="0" collapsed="false"/>
    <row r="87" s="82" customFormat="true" ht="12.75" hidden="false" customHeight="false" outlineLevel="0" collapsed="false"/>
    <row r="88" s="82" customFormat="true" ht="12.75" hidden="false" customHeight="false" outlineLevel="0" collapsed="false"/>
    <row r="89" s="82" customFormat="true" ht="12.75" hidden="false" customHeight="false" outlineLevel="0" collapsed="false"/>
    <row r="90" s="82" customFormat="true" ht="12.75" hidden="false" customHeight="false" outlineLevel="0" collapsed="false"/>
  </sheetData>
  <sheetProtection sheet="true" password="cacb" objects="true" scenarios="true" formatCells="false" formatColumns="false" formatRows="false" insertColumns="false" insertRows="false" deleteColumns="false" deleteRows="false"/>
  <protectedRanges>
    <protectedRange name="Bereich1" sqref="A2:P3 D4:Q5 D6:K10 N6:P10 L10:M10 Q2:Q71 D14:J67 A14:A63"/>
  </protectedRanges>
  <mergeCells count="1">
    <mergeCell ref="A3:B3"/>
  </mergeCells>
  <printOptions headings="false" gridLines="false" gridLinesSet="true" horizontalCentered="false" verticalCentered="false"/>
  <pageMargins left="0.39375" right="0.39375" top="0.39375" bottom="0.39375" header="0.511811023622047" footer="0.393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&amp;C&amp;A &amp;P / &amp;N&amp;R&amp;F</oddFooter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89"/>
  <sheetViews>
    <sheetView showFormulas="false" showGridLines="true" showRowColHeaders="true" showZeros="true" rightToLeft="false" tabSelected="false" showOutlineSymbols="true" defaultGridColor="true" view="normal" topLeftCell="A161" colorId="64" zoomScale="100" zoomScaleNormal="100" zoomScalePageLayoutView="100" workbookViewId="0">
      <selection pane="topLeft" activeCell="I34" activeCellId="0" sqref="I34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76" width="22.71"/>
    <col collapsed="false" customWidth="true" hidden="false" outlineLevel="0" max="2" min="2" style="236" width="12.29"/>
    <col collapsed="false" customWidth="true" hidden="false" outlineLevel="0" max="3" min="3" style="237" width="9"/>
    <col collapsed="false" customWidth="true" hidden="false" outlineLevel="0" max="4" min="4" style="78" width="13"/>
    <col collapsed="false" customWidth="true" hidden="false" outlineLevel="0" max="9" min="5" style="78" width="7.16"/>
    <col collapsed="false" customWidth="true" hidden="false" outlineLevel="0" max="10" min="10" style="79" width="7.16"/>
    <col collapsed="false" customWidth="true" hidden="false" outlineLevel="0" max="11" min="11" style="79" width="8.42"/>
    <col collapsed="false" customWidth="true" hidden="false" outlineLevel="0" max="13" min="12" style="79" width="8"/>
    <col collapsed="false" customWidth="true" hidden="false" outlineLevel="0" max="14" min="14" style="79" width="7.16"/>
    <col collapsed="false" customWidth="true" hidden="false" outlineLevel="0" max="15" min="15" style="80" width="9"/>
    <col collapsed="false" customWidth="true" hidden="false" outlineLevel="0" max="16" min="16" style="79" width="9.71"/>
    <col collapsed="false" customWidth="true" hidden="false" outlineLevel="0" max="17" min="17" style="82" width="13.57"/>
    <col collapsed="false" customWidth="false" hidden="false" outlineLevel="0" max="16384" min="18" style="82" width="11.43"/>
  </cols>
  <sheetData>
    <row r="1" customFormat="false" ht="16.5" hidden="false" customHeight="true" outlineLevel="0" collapsed="false">
      <c r="A1" s="22" t="str">
        <f aca="false">'Kostenzusammenstellung '!A1</f>
        <v>Veranstaltung: ITB23 vom 07.-09.03.2023</v>
      </c>
      <c r="B1" s="83"/>
      <c r="C1" s="238"/>
      <c r="D1" s="84"/>
      <c r="E1" s="86"/>
      <c r="F1" s="86"/>
      <c r="L1" s="87"/>
      <c r="M1" s="87"/>
      <c r="N1" s="87"/>
      <c r="O1" s="10"/>
      <c r="P1" s="3"/>
    </row>
    <row r="2" customFormat="false" ht="16.5" hidden="false" customHeight="true" outlineLevel="0" collapsed="false">
      <c r="A2" s="89"/>
      <c r="B2" s="90"/>
      <c r="C2" s="238"/>
      <c r="D2" s="84"/>
      <c r="L2" s="87"/>
      <c r="M2" s="87"/>
      <c r="N2" s="87"/>
      <c r="O2" s="10"/>
      <c r="P2" s="87"/>
    </row>
    <row r="3" s="80" customFormat="true" ht="31.5" hidden="false" customHeight="true" outlineLevel="0" collapsed="false">
      <c r="A3" s="239" t="s">
        <v>5</v>
      </c>
      <c r="B3" s="239"/>
      <c r="C3" s="240"/>
      <c r="G3" s="14"/>
      <c r="H3" s="97"/>
      <c r="L3" s="241"/>
      <c r="M3" s="241"/>
      <c r="N3" s="241"/>
      <c r="O3" s="241"/>
    </row>
    <row r="4" s="80" customFormat="true" ht="24.75" hidden="false" customHeight="true" outlineLevel="0" collapsed="false">
      <c r="A4" s="7"/>
      <c r="C4" s="242" t="s">
        <v>50</v>
      </c>
      <c r="D4" s="243"/>
      <c r="G4" s="14"/>
      <c r="H4" s="97"/>
      <c r="L4" s="7"/>
      <c r="M4" s="7"/>
      <c r="N4" s="7"/>
      <c r="O4" s="244"/>
      <c r="P4" s="95"/>
    </row>
    <row r="5" s="80" customFormat="true" ht="18.75" hidden="false" customHeight="true" outlineLevel="0" collapsed="false">
      <c r="A5" s="98" t="s">
        <v>51</v>
      </c>
      <c r="B5" s="714"/>
      <c r="C5" s="715" t="n">
        <v>0.0695</v>
      </c>
      <c r="D5" s="243"/>
      <c r="G5" s="14"/>
      <c r="H5" s="97"/>
      <c r="L5" s="7"/>
      <c r="M5" s="7"/>
      <c r="N5" s="7"/>
      <c r="O5" s="244"/>
      <c r="P5" s="95"/>
    </row>
    <row r="6" customFormat="false" ht="18.75" hidden="false" customHeight="true" outlineLevel="0" collapsed="false">
      <c r="A6" s="112" t="s">
        <v>53</v>
      </c>
      <c r="B6" s="249"/>
      <c r="C6" s="716" t="n">
        <v>0.1425</v>
      </c>
      <c r="D6" s="247"/>
      <c r="G6" s="97"/>
      <c r="J6" s="82"/>
      <c r="K6" s="82"/>
      <c r="L6" s="173"/>
      <c r="M6" s="173"/>
      <c r="O6" s="248"/>
      <c r="P6" s="97"/>
      <c r="Q6" s="79"/>
    </row>
    <row r="7" customFormat="false" ht="18.75" hidden="false" customHeight="true" outlineLevel="0" collapsed="false">
      <c r="A7" s="112" t="s">
        <v>57</v>
      </c>
      <c r="B7" s="249"/>
      <c r="C7" s="716" t="n">
        <v>0.0145</v>
      </c>
      <c r="D7" s="247"/>
      <c r="G7" s="97"/>
      <c r="J7" s="82"/>
      <c r="K7" s="82"/>
      <c r="L7" s="173"/>
      <c r="M7" s="173"/>
      <c r="O7" s="248"/>
      <c r="P7" s="97"/>
      <c r="Q7" s="79"/>
    </row>
    <row r="8" customFormat="false" ht="18.75" hidden="false" customHeight="true" outlineLevel="0" collapsed="false">
      <c r="A8" s="112" t="s">
        <v>59</v>
      </c>
      <c r="B8" s="249"/>
      <c r="C8" s="717" t="n">
        <v>0.0412</v>
      </c>
      <c r="D8" s="247"/>
      <c r="G8" s="97"/>
      <c r="J8" s="82"/>
      <c r="K8" s="82"/>
      <c r="L8" s="173"/>
      <c r="M8" s="173"/>
      <c r="O8" s="248"/>
      <c r="P8" s="97"/>
      <c r="Q8" s="79"/>
    </row>
    <row r="9" customFormat="false" ht="18.75" hidden="false" customHeight="true" outlineLevel="0" collapsed="false">
      <c r="A9" s="119" t="s">
        <v>61</v>
      </c>
      <c r="B9" s="252"/>
      <c r="C9" s="718" t="n">
        <v>0.1488</v>
      </c>
      <c r="D9" s="247"/>
      <c r="G9" s="97"/>
      <c r="J9" s="82"/>
      <c r="K9" s="82"/>
      <c r="L9" s="173"/>
      <c r="M9" s="173"/>
      <c r="O9" s="248"/>
      <c r="P9" s="97"/>
      <c r="Q9" s="79"/>
    </row>
    <row r="10" customFormat="false" ht="13.5" hidden="false" customHeight="true" outlineLevel="0" collapsed="false">
      <c r="A10" s="254"/>
      <c r="B10" s="181"/>
      <c r="C10" s="255"/>
      <c r="D10" s="256"/>
      <c r="L10" s="87"/>
      <c r="M10" s="87"/>
      <c r="N10" s="87"/>
      <c r="O10" s="10"/>
      <c r="P10" s="87"/>
    </row>
    <row r="11" customFormat="false" ht="15.75" hidden="false" customHeight="true" outlineLevel="0" collapsed="false">
      <c r="A11" s="719" t="s">
        <v>766</v>
      </c>
      <c r="B11" s="720"/>
      <c r="C11" s="721"/>
      <c r="D11" s="722"/>
      <c r="E11" s="722" t="s">
        <v>122</v>
      </c>
      <c r="F11" s="722"/>
      <c r="G11" s="722" t="s">
        <v>62</v>
      </c>
      <c r="H11" s="723" t="n">
        <v>1</v>
      </c>
      <c r="I11" s="723" t="n">
        <v>1</v>
      </c>
      <c r="J11" s="692"/>
      <c r="K11" s="689" t="s">
        <v>63</v>
      </c>
      <c r="L11" s="691" t="s">
        <v>64</v>
      </c>
      <c r="M11" s="691" t="s">
        <v>64</v>
      </c>
      <c r="N11" s="691" t="s">
        <v>64</v>
      </c>
      <c r="O11" s="692" t="s">
        <v>64</v>
      </c>
      <c r="P11" s="724"/>
    </row>
    <row r="12" s="80" customFormat="true" ht="27.75" hidden="false" customHeight="true" outlineLevel="0" collapsed="false">
      <c r="A12" s="694" t="s">
        <v>66</v>
      </c>
      <c r="B12" s="725" t="s">
        <v>65</v>
      </c>
      <c r="C12" s="725" t="s">
        <v>97</v>
      </c>
      <c r="D12" s="726" t="s">
        <v>66</v>
      </c>
      <c r="E12" s="727" t="s">
        <v>124</v>
      </c>
      <c r="F12" s="728" t="s">
        <v>68</v>
      </c>
      <c r="G12" s="728" t="s">
        <v>125</v>
      </c>
      <c r="H12" s="728" t="s">
        <v>126</v>
      </c>
      <c r="I12" s="728" t="s">
        <v>127</v>
      </c>
      <c r="J12" s="728" t="s">
        <v>128</v>
      </c>
      <c r="K12" s="696" t="s">
        <v>68</v>
      </c>
      <c r="L12" s="698" t="s">
        <v>73</v>
      </c>
      <c r="M12" s="698" t="s">
        <v>74</v>
      </c>
      <c r="N12" s="698" t="s">
        <v>71</v>
      </c>
      <c r="O12" s="699" t="s">
        <v>75</v>
      </c>
      <c r="P12" s="729" t="s">
        <v>129</v>
      </c>
      <c r="Q12" s="145"/>
    </row>
    <row r="13" s="80" customFormat="true" ht="18" hidden="false" customHeight="true" outlineLevel="0" collapsed="false">
      <c r="A13" s="158" t="s">
        <v>130</v>
      </c>
      <c r="B13" s="206"/>
      <c r="C13" s="206" t="s">
        <v>100</v>
      </c>
      <c r="D13" s="285" t="n">
        <v>2338.26</v>
      </c>
      <c r="E13" s="210"/>
      <c r="F13" s="210"/>
      <c r="G13" s="210"/>
      <c r="H13" s="210"/>
      <c r="I13" s="210"/>
      <c r="J13" s="210"/>
      <c r="K13" s="288" t="n">
        <f aca="false">D13*F13*$C$5</f>
        <v>0</v>
      </c>
      <c r="L13" s="288" t="n">
        <f aca="false">D13*G13*$C$6</f>
        <v>0</v>
      </c>
      <c r="M13" s="288" t="n">
        <f aca="false">H13*D13*$C$8</f>
        <v>0</v>
      </c>
      <c r="N13" s="288" t="n">
        <f aca="false">D13*I13*$C$7</f>
        <v>0</v>
      </c>
      <c r="O13" s="289" t="n">
        <f aca="false">D13*J13*$C$9</f>
        <v>0</v>
      </c>
      <c r="P13" s="290" t="n">
        <f aca="false">SUM(K13:O13)</f>
        <v>0</v>
      </c>
      <c r="Q13" s="145"/>
    </row>
    <row r="14" s="80" customFormat="true" ht="18" hidden="false" customHeight="true" outlineLevel="0" collapsed="false">
      <c r="A14" s="284" t="s">
        <v>131</v>
      </c>
      <c r="B14" s="206"/>
      <c r="C14" s="206" t="s">
        <v>100</v>
      </c>
      <c r="D14" s="285" t="n">
        <v>683.62</v>
      </c>
      <c r="E14" s="210"/>
      <c r="F14" s="210"/>
      <c r="G14" s="210"/>
      <c r="H14" s="210"/>
      <c r="I14" s="210"/>
      <c r="J14" s="210"/>
      <c r="K14" s="288" t="n">
        <f aca="false">D14*F14*$C$5</f>
        <v>0</v>
      </c>
      <c r="L14" s="288" t="n">
        <f aca="false">D14*G14*$C$6</f>
        <v>0</v>
      </c>
      <c r="M14" s="288" t="n">
        <f aca="false">H14*D14*$C$8</f>
        <v>0</v>
      </c>
      <c r="N14" s="288" t="n">
        <f aca="false">D14*I14*$C$7</f>
        <v>0</v>
      </c>
      <c r="O14" s="289" t="n">
        <f aca="false">D14*J14*$C$9</f>
        <v>0</v>
      </c>
      <c r="P14" s="290" t="n">
        <f aca="false">SUM(K14:O14)</f>
        <v>0</v>
      </c>
      <c r="Q14" s="145"/>
    </row>
    <row r="15" s="80" customFormat="true" ht="18" hidden="false" customHeight="true" outlineLevel="0" collapsed="false">
      <c r="A15" s="284" t="s">
        <v>132</v>
      </c>
      <c r="B15" s="206"/>
      <c r="C15" s="206"/>
      <c r="D15" s="285" t="n">
        <f aca="false">86*2</f>
        <v>172</v>
      </c>
      <c r="E15" s="210"/>
      <c r="F15" s="210"/>
      <c r="G15" s="210"/>
      <c r="H15" s="210"/>
      <c r="I15" s="210"/>
      <c r="J15" s="210"/>
      <c r="K15" s="288" t="n">
        <f aca="false">D15*F15*$C$5</f>
        <v>0</v>
      </c>
      <c r="L15" s="288" t="n">
        <f aca="false">D15*G15*$C$6</f>
        <v>0</v>
      </c>
      <c r="M15" s="288" t="n">
        <f aca="false">H15*D15*$C$8</f>
        <v>0</v>
      </c>
      <c r="N15" s="288" t="n">
        <f aca="false">D15*I15*$C$7</f>
        <v>0</v>
      </c>
      <c r="O15" s="289" t="n">
        <f aca="false">D15*J15*$C$9</f>
        <v>0</v>
      </c>
      <c r="P15" s="290" t="n">
        <f aca="false">SUM(K15:O15)</f>
        <v>0</v>
      </c>
      <c r="Q15" s="145"/>
    </row>
    <row r="16" s="80" customFormat="true" ht="18" hidden="false" customHeight="true" outlineLevel="0" collapsed="false">
      <c r="A16" s="284" t="s">
        <v>133</v>
      </c>
      <c r="B16" s="206" t="s">
        <v>134</v>
      </c>
      <c r="C16" s="206" t="s">
        <v>100</v>
      </c>
      <c r="D16" s="285" t="n">
        <v>510.3</v>
      </c>
      <c r="E16" s="210"/>
      <c r="F16" s="210"/>
      <c r="G16" s="210"/>
      <c r="H16" s="210"/>
      <c r="I16" s="210"/>
      <c r="J16" s="210"/>
      <c r="K16" s="288" t="n">
        <f aca="false">D16*F16*$C$5</f>
        <v>0</v>
      </c>
      <c r="L16" s="288" t="n">
        <f aca="false">D16*G16*$C$6</f>
        <v>0</v>
      </c>
      <c r="M16" s="288" t="n">
        <f aca="false">H16*D16*$C$8</f>
        <v>0</v>
      </c>
      <c r="N16" s="288" t="n">
        <f aca="false">D16*I16*$C$7</f>
        <v>0</v>
      </c>
      <c r="O16" s="289" t="n">
        <f aca="false">D16*J16*$C$9</f>
        <v>0</v>
      </c>
      <c r="P16" s="290" t="n">
        <f aca="false">SUM(K16:O16)</f>
        <v>0</v>
      </c>
      <c r="Q16" s="145"/>
    </row>
    <row r="17" s="80" customFormat="true" ht="18" hidden="false" customHeight="true" outlineLevel="0" collapsed="false">
      <c r="A17" s="284" t="s">
        <v>133</v>
      </c>
      <c r="B17" s="206" t="s">
        <v>135</v>
      </c>
      <c r="C17" s="206" t="s">
        <v>103</v>
      </c>
      <c r="D17" s="285" t="n">
        <v>556.05</v>
      </c>
      <c r="E17" s="210"/>
      <c r="F17" s="210"/>
      <c r="G17" s="210"/>
      <c r="H17" s="210"/>
      <c r="I17" s="210"/>
      <c r="J17" s="210"/>
      <c r="K17" s="288" t="n">
        <f aca="false">D17*F17*$C$5</f>
        <v>0</v>
      </c>
      <c r="L17" s="288" t="n">
        <f aca="false">D17*G17*$C$6</f>
        <v>0</v>
      </c>
      <c r="M17" s="288" t="n">
        <f aca="false">H17*D17*$C$8</f>
        <v>0</v>
      </c>
      <c r="N17" s="288" t="n">
        <f aca="false">D17*I17*$C$7</f>
        <v>0</v>
      </c>
      <c r="O17" s="289" t="n">
        <f aca="false">D17*J17*$C$9</f>
        <v>0</v>
      </c>
      <c r="P17" s="290" t="n">
        <f aca="false">SUM(K17:O17)</f>
        <v>0</v>
      </c>
      <c r="Q17" s="145"/>
    </row>
    <row r="18" s="80" customFormat="true" ht="18" hidden="false" customHeight="true" outlineLevel="0" collapsed="false">
      <c r="A18" s="158" t="s">
        <v>136</v>
      </c>
      <c r="B18" s="206"/>
      <c r="C18" s="206" t="s">
        <v>113</v>
      </c>
      <c r="D18" s="285" t="n">
        <v>155.75</v>
      </c>
      <c r="E18" s="210"/>
      <c r="F18" s="210"/>
      <c r="G18" s="210"/>
      <c r="H18" s="210"/>
      <c r="I18" s="210"/>
      <c r="J18" s="210"/>
      <c r="K18" s="288" t="n">
        <f aca="false">D18*F18*$C$5</f>
        <v>0</v>
      </c>
      <c r="L18" s="288" t="n">
        <f aca="false">D18*G18*$C$6</f>
        <v>0</v>
      </c>
      <c r="M18" s="288" t="n">
        <f aca="false">H18*D18*$C$8</f>
        <v>0</v>
      </c>
      <c r="N18" s="288" t="n">
        <f aca="false">D18*I18*$C$7</f>
        <v>0</v>
      </c>
      <c r="O18" s="289" t="n">
        <f aca="false">D18*J18*$C$9</f>
        <v>0</v>
      </c>
      <c r="P18" s="290" t="n">
        <f aca="false">SUM(K18:O18)</f>
        <v>0</v>
      </c>
      <c r="Q18" s="145"/>
    </row>
    <row r="19" s="80" customFormat="true" ht="18" hidden="false" customHeight="true" outlineLevel="0" collapsed="false">
      <c r="A19" s="158" t="s">
        <v>137</v>
      </c>
      <c r="B19" s="206"/>
      <c r="C19" s="206" t="s">
        <v>113</v>
      </c>
      <c r="D19" s="285" t="n">
        <v>276.8</v>
      </c>
      <c r="E19" s="210"/>
      <c r="F19" s="210"/>
      <c r="G19" s="210"/>
      <c r="H19" s="210"/>
      <c r="I19" s="210"/>
      <c r="J19" s="210"/>
      <c r="K19" s="288" t="n">
        <f aca="false">D19*F19*$C$5</f>
        <v>0</v>
      </c>
      <c r="L19" s="288" t="n">
        <f aca="false">D19*G19*$C$6</f>
        <v>0</v>
      </c>
      <c r="M19" s="288" t="n">
        <f aca="false">H19*D19*$C$8</f>
        <v>0</v>
      </c>
      <c r="N19" s="288" t="n">
        <f aca="false">D19*I19*$C$7</f>
        <v>0</v>
      </c>
      <c r="O19" s="289" t="n">
        <f aca="false">D19*J19*$C$9</f>
        <v>0</v>
      </c>
      <c r="P19" s="290" t="n">
        <f aca="false">SUM(K19:O19)</f>
        <v>0</v>
      </c>
      <c r="Q19" s="145"/>
    </row>
    <row r="20" s="80" customFormat="true" ht="18" hidden="false" customHeight="true" outlineLevel="0" collapsed="false">
      <c r="A20" s="291" t="s">
        <v>138</v>
      </c>
      <c r="B20" s="196" t="s">
        <v>139</v>
      </c>
      <c r="C20" s="196" t="s">
        <v>100</v>
      </c>
      <c r="D20" s="292" t="n">
        <v>342.7</v>
      </c>
      <c r="E20" s="293"/>
      <c r="F20" s="293"/>
      <c r="G20" s="293"/>
      <c r="H20" s="293"/>
      <c r="I20" s="293"/>
      <c r="J20" s="293"/>
      <c r="K20" s="288" t="n">
        <f aca="false">D20*F20*$C$5</f>
        <v>0</v>
      </c>
      <c r="L20" s="288" t="n">
        <f aca="false">D20*G20*$C$6</f>
        <v>0</v>
      </c>
      <c r="M20" s="288" t="n">
        <f aca="false">H20*D20*$C$8</f>
        <v>0</v>
      </c>
      <c r="N20" s="288" t="n">
        <f aca="false">D20*I20*$C$7</f>
        <v>0</v>
      </c>
      <c r="O20" s="289" t="n">
        <f aca="false">D20*J20*$C$9</f>
        <v>0</v>
      </c>
      <c r="P20" s="290" t="n">
        <f aca="false">SUM(K20:O20)</f>
        <v>0</v>
      </c>
      <c r="Q20" s="145"/>
    </row>
    <row r="21" s="80" customFormat="true" ht="18" hidden="false" customHeight="true" outlineLevel="0" collapsed="false">
      <c r="A21" s="158" t="s">
        <v>140</v>
      </c>
      <c r="B21" s="206" t="s">
        <v>141</v>
      </c>
      <c r="C21" s="206" t="s">
        <v>100</v>
      </c>
      <c r="D21" s="285" t="n">
        <v>660.13</v>
      </c>
      <c r="E21" s="293"/>
      <c r="F21" s="293"/>
      <c r="G21" s="293"/>
      <c r="H21" s="293"/>
      <c r="I21" s="293"/>
      <c r="J21" s="293"/>
      <c r="K21" s="288" t="n">
        <f aca="false">D21*F21*$C$5</f>
        <v>0</v>
      </c>
      <c r="L21" s="288" t="n">
        <f aca="false">D21*G21*$C$6</f>
        <v>0</v>
      </c>
      <c r="M21" s="288" t="n">
        <f aca="false">H21*D21*$C$8</f>
        <v>0</v>
      </c>
      <c r="N21" s="288" t="n">
        <f aca="false">D21*I21*$C$7</f>
        <v>0</v>
      </c>
      <c r="O21" s="289" t="n">
        <f aca="false">D21*J21*$C$9</f>
        <v>0</v>
      </c>
      <c r="P21" s="290" t="n">
        <f aca="false">SUM(K21:O21)</f>
        <v>0</v>
      </c>
      <c r="Q21" s="145"/>
    </row>
    <row r="22" s="80" customFormat="true" ht="18" hidden="false" customHeight="true" outlineLevel="0" collapsed="false">
      <c r="A22" s="158" t="s">
        <v>140</v>
      </c>
      <c r="B22" s="206" t="s">
        <v>142</v>
      </c>
      <c r="C22" s="206" t="s">
        <v>100</v>
      </c>
      <c r="D22" s="285" t="n">
        <v>94.56</v>
      </c>
      <c r="E22" s="293"/>
      <c r="F22" s="293"/>
      <c r="G22" s="293"/>
      <c r="H22" s="293"/>
      <c r="I22" s="293"/>
      <c r="J22" s="293"/>
      <c r="K22" s="288" t="n">
        <f aca="false">D22*F22*$C$5</f>
        <v>0</v>
      </c>
      <c r="L22" s="288" t="n">
        <f aca="false">D22*G22*$C$6</f>
        <v>0</v>
      </c>
      <c r="M22" s="288" t="n">
        <f aca="false">H22*D22*$C$8</f>
        <v>0</v>
      </c>
      <c r="N22" s="288" t="n">
        <f aca="false">D22*I22*$C$7</f>
        <v>0</v>
      </c>
      <c r="O22" s="289" t="n">
        <f aca="false">D22*J22*$C$9</f>
        <v>0</v>
      </c>
      <c r="P22" s="290" t="n">
        <f aca="false">SUM(K22:O22)</f>
        <v>0</v>
      </c>
      <c r="Q22" s="145"/>
    </row>
    <row r="23" s="80" customFormat="true" ht="18" hidden="false" customHeight="true" outlineLevel="0" collapsed="false">
      <c r="A23" s="158" t="s">
        <v>140</v>
      </c>
      <c r="B23" s="206" t="s">
        <v>143</v>
      </c>
      <c r="C23" s="206" t="s">
        <v>100</v>
      </c>
      <c r="D23" s="285" t="n">
        <v>660.13</v>
      </c>
      <c r="E23" s="293"/>
      <c r="F23" s="293"/>
      <c r="G23" s="293"/>
      <c r="H23" s="293"/>
      <c r="I23" s="293"/>
      <c r="J23" s="293"/>
      <c r="K23" s="288" t="n">
        <f aca="false">D23*F23*$C$5</f>
        <v>0</v>
      </c>
      <c r="L23" s="288" t="n">
        <f aca="false">D23*G23*$C$6</f>
        <v>0</v>
      </c>
      <c r="M23" s="288" t="n">
        <f aca="false">H23*D23*$C$8</f>
        <v>0</v>
      </c>
      <c r="N23" s="288" t="n">
        <f aca="false">D23*I23*$C$7</f>
        <v>0</v>
      </c>
      <c r="O23" s="289" t="n">
        <f aca="false">D23*J23*$C$9</f>
        <v>0</v>
      </c>
      <c r="P23" s="290" t="n">
        <f aca="false">SUM(K23:O23)</f>
        <v>0</v>
      </c>
      <c r="Q23" s="145"/>
    </row>
    <row r="24" s="80" customFormat="true" ht="18" hidden="false" customHeight="true" outlineLevel="0" collapsed="false">
      <c r="A24" s="294" t="s">
        <v>144</v>
      </c>
      <c r="B24" s="206" t="s">
        <v>145</v>
      </c>
      <c r="C24" s="295" t="s">
        <v>100</v>
      </c>
      <c r="D24" s="285" t="n">
        <v>417.25</v>
      </c>
      <c r="E24" s="210"/>
      <c r="F24" s="210"/>
      <c r="G24" s="210"/>
      <c r="H24" s="210"/>
      <c r="I24" s="210"/>
      <c r="J24" s="210"/>
      <c r="K24" s="288" t="n">
        <f aca="false">D24*F24*$C$5</f>
        <v>0</v>
      </c>
      <c r="L24" s="288" t="n">
        <f aca="false">D24*G24*$C$6</f>
        <v>0</v>
      </c>
      <c r="M24" s="288" t="n">
        <f aca="false">H24*D24*$C$8</f>
        <v>0</v>
      </c>
      <c r="N24" s="288" t="n">
        <f aca="false">D24*I24*$C$7</f>
        <v>0</v>
      </c>
      <c r="O24" s="289" t="n">
        <f aca="false">D24*J24*$C$9</f>
        <v>0</v>
      </c>
      <c r="P24" s="290" t="n">
        <f aca="false">SUM(K24:O24)</f>
        <v>0</v>
      </c>
      <c r="Q24" s="145"/>
    </row>
    <row r="25" s="80" customFormat="true" ht="18" hidden="false" customHeight="true" outlineLevel="0" collapsed="false">
      <c r="A25" s="158" t="s">
        <v>146</v>
      </c>
      <c r="B25" s="206" t="s">
        <v>145</v>
      </c>
      <c r="C25" s="206" t="s">
        <v>100</v>
      </c>
      <c r="D25" s="285" t="n">
        <v>59</v>
      </c>
      <c r="E25" s="210"/>
      <c r="F25" s="210"/>
      <c r="G25" s="210"/>
      <c r="H25" s="210"/>
      <c r="I25" s="210"/>
      <c r="J25" s="210"/>
      <c r="K25" s="288" t="n">
        <f aca="false">D25*F25*$C$5</f>
        <v>0</v>
      </c>
      <c r="L25" s="288" t="n">
        <f aca="false">D25*G25*$C$6</f>
        <v>0</v>
      </c>
      <c r="M25" s="288" t="n">
        <f aca="false">H25*D25*$C$8</f>
        <v>0</v>
      </c>
      <c r="N25" s="288" t="n">
        <f aca="false">D25*I25*$C$7</f>
        <v>0</v>
      </c>
      <c r="O25" s="289" t="n">
        <f aca="false">D25*J25*$C$9</f>
        <v>0</v>
      </c>
      <c r="P25" s="290" t="n">
        <f aca="false">SUM(K25:O25)</f>
        <v>0</v>
      </c>
      <c r="Q25" s="145"/>
    </row>
    <row r="26" s="80" customFormat="true" ht="18" hidden="false" customHeight="true" outlineLevel="0" collapsed="false">
      <c r="A26" s="294" t="s">
        <v>147</v>
      </c>
      <c r="B26" s="206" t="s">
        <v>148</v>
      </c>
      <c r="C26" s="206" t="s">
        <v>100</v>
      </c>
      <c r="D26" s="285" t="n">
        <v>372.82</v>
      </c>
      <c r="E26" s="210"/>
      <c r="F26" s="210"/>
      <c r="G26" s="210"/>
      <c r="H26" s="210"/>
      <c r="I26" s="210"/>
      <c r="J26" s="210"/>
      <c r="K26" s="288" t="n">
        <f aca="false">D26*F26*$C$5</f>
        <v>0</v>
      </c>
      <c r="L26" s="288" t="n">
        <f aca="false">D26*G26*$C$6</f>
        <v>0</v>
      </c>
      <c r="M26" s="288" t="n">
        <f aca="false">H26*D26*$C$8</f>
        <v>0</v>
      </c>
      <c r="N26" s="288" t="n">
        <f aca="false">D26*I26*$C$7</f>
        <v>0</v>
      </c>
      <c r="O26" s="289" t="n">
        <f aca="false">D26*J26*$C$9</f>
        <v>0</v>
      </c>
      <c r="P26" s="290" t="n">
        <f aca="false">SUM(K26:O26)</f>
        <v>0</v>
      </c>
      <c r="Q26" s="145"/>
    </row>
    <row r="27" s="80" customFormat="true" ht="18" hidden="false" customHeight="true" outlineLevel="0" collapsed="false">
      <c r="A27" s="158" t="s">
        <v>149</v>
      </c>
      <c r="B27" s="206" t="s">
        <v>150</v>
      </c>
      <c r="C27" s="206" t="s">
        <v>100</v>
      </c>
      <c r="D27" s="285" t="n">
        <v>737.29</v>
      </c>
      <c r="E27" s="210"/>
      <c r="F27" s="210"/>
      <c r="G27" s="210"/>
      <c r="H27" s="210"/>
      <c r="I27" s="210"/>
      <c r="J27" s="210"/>
      <c r="K27" s="288" t="n">
        <f aca="false">D27*F27*$C$5</f>
        <v>0</v>
      </c>
      <c r="L27" s="288" t="n">
        <f aca="false">D27*G27*$C$6</f>
        <v>0</v>
      </c>
      <c r="M27" s="288" t="n">
        <f aca="false">H27*D27*$C$8</f>
        <v>0</v>
      </c>
      <c r="N27" s="288" t="n">
        <f aca="false">D27*I27*$C$7</f>
        <v>0</v>
      </c>
      <c r="O27" s="289" t="n">
        <f aca="false">D27*J27*$C$9</f>
        <v>0</v>
      </c>
      <c r="P27" s="290" t="n">
        <f aca="false">SUM(K27:O27)</f>
        <v>0</v>
      </c>
      <c r="Q27" s="145"/>
    </row>
    <row r="28" s="80" customFormat="true" ht="18" hidden="false" customHeight="true" outlineLevel="0" collapsed="false">
      <c r="A28" s="158" t="s">
        <v>149</v>
      </c>
      <c r="B28" s="206" t="s">
        <v>142</v>
      </c>
      <c r="C28" s="206" t="s">
        <v>100</v>
      </c>
      <c r="D28" s="285" t="n">
        <v>94.56</v>
      </c>
      <c r="E28" s="210"/>
      <c r="F28" s="210"/>
      <c r="G28" s="210"/>
      <c r="H28" s="210"/>
      <c r="I28" s="210"/>
      <c r="J28" s="210"/>
      <c r="K28" s="288" t="n">
        <f aca="false">D28*F28*$C$5</f>
        <v>0</v>
      </c>
      <c r="L28" s="288" t="n">
        <f aca="false">D28*G28*$C$6</f>
        <v>0</v>
      </c>
      <c r="M28" s="288" t="n">
        <f aca="false">H28*D28*$C$8</f>
        <v>0</v>
      </c>
      <c r="N28" s="288" t="n">
        <f aca="false">D28*I28*$C$7</f>
        <v>0</v>
      </c>
      <c r="O28" s="289" t="n">
        <f aca="false">D28*J28*$C$9</f>
        <v>0</v>
      </c>
      <c r="P28" s="290" t="n">
        <f aca="false">SUM(K28:O28)</f>
        <v>0</v>
      </c>
      <c r="Q28" s="145"/>
    </row>
    <row r="29" s="80" customFormat="true" ht="18" hidden="false" customHeight="true" outlineLevel="0" collapsed="false">
      <c r="A29" s="158" t="s">
        <v>149</v>
      </c>
      <c r="B29" s="206" t="s">
        <v>151</v>
      </c>
      <c r="C29" s="206" t="s">
        <v>100</v>
      </c>
      <c r="D29" s="285" t="n">
        <v>737.29</v>
      </c>
      <c r="E29" s="210"/>
      <c r="F29" s="210"/>
      <c r="G29" s="210"/>
      <c r="H29" s="210"/>
      <c r="I29" s="210"/>
      <c r="J29" s="210"/>
      <c r="K29" s="288" t="n">
        <f aca="false">D29*F29*$C$5</f>
        <v>0</v>
      </c>
      <c r="L29" s="288" t="n">
        <f aca="false">D29*G29*$C$6</f>
        <v>0</v>
      </c>
      <c r="M29" s="288" t="n">
        <f aca="false">H29*D29*$C$8</f>
        <v>0</v>
      </c>
      <c r="N29" s="288" t="n">
        <f aca="false">D29*I29*$C$7</f>
        <v>0</v>
      </c>
      <c r="O29" s="289" t="n">
        <f aca="false">D29*J29*$C$9</f>
        <v>0</v>
      </c>
      <c r="P29" s="290" t="n">
        <f aca="false">SUM(K29:O29)</f>
        <v>0</v>
      </c>
      <c r="Q29" s="145"/>
    </row>
    <row r="30" s="80" customFormat="true" ht="18" hidden="false" customHeight="true" outlineLevel="0" collapsed="false">
      <c r="A30" s="294" t="s">
        <v>152</v>
      </c>
      <c r="B30" s="206" t="s">
        <v>153</v>
      </c>
      <c r="C30" s="206" t="s">
        <v>100</v>
      </c>
      <c r="D30" s="285" t="n">
        <v>469.3</v>
      </c>
      <c r="E30" s="210"/>
      <c r="F30" s="210"/>
      <c r="G30" s="210"/>
      <c r="H30" s="210"/>
      <c r="I30" s="210"/>
      <c r="J30" s="210"/>
      <c r="K30" s="288" t="n">
        <f aca="false">D30*F30*$C$5</f>
        <v>0</v>
      </c>
      <c r="L30" s="288" t="n">
        <f aca="false">D30*G30*$C$6</f>
        <v>0</v>
      </c>
      <c r="M30" s="288" t="n">
        <f aca="false">H30*D30*$C$8</f>
        <v>0</v>
      </c>
      <c r="N30" s="288" t="n">
        <f aca="false">D30*I30*$C$7</f>
        <v>0</v>
      </c>
      <c r="O30" s="289" t="n">
        <f aca="false">D30*J30*$C$9</f>
        <v>0</v>
      </c>
      <c r="P30" s="290" t="n">
        <f aca="false">SUM(K30:O30)</f>
        <v>0</v>
      </c>
      <c r="Q30" s="145"/>
    </row>
    <row r="31" s="80" customFormat="true" ht="18" hidden="false" customHeight="true" outlineLevel="0" collapsed="false">
      <c r="A31" s="158" t="s">
        <v>154</v>
      </c>
      <c r="B31" s="206" t="s">
        <v>153</v>
      </c>
      <c r="C31" s="206" t="s">
        <v>100</v>
      </c>
      <c r="D31" s="285" t="n">
        <v>44.55</v>
      </c>
      <c r="E31" s="210"/>
      <c r="F31" s="210"/>
      <c r="G31" s="210"/>
      <c r="H31" s="210"/>
      <c r="I31" s="210"/>
      <c r="J31" s="210"/>
      <c r="K31" s="288" t="n">
        <f aca="false">D31*F31*$C$5</f>
        <v>0</v>
      </c>
      <c r="L31" s="288" t="n">
        <f aca="false">D31*G31*$C$6</f>
        <v>0</v>
      </c>
      <c r="M31" s="288" t="n">
        <f aca="false">H31*D31*$C$8</f>
        <v>0</v>
      </c>
      <c r="N31" s="288" t="n">
        <f aca="false">D31*I31*$C$7</f>
        <v>0</v>
      </c>
      <c r="O31" s="289" t="n">
        <f aca="false">D31*J31*$C$9</f>
        <v>0</v>
      </c>
      <c r="P31" s="290" t="n">
        <f aca="false">SUM(K31:O31)</f>
        <v>0</v>
      </c>
      <c r="Q31" s="145"/>
    </row>
    <row r="32" s="80" customFormat="true" ht="18" hidden="false" customHeight="true" outlineLevel="0" collapsed="false">
      <c r="A32" s="294" t="s">
        <v>155</v>
      </c>
      <c r="B32" s="206" t="s">
        <v>156</v>
      </c>
      <c r="C32" s="206" t="s">
        <v>100</v>
      </c>
      <c r="D32" s="285" t="n">
        <v>276.58</v>
      </c>
      <c r="E32" s="210"/>
      <c r="F32" s="210"/>
      <c r="G32" s="210"/>
      <c r="H32" s="210"/>
      <c r="I32" s="210"/>
      <c r="J32" s="210"/>
      <c r="K32" s="288" t="n">
        <f aca="false">D32*F32*$C$5</f>
        <v>0</v>
      </c>
      <c r="L32" s="288" t="n">
        <f aca="false">D32*G32*$C$6</f>
        <v>0</v>
      </c>
      <c r="M32" s="288" t="n">
        <f aca="false">H32*D32*$C$8</f>
        <v>0</v>
      </c>
      <c r="N32" s="288" t="n">
        <f aca="false">D32*I32*$C$7</f>
        <v>0</v>
      </c>
      <c r="O32" s="289" t="n">
        <f aca="false">D32*J32*$C$9</f>
        <v>0</v>
      </c>
      <c r="P32" s="290" t="n">
        <f aca="false">SUM(K32:O32)</f>
        <v>0</v>
      </c>
      <c r="Q32" s="145"/>
    </row>
    <row r="33" s="80" customFormat="true" ht="18" hidden="false" customHeight="true" outlineLevel="0" collapsed="false">
      <c r="A33" s="158" t="s">
        <v>157</v>
      </c>
      <c r="B33" s="206" t="s">
        <v>158</v>
      </c>
      <c r="C33" s="206" t="s">
        <v>100</v>
      </c>
      <c r="D33" s="285" t="n">
        <v>747.47</v>
      </c>
      <c r="E33" s="210"/>
      <c r="F33" s="210"/>
      <c r="G33" s="210"/>
      <c r="H33" s="210"/>
      <c r="I33" s="210"/>
      <c r="J33" s="210"/>
      <c r="K33" s="288" t="n">
        <f aca="false">D33*F33*$C$5</f>
        <v>0</v>
      </c>
      <c r="L33" s="288" t="n">
        <f aca="false">D33*G33*$C$6</f>
        <v>0</v>
      </c>
      <c r="M33" s="288" t="n">
        <f aca="false">H33*D33*$C$8</f>
        <v>0</v>
      </c>
      <c r="N33" s="288" t="n">
        <f aca="false">D33*I33*$C$7</f>
        <v>0</v>
      </c>
      <c r="O33" s="289" t="n">
        <f aca="false">D33*J33*$C$9</f>
        <v>0</v>
      </c>
      <c r="P33" s="290" t="n">
        <f aca="false">SUM(K33:O33)</f>
        <v>0</v>
      </c>
      <c r="Q33" s="145"/>
    </row>
    <row r="34" s="80" customFormat="true" ht="18" hidden="false" customHeight="true" outlineLevel="0" collapsed="false">
      <c r="A34" s="294" t="s">
        <v>159</v>
      </c>
      <c r="B34" s="206" t="s">
        <v>160</v>
      </c>
      <c r="C34" s="206" t="s">
        <v>100</v>
      </c>
      <c r="D34" s="285" t="n">
        <v>417.25</v>
      </c>
      <c r="E34" s="210"/>
      <c r="F34" s="210"/>
      <c r="G34" s="210"/>
      <c r="H34" s="210"/>
      <c r="I34" s="210"/>
      <c r="J34" s="210"/>
      <c r="K34" s="288" t="n">
        <f aca="false">D34*F34*$C$5</f>
        <v>0</v>
      </c>
      <c r="L34" s="288" t="n">
        <f aca="false">D34*G34*$C$6</f>
        <v>0</v>
      </c>
      <c r="M34" s="288" t="n">
        <f aca="false">H34*D34*$C$8</f>
        <v>0</v>
      </c>
      <c r="N34" s="288" t="n">
        <f aca="false">D34*I34*$C$7</f>
        <v>0</v>
      </c>
      <c r="O34" s="289" t="n">
        <f aca="false">D34*J34*$C$9</f>
        <v>0</v>
      </c>
      <c r="P34" s="290" t="n">
        <f aca="false">SUM(K34:O34)</f>
        <v>0</v>
      </c>
      <c r="Q34" s="145"/>
    </row>
    <row r="35" s="80" customFormat="true" ht="18" hidden="false" customHeight="true" outlineLevel="0" collapsed="false">
      <c r="A35" s="158" t="s">
        <v>161</v>
      </c>
      <c r="B35" s="206" t="s">
        <v>162</v>
      </c>
      <c r="C35" s="206" t="s">
        <v>100</v>
      </c>
      <c r="D35" s="285" t="n">
        <v>195.25</v>
      </c>
      <c r="E35" s="293"/>
      <c r="F35" s="293"/>
      <c r="G35" s="293"/>
      <c r="H35" s="293"/>
      <c r="I35" s="293"/>
      <c r="J35" s="293"/>
      <c r="K35" s="288" t="n">
        <f aca="false">D35*F35*$C$5</f>
        <v>0</v>
      </c>
      <c r="L35" s="288" t="n">
        <f aca="false">D35*G35*$C$6</f>
        <v>0</v>
      </c>
      <c r="M35" s="288" t="n">
        <f aca="false">H35*D35*$C$8</f>
        <v>0</v>
      </c>
      <c r="N35" s="288" t="n">
        <f aca="false">D35*I35*$C$7</f>
        <v>0</v>
      </c>
      <c r="O35" s="289" t="n">
        <f aca="false">D35*J35*$C$9</f>
        <v>0</v>
      </c>
      <c r="P35" s="290" t="n">
        <f aca="false">SUM(K35:O35)</f>
        <v>0</v>
      </c>
      <c r="Q35" s="145"/>
    </row>
    <row r="36" s="80" customFormat="true" ht="18" hidden="false" customHeight="true" outlineLevel="0" collapsed="false">
      <c r="A36" s="158" t="s">
        <v>161</v>
      </c>
      <c r="B36" s="206" t="s">
        <v>163</v>
      </c>
      <c r="C36" s="206" t="s">
        <v>100</v>
      </c>
      <c r="D36" s="285" t="n">
        <v>195.25</v>
      </c>
      <c r="E36" s="210"/>
      <c r="F36" s="210"/>
      <c r="G36" s="210"/>
      <c r="H36" s="210"/>
      <c r="I36" s="210"/>
      <c r="J36" s="210"/>
      <c r="K36" s="288" t="n">
        <f aca="false">D36*F36*$C$5</f>
        <v>0</v>
      </c>
      <c r="L36" s="288" t="n">
        <f aca="false">D36*G36*$C$6</f>
        <v>0</v>
      </c>
      <c r="M36" s="288" t="n">
        <f aca="false">H36*D36*$C$8</f>
        <v>0</v>
      </c>
      <c r="N36" s="288" t="n">
        <f aca="false">D36*I36*$C$7</f>
        <v>0</v>
      </c>
      <c r="O36" s="289" t="n">
        <f aca="false">D36*J36*$C$9</f>
        <v>0</v>
      </c>
      <c r="P36" s="290" t="n">
        <f aca="false">SUM(K36:O36)</f>
        <v>0</v>
      </c>
      <c r="Q36" s="145"/>
    </row>
    <row r="37" s="80" customFormat="true" ht="18" hidden="false" customHeight="true" outlineLevel="0" collapsed="false">
      <c r="A37" s="158" t="s">
        <v>161</v>
      </c>
      <c r="B37" s="206" t="s">
        <v>164</v>
      </c>
      <c r="C37" s="206" t="s">
        <v>100</v>
      </c>
      <c r="D37" s="285" t="n">
        <v>195.25</v>
      </c>
      <c r="E37" s="210"/>
      <c r="F37" s="210"/>
      <c r="G37" s="210"/>
      <c r="H37" s="210"/>
      <c r="I37" s="210"/>
      <c r="J37" s="210"/>
      <c r="K37" s="288" t="n">
        <f aca="false">D37*F37*$C$5</f>
        <v>0</v>
      </c>
      <c r="L37" s="288" t="n">
        <f aca="false">D37*G37*$C$6</f>
        <v>0</v>
      </c>
      <c r="M37" s="288" t="n">
        <f aca="false">H37*D37*$C$8</f>
        <v>0</v>
      </c>
      <c r="N37" s="288" t="n">
        <f aca="false">D37*I37*$C$7</f>
        <v>0</v>
      </c>
      <c r="O37" s="289" t="n">
        <f aca="false">D37*J37*$C$9</f>
        <v>0</v>
      </c>
      <c r="P37" s="290" t="n">
        <f aca="false">SUM(K37:O37)</f>
        <v>0</v>
      </c>
      <c r="Q37" s="145"/>
    </row>
    <row r="38" s="80" customFormat="true" ht="18" hidden="false" customHeight="true" outlineLevel="0" collapsed="false">
      <c r="A38" s="158" t="s">
        <v>161</v>
      </c>
      <c r="B38" s="206" t="s">
        <v>165</v>
      </c>
      <c r="C38" s="206" t="s">
        <v>100</v>
      </c>
      <c r="D38" s="285" t="n">
        <v>195.25</v>
      </c>
      <c r="E38" s="210"/>
      <c r="F38" s="210"/>
      <c r="G38" s="210"/>
      <c r="H38" s="210"/>
      <c r="I38" s="210"/>
      <c r="J38" s="210"/>
      <c r="K38" s="288" t="n">
        <f aca="false">D38*F38*$C$5</f>
        <v>0</v>
      </c>
      <c r="L38" s="288" t="n">
        <f aca="false">D38*G38*$C$6</f>
        <v>0</v>
      </c>
      <c r="M38" s="288" t="n">
        <f aca="false">H38*D38*$C$8</f>
        <v>0</v>
      </c>
      <c r="N38" s="288" t="n">
        <f aca="false">D38*I38*$C$7</f>
        <v>0</v>
      </c>
      <c r="O38" s="289" t="n">
        <f aca="false">D38*J38*$C$9</f>
        <v>0</v>
      </c>
      <c r="P38" s="290" t="n">
        <f aca="false">SUM(K38:O38)</f>
        <v>0</v>
      </c>
      <c r="Q38" s="145"/>
    </row>
    <row r="39" s="80" customFormat="true" ht="18" hidden="false" customHeight="true" outlineLevel="0" collapsed="false">
      <c r="A39" s="158" t="s">
        <v>767</v>
      </c>
      <c r="B39" s="206" t="s">
        <v>768</v>
      </c>
      <c r="C39" s="206" t="s">
        <v>100</v>
      </c>
      <c r="D39" s="285" t="n">
        <v>691.74</v>
      </c>
      <c r="E39" s="210"/>
      <c r="F39" s="210"/>
      <c r="G39" s="210"/>
      <c r="H39" s="210"/>
      <c r="I39" s="210"/>
      <c r="J39" s="210"/>
      <c r="K39" s="288" t="n">
        <f aca="false">D39*F39*$C$5</f>
        <v>0</v>
      </c>
      <c r="L39" s="288" t="n">
        <f aca="false">D39*G39*$C$6</f>
        <v>0</v>
      </c>
      <c r="M39" s="288" t="n">
        <f aca="false">H39*D39*$C$8</f>
        <v>0</v>
      </c>
      <c r="N39" s="288" t="n">
        <f aca="false">D39*I39*$C$7</f>
        <v>0</v>
      </c>
      <c r="O39" s="289" t="n">
        <f aca="false">D39*J39*$C$9</f>
        <v>0</v>
      </c>
      <c r="P39" s="290" t="n">
        <f aca="false">SUM(K39:O39)</f>
        <v>0</v>
      </c>
      <c r="Q39" s="145"/>
    </row>
    <row r="40" s="80" customFormat="true" ht="18" hidden="false" customHeight="true" outlineLevel="0" collapsed="false">
      <c r="A40" s="158" t="s">
        <v>769</v>
      </c>
      <c r="B40" s="206" t="s">
        <v>770</v>
      </c>
      <c r="C40" s="206" t="s">
        <v>100</v>
      </c>
      <c r="D40" s="285" t="n">
        <v>800.3</v>
      </c>
      <c r="E40" s="210"/>
      <c r="F40" s="210"/>
      <c r="G40" s="210"/>
      <c r="H40" s="210"/>
      <c r="I40" s="210"/>
      <c r="J40" s="210"/>
      <c r="K40" s="288" t="n">
        <f aca="false">D40*F40*$C$5</f>
        <v>0</v>
      </c>
      <c r="L40" s="288" t="n">
        <f aca="false">D40*G40*$C$6</f>
        <v>0</v>
      </c>
      <c r="M40" s="288" t="n">
        <f aca="false">H40*D40*$C$8</f>
        <v>0</v>
      </c>
      <c r="N40" s="288" t="n">
        <f aca="false">D40*I40*$C$7</f>
        <v>0</v>
      </c>
      <c r="O40" s="289" t="n">
        <f aca="false">D40*J40*$C$9</f>
        <v>0</v>
      </c>
      <c r="P40" s="290" t="n">
        <f aca="false">SUM(K40:O40)</f>
        <v>0</v>
      </c>
      <c r="Q40" s="145"/>
    </row>
    <row r="41" s="80" customFormat="true" ht="18" hidden="false" customHeight="true" outlineLevel="0" collapsed="false">
      <c r="A41" s="158" t="s">
        <v>771</v>
      </c>
      <c r="B41" s="206" t="s">
        <v>772</v>
      </c>
      <c r="C41" s="206" t="s">
        <v>100</v>
      </c>
      <c r="D41" s="285" t="n">
        <v>759.83</v>
      </c>
      <c r="E41" s="210"/>
      <c r="F41" s="210"/>
      <c r="G41" s="210"/>
      <c r="H41" s="210"/>
      <c r="I41" s="210"/>
      <c r="J41" s="210"/>
      <c r="K41" s="288" t="n">
        <f aca="false">D41*F41*$C$5</f>
        <v>0</v>
      </c>
      <c r="L41" s="288" t="n">
        <f aca="false">D41*G41*$C$6</f>
        <v>0</v>
      </c>
      <c r="M41" s="288" t="n">
        <f aca="false">H41*D41*$C$8</f>
        <v>0</v>
      </c>
      <c r="N41" s="288" t="n">
        <f aca="false">D41*I41*$C$7</f>
        <v>0</v>
      </c>
      <c r="O41" s="289" t="n">
        <f aca="false">D41*J41*$C$9</f>
        <v>0</v>
      </c>
      <c r="P41" s="290" t="n">
        <f aca="false">SUM(K41:O41)</f>
        <v>0</v>
      </c>
      <c r="Q41" s="145"/>
    </row>
    <row r="42" s="80" customFormat="true" ht="18" hidden="false" customHeight="true" outlineLevel="0" collapsed="false">
      <c r="A42" s="158" t="s">
        <v>773</v>
      </c>
      <c r="B42" s="206" t="s">
        <v>774</v>
      </c>
      <c r="C42" s="206" t="s">
        <v>100</v>
      </c>
      <c r="D42" s="285" t="n">
        <v>628.92</v>
      </c>
      <c r="E42" s="210"/>
      <c r="F42" s="210"/>
      <c r="G42" s="210"/>
      <c r="H42" s="210"/>
      <c r="I42" s="210"/>
      <c r="J42" s="210"/>
      <c r="K42" s="288" t="n">
        <f aca="false">D42*F42*$C$5</f>
        <v>0</v>
      </c>
      <c r="L42" s="288" t="n">
        <f aca="false">D42*G42*$C$6</f>
        <v>0</v>
      </c>
      <c r="M42" s="288" t="n">
        <f aca="false">H42*D42*$C$8</f>
        <v>0</v>
      </c>
      <c r="N42" s="288" t="n">
        <f aca="false">D42*I42*$C$7</f>
        <v>0</v>
      </c>
      <c r="O42" s="289" t="n">
        <f aca="false">D42*J42*$C$9</f>
        <v>0</v>
      </c>
      <c r="P42" s="290" t="n">
        <f aca="false">SUM(K42:O42)</f>
        <v>0</v>
      </c>
      <c r="Q42" s="145"/>
    </row>
    <row r="43" s="80" customFormat="true" ht="18" hidden="false" customHeight="true" outlineLevel="0" collapsed="false">
      <c r="A43" s="730" t="s">
        <v>166</v>
      </c>
      <c r="B43" s="206" t="s">
        <v>167</v>
      </c>
      <c r="C43" s="206" t="s">
        <v>102</v>
      </c>
      <c r="D43" s="285" t="n">
        <v>267.92</v>
      </c>
      <c r="E43" s="210"/>
      <c r="F43" s="293"/>
      <c r="G43" s="293"/>
      <c r="H43" s="293"/>
      <c r="I43" s="293"/>
      <c r="J43" s="293"/>
      <c r="K43" s="288" t="n">
        <f aca="false">D43*F43*$C$5</f>
        <v>0</v>
      </c>
      <c r="L43" s="288" t="n">
        <f aca="false">D43*G43*$C$6</f>
        <v>0</v>
      </c>
      <c r="M43" s="288" t="n">
        <f aca="false">H43*D43*$C$8</f>
        <v>0</v>
      </c>
      <c r="N43" s="288" t="n">
        <f aca="false">D43*I43*$C$7</f>
        <v>0</v>
      </c>
      <c r="O43" s="289" t="n">
        <f aca="false">D43*J43*$C$9</f>
        <v>0</v>
      </c>
      <c r="P43" s="290" t="n">
        <f aca="false">SUM(K43:O43)</f>
        <v>0</v>
      </c>
      <c r="Q43" s="145"/>
    </row>
    <row r="44" s="80" customFormat="true" ht="18" hidden="false" customHeight="true" outlineLevel="0" collapsed="false">
      <c r="A44" s="158" t="s">
        <v>168</v>
      </c>
      <c r="B44" s="206" t="s">
        <v>169</v>
      </c>
      <c r="C44" s="206" t="s">
        <v>102</v>
      </c>
      <c r="D44" s="285" t="n">
        <v>256.62</v>
      </c>
      <c r="E44" s="210"/>
      <c r="F44" s="210"/>
      <c r="G44" s="210"/>
      <c r="H44" s="210"/>
      <c r="I44" s="210"/>
      <c r="J44" s="210"/>
      <c r="K44" s="288" t="n">
        <f aca="false">D44*F44*$C$5</f>
        <v>0</v>
      </c>
      <c r="L44" s="288" t="n">
        <f aca="false">D44*G44*$C$6</f>
        <v>0</v>
      </c>
      <c r="M44" s="288" t="n">
        <f aca="false">H44*D44*$C$8</f>
        <v>0</v>
      </c>
      <c r="N44" s="288" t="n">
        <f aca="false">D44*I44*$C$7</f>
        <v>0</v>
      </c>
      <c r="O44" s="289" t="n">
        <f aca="false">D44*J44*$C$9</f>
        <v>0</v>
      </c>
      <c r="P44" s="290" t="n">
        <f aca="false">SUM(K44:O44)</f>
        <v>0</v>
      </c>
      <c r="Q44" s="145"/>
    </row>
    <row r="45" s="80" customFormat="true" ht="18" hidden="false" customHeight="true" outlineLevel="0" collapsed="false">
      <c r="A45" s="158" t="s">
        <v>168</v>
      </c>
      <c r="B45" s="206" t="s">
        <v>142</v>
      </c>
      <c r="C45" s="206" t="s">
        <v>102</v>
      </c>
      <c r="D45" s="285" t="n">
        <v>94.56</v>
      </c>
      <c r="E45" s="210"/>
      <c r="F45" s="210"/>
      <c r="G45" s="210"/>
      <c r="H45" s="210"/>
      <c r="I45" s="210"/>
      <c r="J45" s="210"/>
      <c r="K45" s="288" t="n">
        <f aca="false">D45*F45*$C$5</f>
        <v>0</v>
      </c>
      <c r="L45" s="288" t="n">
        <f aca="false">D45*G45*$C$6</f>
        <v>0</v>
      </c>
      <c r="M45" s="288" t="n">
        <f aca="false">H45*D45*$C$8</f>
        <v>0</v>
      </c>
      <c r="N45" s="288" t="n">
        <f aca="false">D45*I45*$C$7</f>
        <v>0</v>
      </c>
      <c r="O45" s="289" t="n">
        <f aca="false">D45*J45*$C$9</f>
        <v>0</v>
      </c>
      <c r="P45" s="290" t="n">
        <f aca="false">SUM(K45:O45)</f>
        <v>0</v>
      </c>
      <c r="Q45" s="145"/>
    </row>
    <row r="46" s="80" customFormat="true" ht="18" hidden="false" customHeight="true" outlineLevel="0" collapsed="false">
      <c r="A46" s="158" t="s">
        <v>168</v>
      </c>
      <c r="B46" s="206" t="s">
        <v>170</v>
      </c>
      <c r="C46" s="206" t="s">
        <v>102</v>
      </c>
      <c r="D46" s="285" t="n">
        <v>488.62</v>
      </c>
      <c r="E46" s="210"/>
      <c r="F46" s="210"/>
      <c r="G46" s="210"/>
      <c r="H46" s="210"/>
      <c r="I46" s="210"/>
      <c r="J46" s="210"/>
      <c r="K46" s="288" t="n">
        <f aca="false">D46*F46*$C$5</f>
        <v>0</v>
      </c>
      <c r="L46" s="288" t="n">
        <f aca="false">D46*G46*$C$6</f>
        <v>0</v>
      </c>
      <c r="M46" s="288" t="n">
        <f aca="false">H46*D46*$C$8</f>
        <v>0</v>
      </c>
      <c r="N46" s="288" t="n">
        <f aca="false">D46*I46*$C$7</f>
        <v>0</v>
      </c>
      <c r="O46" s="289" t="n">
        <f aca="false">D46*J46*$C$9</f>
        <v>0</v>
      </c>
      <c r="P46" s="290" t="n">
        <f aca="false">SUM(K46:O46)</f>
        <v>0</v>
      </c>
      <c r="Q46" s="145"/>
    </row>
    <row r="47" s="80" customFormat="true" ht="18" hidden="false" customHeight="true" outlineLevel="0" collapsed="false">
      <c r="A47" s="294" t="s">
        <v>144</v>
      </c>
      <c r="B47" s="206" t="s">
        <v>171</v>
      </c>
      <c r="C47" s="206" t="s">
        <v>102</v>
      </c>
      <c r="D47" s="285" t="n">
        <v>279.86</v>
      </c>
      <c r="E47" s="210"/>
      <c r="F47" s="210"/>
      <c r="G47" s="210"/>
      <c r="H47" s="210"/>
      <c r="I47" s="210"/>
      <c r="J47" s="210"/>
      <c r="K47" s="288" t="n">
        <f aca="false">D47*F47*$C$5</f>
        <v>0</v>
      </c>
      <c r="L47" s="288" t="n">
        <f aca="false">D47*G47*$C$6</f>
        <v>0</v>
      </c>
      <c r="M47" s="288" t="n">
        <f aca="false">H47*D47*$C$8</f>
        <v>0</v>
      </c>
      <c r="N47" s="288" t="n">
        <f aca="false">D47*I47*$C$7</f>
        <v>0</v>
      </c>
      <c r="O47" s="289" t="n">
        <f aca="false">D47*J47*$C$9</f>
        <v>0</v>
      </c>
      <c r="P47" s="290" t="n">
        <f aca="false">SUM(K47:O47)</f>
        <v>0</v>
      </c>
      <c r="Q47" s="145"/>
    </row>
    <row r="48" s="80" customFormat="true" ht="18" hidden="false" customHeight="true" outlineLevel="0" collapsed="false">
      <c r="A48" s="158" t="s">
        <v>172</v>
      </c>
      <c r="B48" s="206" t="s">
        <v>171</v>
      </c>
      <c r="C48" s="206" t="s">
        <v>102</v>
      </c>
      <c r="D48" s="285" t="n">
        <v>88.44</v>
      </c>
      <c r="E48" s="210"/>
      <c r="F48" s="210"/>
      <c r="G48" s="210"/>
      <c r="H48" s="210"/>
      <c r="I48" s="210"/>
      <c r="J48" s="210"/>
      <c r="K48" s="288" t="n">
        <f aca="false">D48*F48*$C$5</f>
        <v>0</v>
      </c>
      <c r="L48" s="288" t="n">
        <f aca="false">D48*G48*$C$6</f>
        <v>0</v>
      </c>
      <c r="M48" s="288" t="n">
        <f aca="false">H48*D48*$C$8</f>
        <v>0</v>
      </c>
      <c r="N48" s="288" t="n">
        <f aca="false">D48*I48*$C$7</f>
        <v>0</v>
      </c>
      <c r="O48" s="289" t="n">
        <f aca="false">D48*J48*$C$9</f>
        <v>0</v>
      </c>
      <c r="P48" s="290" t="n">
        <f aca="false">SUM(K48:O48)</f>
        <v>0</v>
      </c>
      <c r="Q48" s="145"/>
    </row>
    <row r="49" s="80" customFormat="true" ht="18" hidden="false" customHeight="true" outlineLevel="0" collapsed="false">
      <c r="A49" s="158" t="s">
        <v>775</v>
      </c>
      <c r="B49" s="206" t="s">
        <v>776</v>
      </c>
      <c r="C49" s="206" t="s">
        <v>102</v>
      </c>
      <c r="D49" s="285" t="n">
        <v>652.3</v>
      </c>
      <c r="E49" s="210"/>
      <c r="F49" s="210"/>
      <c r="G49" s="210"/>
      <c r="H49" s="210"/>
      <c r="I49" s="210"/>
      <c r="J49" s="210"/>
      <c r="K49" s="288" t="n">
        <f aca="false">D49*F49*$C$5</f>
        <v>0</v>
      </c>
      <c r="L49" s="288" t="n">
        <f aca="false">D49*G49*$C$6</f>
        <v>0</v>
      </c>
      <c r="M49" s="288" t="n">
        <f aca="false">H49*D49*$C$8</f>
        <v>0</v>
      </c>
      <c r="N49" s="288" t="n">
        <f aca="false">D49*I49*$C$7</f>
        <v>0</v>
      </c>
      <c r="O49" s="289" t="n">
        <f aca="false">D49*J49*$C$9</f>
        <v>0</v>
      </c>
      <c r="P49" s="290" t="n">
        <f aca="false">SUM(K49:O49)</f>
        <v>0</v>
      </c>
      <c r="Q49" s="145"/>
    </row>
    <row r="50" s="80" customFormat="true" ht="18" hidden="false" customHeight="true" outlineLevel="0" collapsed="false">
      <c r="A50" s="731" t="s">
        <v>173</v>
      </c>
      <c r="B50" s="732" t="s">
        <v>106</v>
      </c>
      <c r="C50" s="732" t="s">
        <v>102</v>
      </c>
      <c r="D50" s="733" t="n">
        <v>72</v>
      </c>
      <c r="E50" s="734"/>
      <c r="F50" s="734"/>
      <c r="G50" s="734"/>
      <c r="H50" s="734"/>
      <c r="I50" s="734"/>
      <c r="J50" s="734"/>
      <c r="K50" s="288" t="n">
        <f aca="false">D50*F50*$C$5</f>
        <v>0</v>
      </c>
      <c r="L50" s="288" t="n">
        <f aca="false">D50*G50*$C$6</f>
        <v>0</v>
      </c>
      <c r="M50" s="288" t="n">
        <f aca="false">H50*D50*$C$8</f>
        <v>0</v>
      </c>
      <c r="N50" s="288" t="n">
        <f aca="false">D50*I50*$C$7</f>
        <v>0</v>
      </c>
      <c r="O50" s="289" t="n">
        <f aca="false">D50*J50*$C$9</f>
        <v>0</v>
      </c>
      <c r="P50" s="290" t="n">
        <f aca="false">SUM(K50:O50)</f>
        <v>0</v>
      </c>
      <c r="Q50" s="145"/>
    </row>
    <row r="51" s="80" customFormat="true" ht="18" hidden="false" customHeight="true" outlineLevel="0" collapsed="false">
      <c r="A51" s="158" t="s">
        <v>173</v>
      </c>
      <c r="B51" s="206" t="s">
        <v>106</v>
      </c>
      <c r="C51" s="206" t="s">
        <v>102</v>
      </c>
      <c r="D51" s="285" t="n">
        <v>411.1</v>
      </c>
      <c r="E51" s="210"/>
      <c r="F51" s="210"/>
      <c r="G51" s="210"/>
      <c r="H51" s="210"/>
      <c r="I51" s="210"/>
      <c r="J51" s="210"/>
      <c r="K51" s="288" t="n">
        <f aca="false">D51*F51*$C$5</f>
        <v>0</v>
      </c>
      <c r="L51" s="288" t="n">
        <f aca="false">D51*G51*$C$6</f>
        <v>0</v>
      </c>
      <c r="M51" s="288" t="n">
        <f aca="false">H51*D51*$C$8</f>
        <v>0</v>
      </c>
      <c r="N51" s="288" t="n">
        <f aca="false">D51*I51*$C$7</f>
        <v>0</v>
      </c>
      <c r="O51" s="289" t="n">
        <f aca="false">D51*J51*$C$9</f>
        <v>0</v>
      </c>
      <c r="P51" s="290" t="n">
        <f aca="false">SUM(K51:O51)</f>
        <v>0</v>
      </c>
      <c r="Q51" s="145"/>
    </row>
    <row r="52" s="80" customFormat="true" ht="18" hidden="false" customHeight="true" outlineLevel="0" collapsed="false">
      <c r="A52" s="731" t="s">
        <v>173</v>
      </c>
      <c r="B52" s="732" t="s">
        <v>106</v>
      </c>
      <c r="C52" s="732" t="s">
        <v>102</v>
      </c>
      <c r="D52" s="733" t="n">
        <v>72</v>
      </c>
      <c r="E52" s="734"/>
      <c r="F52" s="734"/>
      <c r="G52" s="734"/>
      <c r="H52" s="734"/>
      <c r="I52" s="734"/>
      <c r="J52" s="734"/>
      <c r="K52" s="288" t="n">
        <f aca="false">D52*F52*$C$5</f>
        <v>0</v>
      </c>
      <c r="L52" s="288" t="n">
        <f aca="false">D52*G52*$C$6</f>
        <v>0</v>
      </c>
      <c r="M52" s="288" t="n">
        <f aca="false">H52*D52*$C$8</f>
        <v>0</v>
      </c>
      <c r="N52" s="288" t="n">
        <f aca="false">D52*I52*$C$7</f>
        <v>0</v>
      </c>
      <c r="O52" s="289" t="n">
        <f aca="false">D52*J52*$C$9</f>
        <v>0</v>
      </c>
      <c r="P52" s="290" t="n">
        <f aca="false">SUM(K52:O52)</f>
        <v>0</v>
      </c>
      <c r="Q52" s="145"/>
    </row>
    <row r="53" s="80" customFormat="true" ht="18" hidden="false" customHeight="true" outlineLevel="0" collapsed="false">
      <c r="A53" s="294" t="s">
        <v>147</v>
      </c>
      <c r="B53" s="206" t="s">
        <v>174</v>
      </c>
      <c r="C53" s="206" t="s">
        <v>102</v>
      </c>
      <c r="D53" s="285" t="n">
        <v>268.14</v>
      </c>
      <c r="E53" s="210"/>
      <c r="F53" s="210"/>
      <c r="G53" s="210"/>
      <c r="H53" s="210"/>
      <c r="I53" s="210"/>
      <c r="J53" s="210"/>
      <c r="K53" s="288" t="n">
        <f aca="false">D53*F53*$C$5</f>
        <v>0</v>
      </c>
      <c r="L53" s="288" t="n">
        <f aca="false">D53*G53*$C$6</f>
        <v>0</v>
      </c>
      <c r="M53" s="288" t="n">
        <f aca="false">H53*D53*$C$8</f>
        <v>0</v>
      </c>
      <c r="N53" s="288" t="n">
        <f aca="false">D53*I53*$C$7</f>
        <v>0</v>
      </c>
      <c r="O53" s="289" t="n">
        <f aca="false">D53*J53*$C$9</f>
        <v>0</v>
      </c>
      <c r="P53" s="290" t="n">
        <f aca="false">SUM(K53:O53)</f>
        <v>0</v>
      </c>
      <c r="Q53" s="145"/>
    </row>
    <row r="54" s="80" customFormat="true" ht="18" hidden="false" customHeight="true" outlineLevel="0" collapsed="false">
      <c r="A54" s="158" t="s">
        <v>175</v>
      </c>
      <c r="B54" s="206" t="s">
        <v>176</v>
      </c>
      <c r="C54" s="206" t="s">
        <v>102</v>
      </c>
      <c r="D54" s="285" t="n">
        <v>529.97</v>
      </c>
      <c r="E54" s="210"/>
      <c r="F54" s="210"/>
      <c r="G54" s="210"/>
      <c r="H54" s="210"/>
      <c r="I54" s="210"/>
      <c r="J54" s="210"/>
      <c r="K54" s="288" t="n">
        <f aca="false">D54*F54*$C$5</f>
        <v>0</v>
      </c>
      <c r="L54" s="288" t="n">
        <f aca="false">D54*G54*$C$6</f>
        <v>0</v>
      </c>
      <c r="M54" s="288" t="n">
        <f aca="false">H54*D54*$C$8</f>
        <v>0</v>
      </c>
      <c r="N54" s="288" t="n">
        <f aca="false">D54*I54*$C$7</f>
        <v>0</v>
      </c>
      <c r="O54" s="289" t="n">
        <f aca="false">D54*J54*$C$9</f>
        <v>0</v>
      </c>
      <c r="P54" s="290" t="n">
        <f aca="false">SUM(K54:O54)</f>
        <v>0</v>
      </c>
      <c r="Q54" s="145"/>
    </row>
    <row r="55" s="80" customFormat="true" ht="18" hidden="false" customHeight="true" outlineLevel="0" collapsed="false">
      <c r="A55" s="158" t="s">
        <v>175</v>
      </c>
      <c r="B55" s="206" t="s">
        <v>142</v>
      </c>
      <c r="C55" s="206" t="s">
        <v>102</v>
      </c>
      <c r="D55" s="285" t="n">
        <v>94.56</v>
      </c>
      <c r="E55" s="210"/>
      <c r="F55" s="210"/>
      <c r="G55" s="210"/>
      <c r="H55" s="210"/>
      <c r="I55" s="210"/>
      <c r="J55" s="210"/>
      <c r="K55" s="288" t="n">
        <f aca="false">D55*F55*$C$5</f>
        <v>0</v>
      </c>
      <c r="L55" s="288" t="n">
        <f aca="false">D55*G55*$C$6</f>
        <v>0</v>
      </c>
      <c r="M55" s="288" t="n">
        <f aca="false">H55*D55*$C$8</f>
        <v>0</v>
      </c>
      <c r="N55" s="288" t="n">
        <f aca="false">D55*I55*$C$7</f>
        <v>0</v>
      </c>
      <c r="O55" s="289" t="n">
        <f aca="false">D55*J55*$C$9</f>
        <v>0</v>
      </c>
      <c r="P55" s="290" t="n">
        <f aca="false">SUM(K55:O55)</f>
        <v>0</v>
      </c>
      <c r="Q55" s="145"/>
    </row>
    <row r="56" s="80" customFormat="true" ht="18" hidden="false" customHeight="true" outlineLevel="0" collapsed="false">
      <c r="A56" s="158" t="s">
        <v>175</v>
      </c>
      <c r="B56" s="206" t="s">
        <v>177</v>
      </c>
      <c r="C56" s="206" t="s">
        <v>102</v>
      </c>
      <c r="D56" s="285" t="n">
        <v>519.97</v>
      </c>
      <c r="E56" s="210"/>
      <c r="F56" s="210"/>
      <c r="G56" s="210"/>
      <c r="H56" s="210"/>
      <c r="I56" s="210"/>
      <c r="J56" s="210"/>
      <c r="K56" s="288" t="n">
        <f aca="false">D56*F56*$C$5</f>
        <v>0</v>
      </c>
      <c r="L56" s="288" t="n">
        <f aca="false">D56*G56*$C$6</f>
        <v>0</v>
      </c>
      <c r="M56" s="288" t="n">
        <f aca="false">H56*D56*$C$8</f>
        <v>0</v>
      </c>
      <c r="N56" s="288" t="n">
        <f aca="false">D56*I56*$C$7</f>
        <v>0</v>
      </c>
      <c r="O56" s="289" t="n">
        <f aca="false">D56*J56*$C$9</f>
        <v>0</v>
      </c>
      <c r="P56" s="290" t="n">
        <f aca="false">SUM(K56:O56)</f>
        <v>0</v>
      </c>
      <c r="Q56" s="145"/>
    </row>
    <row r="57" s="80" customFormat="true" ht="18" hidden="false" customHeight="true" outlineLevel="0" collapsed="false">
      <c r="A57" s="294" t="s">
        <v>152</v>
      </c>
      <c r="B57" s="206" t="s">
        <v>178</v>
      </c>
      <c r="C57" s="206" t="s">
        <v>102</v>
      </c>
      <c r="D57" s="285" t="n">
        <v>469.84</v>
      </c>
      <c r="E57" s="210"/>
      <c r="F57" s="210"/>
      <c r="G57" s="210"/>
      <c r="H57" s="210"/>
      <c r="I57" s="210"/>
      <c r="J57" s="210"/>
      <c r="K57" s="288" t="n">
        <f aca="false">D57*F57*$C$5</f>
        <v>0</v>
      </c>
      <c r="L57" s="288" t="n">
        <f aca="false">D57*G57*$C$6</f>
        <v>0</v>
      </c>
      <c r="M57" s="288" t="n">
        <f aca="false">H57*D57*$C$8</f>
        <v>0</v>
      </c>
      <c r="N57" s="288" t="n">
        <f aca="false">D57*I57*$C$7</f>
        <v>0</v>
      </c>
      <c r="O57" s="289" t="n">
        <f aca="false">D57*J57*$C$9</f>
        <v>0</v>
      </c>
      <c r="P57" s="290" t="n">
        <f aca="false">SUM(K57:O57)</f>
        <v>0</v>
      </c>
      <c r="Q57" s="145"/>
    </row>
    <row r="58" s="80" customFormat="true" ht="18" hidden="false" customHeight="true" outlineLevel="0" collapsed="false">
      <c r="A58" s="158" t="s">
        <v>179</v>
      </c>
      <c r="B58" s="206" t="s">
        <v>180</v>
      </c>
      <c r="C58" s="206" t="s">
        <v>102</v>
      </c>
      <c r="D58" s="285" t="n">
        <v>43.75</v>
      </c>
      <c r="E58" s="210"/>
      <c r="F58" s="210"/>
      <c r="G58" s="210"/>
      <c r="H58" s="210"/>
      <c r="I58" s="210"/>
      <c r="J58" s="210"/>
      <c r="K58" s="288" t="n">
        <f aca="false">D58*F58*$C$5</f>
        <v>0</v>
      </c>
      <c r="L58" s="288" t="n">
        <f aca="false">D58*G58*$C$6</f>
        <v>0</v>
      </c>
      <c r="M58" s="288" t="n">
        <f aca="false">H58*D58*$C$8</f>
        <v>0</v>
      </c>
      <c r="N58" s="288" t="n">
        <f aca="false">D58*I58*$C$7</f>
        <v>0</v>
      </c>
      <c r="O58" s="289" t="n">
        <f aca="false">D58*J58*$C$9</f>
        <v>0</v>
      </c>
      <c r="P58" s="290" t="n">
        <f aca="false">SUM(K58:O58)</f>
        <v>0</v>
      </c>
      <c r="Q58" s="145"/>
    </row>
    <row r="59" s="80" customFormat="true" ht="18" hidden="false" customHeight="true" outlineLevel="0" collapsed="false">
      <c r="A59" s="158" t="s">
        <v>181</v>
      </c>
      <c r="B59" s="206" t="s">
        <v>182</v>
      </c>
      <c r="C59" s="206" t="s">
        <v>102</v>
      </c>
      <c r="D59" s="285" t="n">
        <v>44.24</v>
      </c>
      <c r="E59" s="210"/>
      <c r="F59" s="210"/>
      <c r="G59" s="210"/>
      <c r="H59" s="210"/>
      <c r="I59" s="210"/>
      <c r="J59" s="210"/>
      <c r="K59" s="288" t="n">
        <f aca="false">D59*F59*$C$5</f>
        <v>0</v>
      </c>
      <c r="L59" s="288" t="n">
        <f aca="false">D59*G59*$C$6</f>
        <v>0</v>
      </c>
      <c r="M59" s="288" t="n">
        <f aca="false">H59*D59*$C$8</f>
        <v>0</v>
      </c>
      <c r="N59" s="288" t="n">
        <f aca="false">D59*I59*$C$7</f>
        <v>0</v>
      </c>
      <c r="O59" s="289" t="n">
        <f aca="false">D59*J59*$C$9</f>
        <v>0</v>
      </c>
      <c r="P59" s="290" t="n">
        <f aca="false">SUM(K59:O59)</f>
        <v>0</v>
      </c>
      <c r="Q59" s="145"/>
    </row>
    <row r="60" s="80" customFormat="true" ht="18" hidden="false" customHeight="true" outlineLevel="0" collapsed="false">
      <c r="A60" s="158" t="s">
        <v>777</v>
      </c>
      <c r="B60" s="206" t="s">
        <v>778</v>
      </c>
      <c r="C60" s="206" t="s">
        <v>102</v>
      </c>
      <c r="D60" s="285" t="n">
        <v>731.48</v>
      </c>
      <c r="E60" s="210"/>
      <c r="F60" s="210"/>
      <c r="G60" s="210"/>
      <c r="H60" s="210"/>
      <c r="I60" s="210"/>
      <c r="J60" s="210"/>
      <c r="K60" s="288" t="n">
        <f aca="false">D60*F60*$C$5</f>
        <v>0</v>
      </c>
      <c r="L60" s="288" t="n">
        <f aca="false">D60*G60*$C$6</f>
        <v>0</v>
      </c>
      <c r="M60" s="288" t="n">
        <f aca="false">H60*D60*$C$8</f>
        <v>0</v>
      </c>
      <c r="N60" s="288" t="n">
        <f aca="false">D60*I60*$C$7</f>
        <v>0</v>
      </c>
      <c r="O60" s="289" t="n">
        <f aca="false">D60*J60*$C$9</f>
        <v>0</v>
      </c>
      <c r="P60" s="290" t="n">
        <f aca="false">SUM(K60:O60)</f>
        <v>0</v>
      </c>
      <c r="Q60" s="145"/>
    </row>
    <row r="61" s="80" customFormat="true" ht="18" hidden="false" customHeight="true" outlineLevel="0" collapsed="false">
      <c r="A61" s="731" t="s">
        <v>183</v>
      </c>
      <c r="B61" s="732" t="s">
        <v>184</v>
      </c>
      <c r="C61" s="732" t="s">
        <v>102</v>
      </c>
      <c r="D61" s="733" t="n">
        <v>72</v>
      </c>
      <c r="E61" s="734"/>
      <c r="F61" s="734"/>
      <c r="G61" s="734"/>
      <c r="H61" s="734"/>
      <c r="I61" s="734"/>
      <c r="J61" s="734"/>
      <c r="K61" s="288" t="n">
        <f aca="false">D61*F61*$C$5</f>
        <v>0</v>
      </c>
      <c r="L61" s="288" t="n">
        <f aca="false">D61*G61*$C$6</f>
        <v>0</v>
      </c>
      <c r="M61" s="288" t="n">
        <f aca="false">H61*D61*$C$8</f>
        <v>0</v>
      </c>
      <c r="N61" s="288" t="n">
        <f aca="false">D61*I61*$C$7</f>
        <v>0</v>
      </c>
      <c r="O61" s="289" t="n">
        <f aca="false">D61*J61*$C$9</f>
        <v>0</v>
      </c>
      <c r="P61" s="290" t="n">
        <f aca="false">SUM(K61:O61)</f>
        <v>0</v>
      </c>
      <c r="Q61" s="145"/>
    </row>
    <row r="62" s="80" customFormat="true" ht="18" hidden="false" customHeight="true" outlineLevel="0" collapsed="false">
      <c r="A62" s="158" t="s">
        <v>183</v>
      </c>
      <c r="B62" s="206" t="s">
        <v>184</v>
      </c>
      <c r="C62" s="206" t="s">
        <v>102</v>
      </c>
      <c r="D62" s="285" t="n">
        <v>425.64</v>
      </c>
      <c r="E62" s="210"/>
      <c r="F62" s="210"/>
      <c r="G62" s="210"/>
      <c r="H62" s="210"/>
      <c r="I62" s="210"/>
      <c r="J62" s="210"/>
      <c r="K62" s="288" t="n">
        <f aca="false">D62*F62*$C$5</f>
        <v>0</v>
      </c>
      <c r="L62" s="288" t="n">
        <f aca="false">D62*G62*$C$6</f>
        <v>0</v>
      </c>
      <c r="M62" s="288" t="n">
        <f aca="false">H62*D62*$C$8</f>
        <v>0</v>
      </c>
      <c r="N62" s="288" t="n">
        <f aca="false">D62*I62*$C$7</f>
        <v>0</v>
      </c>
      <c r="O62" s="289" t="n">
        <f aca="false">D62*J62*$C$9</f>
        <v>0</v>
      </c>
      <c r="P62" s="290" t="n">
        <f aca="false">SUM(K62:O62)</f>
        <v>0</v>
      </c>
      <c r="Q62" s="145"/>
    </row>
    <row r="63" s="80" customFormat="true" ht="18" hidden="false" customHeight="true" outlineLevel="0" collapsed="false">
      <c r="A63" s="731" t="s">
        <v>183</v>
      </c>
      <c r="B63" s="732" t="s">
        <v>184</v>
      </c>
      <c r="C63" s="732" t="s">
        <v>102</v>
      </c>
      <c r="D63" s="733" t="n">
        <v>72</v>
      </c>
      <c r="E63" s="734"/>
      <c r="F63" s="734"/>
      <c r="G63" s="734"/>
      <c r="H63" s="734"/>
      <c r="I63" s="734"/>
      <c r="J63" s="734"/>
      <c r="K63" s="288" t="n">
        <f aca="false">D63*F63*$C$5</f>
        <v>0</v>
      </c>
      <c r="L63" s="288" t="n">
        <f aca="false">D63*G63*$C$6</f>
        <v>0</v>
      </c>
      <c r="M63" s="288" t="n">
        <f aca="false">H63*D63*$C$8</f>
        <v>0</v>
      </c>
      <c r="N63" s="288" t="n">
        <f aca="false">D63*I63*$C$7</f>
        <v>0</v>
      </c>
      <c r="O63" s="289" t="n">
        <f aca="false">D63*J63*$C$9</f>
        <v>0</v>
      </c>
      <c r="P63" s="290" t="n">
        <f aca="false">SUM(K63:O63)</f>
        <v>0</v>
      </c>
      <c r="Q63" s="145"/>
    </row>
    <row r="64" s="80" customFormat="true" ht="18" hidden="false" customHeight="true" outlineLevel="0" collapsed="false">
      <c r="A64" s="294" t="s">
        <v>155</v>
      </c>
      <c r="B64" s="206" t="s">
        <v>185</v>
      </c>
      <c r="C64" s="206" t="s">
        <v>102</v>
      </c>
      <c r="D64" s="285" t="n">
        <v>178.37</v>
      </c>
      <c r="E64" s="210"/>
      <c r="F64" s="210"/>
      <c r="G64" s="210"/>
      <c r="H64" s="210"/>
      <c r="I64" s="210"/>
      <c r="J64" s="210"/>
      <c r="K64" s="288" t="n">
        <f aca="false">D64*F64*$C$5</f>
        <v>0</v>
      </c>
      <c r="L64" s="288" t="n">
        <f aca="false">D64*G64*$C$6</f>
        <v>0</v>
      </c>
      <c r="M64" s="288" t="n">
        <f aca="false">H64*D64*$C$8</f>
        <v>0</v>
      </c>
      <c r="N64" s="288" t="n">
        <f aca="false">D64*I64*$C$7</f>
        <v>0</v>
      </c>
      <c r="O64" s="289" t="n">
        <f aca="false">D64*J64*$C$9</f>
        <v>0</v>
      </c>
      <c r="P64" s="290" t="n">
        <f aca="false">SUM(K64:O64)</f>
        <v>0</v>
      </c>
      <c r="Q64" s="145"/>
    </row>
    <row r="65" s="80" customFormat="true" ht="18" hidden="false" customHeight="true" outlineLevel="0" collapsed="false">
      <c r="A65" s="158" t="s">
        <v>186</v>
      </c>
      <c r="B65" s="206" t="s">
        <v>187</v>
      </c>
      <c r="C65" s="206" t="s">
        <v>102</v>
      </c>
      <c r="D65" s="285" t="n">
        <v>627.81</v>
      </c>
      <c r="E65" s="210"/>
      <c r="F65" s="210"/>
      <c r="G65" s="210"/>
      <c r="H65" s="210"/>
      <c r="I65" s="210"/>
      <c r="J65" s="210"/>
      <c r="K65" s="288" t="n">
        <f aca="false">D65*F65*$C$5</f>
        <v>0</v>
      </c>
      <c r="L65" s="288" t="n">
        <f aca="false">D65*G65*$C$6</f>
        <v>0</v>
      </c>
      <c r="M65" s="288" t="n">
        <f aca="false">H65*D65*$C$8</f>
        <v>0</v>
      </c>
      <c r="N65" s="288" t="n">
        <f aca="false">D65*I65*$C$7</f>
        <v>0</v>
      </c>
      <c r="O65" s="289" t="n">
        <f aca="false">D65*J65*$C$9</f>
        <v>0</v>
      </c>
      <c r="P65" s="290" t="n">
        <f aca="false">SUM(K65:O65)</f>
        <v>0</v>
      </c>
      <c r="Q65" s="145"/>
    </row>
    <row r="66" s="80" customFormat="true" ht="18" hidden="false" customHeight="true" outlineLevel="0" collapsed="false">
      <c r="A66" s="294" t="s">
        <v>159</v>
      </c>
      <c r="B66" s="206" t="s">
        <v>188</v>
      </c>
      <c r="C66" s="206" t="s">
        <v>102</v>
      </c>
      <c r="D66" s="285" t="n">
        <v>282.36</v>
      </c>
      <c r="E66" s="210"/>
      <c r="F66" s="210"/>
      <c r="G66" s="210"/>
      <c r="H66" s="210"/>
      <c r="I66" s="210"/>
      <c r="J66" s="210"/>
      <c r="K66" s="288" t="n">
        <f aca="false">D66*F66*$C$5</f>
        <v>0</v>
      </c>
      <c r="L66" s="288" t="n">
        <f aca="false">D66*G66*$C$6</f>
        <v>0</v>
      </c>
      <c r="M66" s="288" t="n">
        <f aca="false">H66*D66*$C$8</f>
        <v>0</v>
      </c>
      <c r="N66" s="288" t="n">
        <f aca="false">D66*I66*$C$7</f>
        <v>0</v>
      </c>
      <c r="O66" s="289" t="n">
        <f aca="false">D66*J66*$C$9</f>
        <v>0</v>
      </c>
      <c r="P66" s="290" t="n">
        <f aca="false">SUM(K66:O66)</f>
        <v>0</v>
      </c>
      <c r="Q66" s="145"/>
    </row>
    <row r="67" s="80" customFormat="true" ht="18" hidden="false" customHeight="true" outlineLevel="0" collapsed="false">
      <c r="A67" s="158" t="s">
        <v>779</v>
      </c>
      <c r="B67" s="206" t="s">
        <v>780</v>
      </c>
      <c r="C67" s="206" t="s">
        <v>102</v>
      </c>
      <c r="D67" s="285" t="n">
        <v>652.97</v>
      </c>
      <c r="E67" s="210"/>
      <c r="F67" s="210"/>
      <c r="G67" s="210"/>
      <c r="H67" s="210"/>
      <c r="I67" s="210"/>
      <c r="J67" s="210"/>
      <c r="K67" s="288" t="n">
        <f aca="false">D67*F67*$C$5</f>
        <v>0</v>
      </c>
      <c r="L67" s="288" t="n">
        <f aca="false">D67*G67*$C$6</f>
        <v>0</v>
      </c>
      <c r="M67" s="288" t="n">
        <f aca="false">H67*D67*$C$8</f>
        <v>0</v>
      </c>
      <c r="N67" s="288" t="n">
        <f aca="false">D67*I67*$C$7</f>
        <v>0</v>
      </c>
      <c r="O67" s="289" t="n">
        <f aca="false">D67*J67*$C$9</f>
        <v>0</v>
      </c>
      <c r="P67" s="290" t="n">
        <f aca="false">SUM(K67:O67)</f>
        <v>0</v>
      </c>
      <c r="Q67" s="145"/>
    </row>
    <row r="68" s="80" customFormat="true" ht="18" hidden="false" customHeight="true" outlineLevel="0" collapsed="false">
      <c r="A68" s="158" t="s">
        <v>767</v>
      </c>
      <c r="B68" s="206" t="s">
        <v>781</v>
      </c>
      <c r="C68" s="206" t="s">
        <v>102</v>
      </c>
      <c r="D68" s="285" t="n">
        <v>485.1</v>
      </c>
      <c r="E68" s="210"/>
      <c r="F68" s="210"/>
      <c r="G68" s="210"/>
      <c r="H68" s="210"/>
      <c r="I68" s="210"/>
      <c r="J68" s="210"/>
      <c r="K68" s="288" t="n">
        <f aca="false">D68*F68*$C$5</f>
        <v>0</v>
      </c>
      <c r="L68" s="288" t="n">
        <f aca="false">D68*G68*$C$6</f>
        <v>0</v>
      </c>
      <c r="M68" s="288" t="n">
        <f aca="false">H68*D68*$C$8</f>
        <v>0</v>
      </c>
      <c r="N68" s="288" t="n">
        <f aca="false">D68*I68*$C$7</f>
        <v>0</v>
      </c>
      <c r="O68" s="289" t="n">
        <f aca="false">D68*J68*$C$9</f>
        <v>0</v>
      </c>
      <c r="P68" s="290" t="n">
        <f aca="false">SUM(K68:O68)</f>
        <v>0</v>
      </c>
      <c r="Q68" s="145"/>
    </row>
    <row r="69" s="80" customFormat="true" ht="18" hidden="false" customHeight="true" outlineLevel="0" collapsed="false">
      <c r="A69" s="158" t="s">
        <v>769</v>
      </c>
      <c r="B69" s="206" t="s">
        <v>782</v>
      </c>
      <c r="C69" s="206" t="s">
        <v>102</v>
      </c>
      <c r="D69" s="285" t="n">
        <v>524.51</v>
      </c>
      <c r="E69" s="210"/>
      <c r="F69" s="210"/>
      <c r="G69" s="210"/>
      <c r="H69" s="210"/>
      <c r="I69" s="210"/>
      <c r="J69" s="210"/>
      <c r="K69" s="288" t="n">
        <f aca="false">D69*F69*$C$5</f>
        <v>0</v>
      </c>
      <c r="L69" s="288" t="n">
        <f aca="false">D69*G69*$C$6</f>
        <v>0</v>
      </c>
      <c r="M69" s="288" t="n">
        <f aca="false">H69*D69*$C$8</f>
        <v>0</v>
      </c>
      <c r="N69" s="288" t="n">
        <f aca="false">D69*I69*$C$7</f>
        <v>0</v>
      </c>
      <c r="O69" s="289" t="n">
        <f aca="false">D69*J69*$C$9</f>
        <v>0</v>
      </c>
      <c r="P69" s="290" t="n">
        <f aca="false">SUM(K69:O69)</f>
        <v>0</v>
      </c>
      <c r="Q69" s="145"/>
    </row>
    <row r="70" s="80" customFormat="true" ht="18" hidden="false" customHeight="true" outlineLevel="0" collapsed="false">
      <c r="A70" s="158" t="s">
        <v>771</v>
      </c>
      <c r="B70" s="206" t="s">
        <v>783</v>
      </c>
      <c r="C70" s="206" t="s">
        <v>102</v>
      </c>
      <c r="D70" s="285" t="n">
        <v>628.2</v>
      </c>
      <c r="E70" s="210"/>
      <c r="F70" s="210"/>
      <c r="G70" s="210"/>
      <c r="H70" s="210"/>
      <c r="I70" s="210"/>
      <c r="J70" s="210"/>
      <c r="K70" s="288" t="n">
        <f aca="false">D70*F70*$C$5</f>
        <v>0</v>
      </c>
      <c r="L70" s="288" t="n">
        <f aca="false">D70*G70*$C$6</f>
        <v>0</v>
      </c>
      <c r="M70" s="288" t="n">
        <f aca="false">H70*D70*$C$8</f>
        <v>0</v>
      </c>
      <c r="N70" s="288" t="n">
        <f aca="false">D70*I70*$C$7</f>
        <v>0</v>
      </c>
      <c r="O70" s="289" t="n">
        <f aca="false">D70*J70*$C$9</f>
        <v>0</v>
      </c>
      <c r="P70" s="290" t="n">
        <f aca="false">SUM(K70:O70)</f>
        <v>0</v>
      </c>
      <c r="Q70" s="145"/>
    </row>
    <row r="71" s="80" customFormat="true" ht="18" hidden="false" customHeight="true" outlineLevel="0" collapsed="false">
      <c r="A71" s="158" t="s">
        <v>773</v>
      </c>
      <c r="B71" s="206" t="s">
        <v>784</v>
      </c>
      <c r="C71" s="206" t="s">
        <v>102</v>
      </c>
      <c r="D71" s="285" t="n">
        <v>477.12</v>
      </c>
      <c r="E71" s="210"/>
      <c r="F71" s="210"/>
      <c r="G71" s="210"/>
      <c r="H71" s="210"/>
      <c r="I71" s="210"/>
      <c r="J71" s="210"/>
      <c r="K71" s="288" t="n">
        <f aca="false">D71*F71*$C$5</f>
        <v>0</v>
      </c>
      <c r="L71" s="288" t="n">
        <f aca="false">D71*G71*$C$6</f>
        <v>0</v>
      </c>
      <c r="M71" s="288" t="n">
        <f aca="false">H71*D71*$C$8</f>
        <v>0</v>
      </c>
      <c r="N71" s="288" t="n">
        <f aca="false">D71*I71*$C$7</f>
        <v>0</v>
      </c>
      <c r="O71" s="289" t="n">
        <f aca="false">D71*J71*$C$9</f>
        <v>0</v>
      </c>
      <c r="P71" s="290" t="n">
        <f aca="false">SUM(K71:O71)</f>
        <v>0</v>
      </c>
      <c r="Q71" s="145"/>
    </row>
    <row r="72" s="80" customFormat="true" ht="18" hidden="false" customHeight="true" outlineLevel="0" collapsed="false">
      <c r="A72" s="294" t="s">
        <v>138</v>
      </c>
      <c r="B72" s="206" t="s">
        <v>189</v>
      </c>
      <c r="C72" s="206" t="s">
        <v>103</v>
      </c>
      <c r="D72" s="285" t="n">
        <v>230.6</v>
      </c>
      <c r="E72" s="210"/>
      <c r="F72" s="210"/>
      <c r="G72" s="210"/>
      <c r="H72" s="210"/>
      <c r="I72" s="210"/>
      <c r="J72" s="210"/>
      <c r="K72" s="288" t="n">
        <f aca="false">D72*F72*$C$5</f>
        <v>0</v>
      </c>
      <c r="L72" s="288" t="n">
        <f aca="false">D72*G72*$C$6</f>
        <v>0</v>
      </c>
      <c r="M72" s="288" t="n">
        <f aca="false">H72*D72*$C$8</f>
        <v>0</v>
      </c>
      <c r="N72" s="288" t="n">
        <f aca="false">D72*I72*$C$7</f>
        <v>0</v>
      </c>
      <c r="O72" s="289" t="n">
        <f aca="false">D72*J72*$C$9</f>
        <v>0</v>
      </c>
      <c r="P72" s="290" t="n">
        <f aca="false">SUM(K72:O72)</f>
        <v>0</v>
      </c>
      <c r="Q72" s="145"/>
    </row>
    <row r="73" s="80" customFormat="true" ht="18" hidden="false" customHeight="true" outlineLevel="0" collapsed="false">
      <c r="A73" s="158" t="s">
        <v>190</v>
      </c>
      <c r="B73" s="206" t="s">
        <v>191</v>
      </c>
      <c r="C73" s="206" t="s">
        <v>103</v>
      </c>
      <c r="D73" s="285" t="n">
        <v>552.92</v>
      </c>
      <c r="E73" s="210"/>
      <c r="F73" s="210"/>
      <c r="G73" s="210"/>
      <c r="H73" s="210"/>
      <c r="I73" s="210"/>
      <c r="J73" s="210"/>
      <c r="K73" s="288" t="n">
        <f aca="false">D73*F73*$C$5</f>
        <v>0</v>
      </c>
      <c r="L73" s="288" t="n">
        <f aca="false">D73*G73*$C$6</f>
        <v>0</v>
      </c>
      <c r="M73" s="288" t="n">
        <f aca="false">H73*D73*$C$8</f>
        <v>0</v>
      </c>
      <c r="N73" s="288" t="n">
        <f aca="false">D73*I73*$C$7</f>
        <v>0</v>
      </c>
      <c r="O73" s="289" t="n">
        <f aca="false">D73*J73*$C$9</f>
        <v>0</v>
      </c>
      <c r="P73" s="290" t="n">
        <f aca="false">SUM(K73:O73)</f>
        <v>0</v>
      </c>
      <c r="Q73" s="145"/>
    </row>
    <row r="74" s="80" customFormat="true" ht="18" hidden="false" customHeight="true" outlineLevel="0" collapsed="false">
      <c r="A74" s="158" t="s">
        <v>190</v>
      </c>
      <c r="B74" s="206" t="s">
        <v>142</v>
      </c>
      <c r="C74" s="206" t="s">
        <v>103</v>
      </c>
      <c r="D74" s="285" t="n">
        <v>94.56</v>
      </c>
      <c r="E74" s="210"/>
      <c r="F74" s="210"/>
      <c r="G74" s="210"/>
      <c r="H74" s="210"/>
      <c r="I74" s="210"/>
      <c r="J74" s="210"/>
      <c r="K74" s="288" t="n">
        <f aca="false">D74*F74*$C$5</f>
        <v>0</v>
      </c>
      <c r="L74" s="288" t="n">
        <f aca="false">D74*G74*$C$6</f>
        <v>0</v>
      </c>
      <c r="M74" s="288" t="n">
        <f aca="false">H74*D74*$C$8</f>
        <v>0</v>
      </c>
      <c r="N74" s="288" t="n">
        <f aca="false">D74*I74*$C$7</f>
        <v>0</v>
      </c>
      <c r="O74" s="289" t="n">
        <f aca="false">D74*J74*$C$9</f>
        <v>0</v>
      </c>
      <c r="P74" s="290" t="n">
        <f aca="false">SUM(K74:O74)</f>
        <v>0</v>
      </c>
      <c r="Q74" s="145"/>
    </row>
    <row r="75" s="80" customFormat="true" ht="18" hidden="false" customHeight="true" outlineLevel="0" collapsed="false">
      <c r="A75" s="158" t="s">
        <v>190</v>
      </c>
      <c r="B75" s="206" t="s">
        <v>192</v>
      </c>
      <c r="C75" s="206" t="s">
        <v>103</v>
      </c>
      <c r="D75" s="285" t="n">
        <v>552.92</v>
      </c>
      <c r="E75" s="210"/>
      <c r="F75" s="210"/>
      <c r="G75" s="210"/>
      <c r="H75" s="210"/>
      <c r="I75" s="210"/>
      <c r="J75" s="210"/>
      <c r="K75" s="288" t="n">
        <f aca="false">D75*F75*$C$5</f>
        <v>0</v>
      </c>
      <c r="L75" s="288" t="n">
        <f aca="false">D75*G75*$C$6</f>
        <v>0</v>
      </c>
      <c r="M75" s="288" t="n">
        <f aca="false">H75*D75*$C$8</f>
        <v>0</v>
      </c>
      <c r="N75" s="288" t="n">
        <f aca="false">D75*I75*$C$7</f>
        <v>0</v>
      </c>
      <c r="O75" s="289" t="n">
        <f aca="false">D75*J75*$C$9</f>
        <v>0</v>
      </c>
      <c r="P75" s="290" t="n">
        <f aca="false">SUM(K75:O75)</f>
        <v>0</v>
      </c>
      <c r="Q75" s="145"/>
    </row>
    <row r="76" s="80" customFormat="true" ht="18" hidden="false" customHeight="true" outlineLevel="0" collapsed="false">
      <c r="A76" s="294" t="s">
        <v>144</v>
      </c>
      <c r="B76" s="206" t="s">
        <v>193</v>
      </c>
      <c r="C76" s="206" t="s">
        <v>103</v>
      </c>
      <c r="D76" s="285" t="n">
        <v>266.71</v>
      </c>
      <c r="E76" s="210"/>
      <c r="F76" s="210"/>
      <c r="G76" s="210"/>
      <c r="H76" s="210"/>
      <c r="I76" s="210"/>
      <c r="J76" s="210"/>
      <c r="K76" s="288" t="n">
        <f aca="false">D76*F76*$C$5</f>
        <v>0</v>
      </c>
      <c r="L76" s="288" t="n">
        <f aca="false">D76*G76*$C$6</f>
        <v>0</v>
      </c>
      <c r="M76" s="288" t="n">
        <f aca="false">H76*D76*$C$8</f>
        <v>0</v>
      </c>
      <c r="N76" s="288" t="n">
        <f aca="false">D76*I76*$C$7</f>
        <v>0</v>
      </c>
      <c r="O76" s="289" t="n">
        <f aca="false">D76*J76*$C$9</f>
        <v>0</v>
      </c>
      <c r="P76" s="290" t="n">
        <f aca="false">SUM(K76:O76)</f>
        <v>0</v>
      </c>
      <c r="Q76" s="145"/>
    </row>
    <row r="77" s="80" customFormat="true" ht="18" hidden="false" customHeight="true" outlineLevel="0" collapsed="false">
      <c r="A77" s="158" t="s">
        <v>146</v>
      </c>
      <c r="B77" s="206" t="s">
        <v>193</v>
      </c>
      <c r="C77" s="206" t="s">
        <v>103</v>
      </c>
      <c r="D77" s="285" t="n">
        <v>59</v>
      </c>
      <c r="E77" s="210"/>
      <c r="F77" s="210"/>
      <c r="G77" s="210"/>
      <c r="H77" s="210"/>
      <c r="I77" s="210"/>
      <c r="J77" s="210"/>
      <c r="K77" s="288" t="n">
        <f aca="false">D77*F77*$C$5</f>
        <v>0</v>
      </c>
      <c r="L77" s="288" t="n">
        <f aca="false">D77*G77*$C$6</f>
        <v>0</v>
      </c>
      <c r="M77" s="288" t="n">
        <f aca="false">H77*D77*$C$8</f>
        <v>0</v>
      </c>
      <c r="N77" s="288" t="n">
        <f aca="false">D77*I77*$C$7</f>
        <v>0</v>
      </c>
      <c r="O77" s="289" t="n">
        <f aca="false">D77*J77*$C$9</f>
        <v>0</v>
      </c>
      <c r="P77" s="290" t="n">
        <f aca="false">SUM(K77:O77)</f>
        <v>0</v>
      </c>
      <c r="Q77" s="145"/>
    </row>
    <row r="78" s="80" customFormat="true" ht="18" hidden="false" customHeight="true" outlineLevel="0" collapsed="false">
      <c r="A78" s="294" t="s">
        <v>147</v>
      </c>
      <c r="B78" s="206" t="s">
        <v>194</v>
      </c>
      <c r="C78" s="206" t="s">
        <v>103</v>
      </c>
      <c r="D78" s="285" t="n">
        <v>239.72</v>
      </c>
      <c r="E78" s="210"/>
      <c r="F78" s="210"/>
      <c r="G78" s="210"/>
      <c r="H78" s="210"/>
      <c r="I78" s="210"/>
      <c r="J78" s="210"/>
      <c r="K78" s="288" t="n">
        <f aca="false">D78*F78*$C$5</f>
        <v>0</v>
      </c>
      <c r="L78" s="288" t="n">
        <f aca="false">D78*G78*$C$6</f>
        <v>0</v>
      </c>
      <c r="M78" s="288" t="n">
        <f aca="false">H78*D78*$C$8</f>
        <v>0</v>
      </c>
      <c r="N78" s="288" t="n">
        <f aca="false">D78*I78*$C$7</f>
        <v>0</v>
      </c>
      <c r="O78" s="289" t="n">
        <f aca="false">D78*J78*$C$9</f>
        <v>0</v>
      </c>
      <c r="P78" s="290" t="n">
        <f aca="false">SUM(K78:O78)</f>
        <v>0</v>
      </c>
      <c r="Q78" s="145"/>
    </row>
    <row r="79" s="80" customFormat="true" ht="18" hidden="false" customHeight="true" outlineLevel="0" collapsed="false">
      <c r="A79" s="158" t="s">
        <v>195</v>
      </c>
      <c r="B79" s="206" t="s">
        <v>196</v>
      </c>
      <c r="C79" s="206" t="s">
        <v>103</v>
      </c>
      <c r="D79" s="285" t="n">
        <v>594.95</v>
      </c>
      <c r="E79" s="210"/>
      <c r="F79" s="210"/>
      <c r="G79" s="210"/>
      <c r="H79" s="210"/>
      <c r="I79" s="210"/>
      <c r="J79" s="210"/>
      <c r="K79" s="288" t="n">
        <f aca="false">D79*F79*$C$5</f>
        <v>0</v>
      </c>
      <c r="L79" s="288" t="n">
        <f aca="false">D79*G79*$C$6</f>
        <v>0</v>
      </c>
      <c r="M79" s="288" t="n">
        <f aca="false">H79*D79*$C$8</f>
        <v>0</v>
      </c>
      <c r="N79" s="288" t="n">
        <f aca="false">D79*I79*$C$7</f>
        <v>0</v>
      </c>
      <c r="O79" s="289" t="n">
        <f aca="false">D79*J79*$C$9</f>
        <v>0</v>
      </c>
      <c r="P79" s="290" t="n">
        <f aca="false">SUM(K79:O79)</f>
        <v>0</v>
      </c>
      <c r="Q79" s="145"/>
    </row>
    <row r="80" s="80" customFormat="true" ht="18" hidden="false" customHeight="true" outlineLevel="0" collapsed="false">
      <c r="A80" s="158" t="s">
        <v>195</v>
      </c>
      <c r="B80" s="206" t="s">
        <v>142</v>
      </c>
      <c r="C80" s="206" t="s">
        <v>103</v>
      </c>
      <c r="D80" s="285" t="n">
        <v>94.56</v>
      </c>
      <c r="E80" s="210"/>
      <c r="F80" s="210"/>
      <c r="G80" s="210"/>
      <c r="H80" s="210"/>
      <c r="I80" s="210"/>
      <c r="J80" s="210"/>
      <c r="K80" s="288" t="n">
        <f aca="false">D80*F80*$C$5</f>
        <v>0</v>
      </c>
      <c r="L80" s="288" t="n">
        <f aca="false">D80*G80*$C$6</f>
        <v>0</v>
      </c>
      <c r="M80" s="288" t="n">
        <f aca="false">H80*D80*$C$8</f>
        <v>0</v>
      </c>
      <c r="N80" s="288" t="n">
        <f aca="false">D80*I80*$C$7</f>
        <v>0</v>
      </c>
      <c r="O80" s="289" t="n">
        <f aca="false">D80*J80*$C$9</f>
        <v>0</v>
      </c>
      <c r="P80" s="290" t="n">
        <f aca="false">SUM(K80:O80)</f>
        <v>0</v>
      </c>
      <c r="Q80" s="145"/>
    </row>
    <row r="81" s="80" customFormat="true" ht="18" hidden="false" customHeight="true" outlineLevel="0" collapsed="false">
      <c r="A81" s="158" t="s">
        <v>195</v>
      </c>
      <c r="B81" s="206" t="s">
        <v>197</v>
      </c>
      <c r="C81" s="206" t="s">
        <v>103</v>
      </c>
      <c r="D81" s="285" t="n">
        <v>594.95</v>
      </c>
      <c r="E81" s="210"/>
      <c r="F81" s="210"/>
      <c r="G81" s="210"/>
      <c r="H81" s="210"/>
      <c r="I81" s="210"/>
      <c r="J81" s="210"/>
      <c r="K81" s="288" t="n">
        <f aca="false">D81*F81*$C$5</f>
        <v>0</v>
      </c>
      <c r="L81" s="288" t="n">
        <f aca="false">D81*G81*$C$6</f>
        <v>0</v>
      </c>
      <c r="M81" s="288" t="n">
        <f aca="false">H81*D81*$C$8</f>
        <v>0</v>
      </c>
      <c r="N81" s="288" t="n">
        <f aca="false">D81*I81*$C$7</f>
        <v>0</v>
      </c>
      <c r="O81" s="289" t="n">
        <f aca="false">D81*J81*$C$9</f>
        <v>0</v>
      </c>
      <c r="P81" s="290" t="n">
        <f aca="false">SUM(K81:O81)</f>
        <v>0</v>
      </c>
      <c r="Q81" s="145"/>
    </row>
    <row r="82" s="80" customFormat="true" ht="18" hidden="false" customHeight="true" outlineLevel="0" collapsed="false">
      <c r="A82" s="294" t="s">
        <v>198</v>
      </c>
      <c r="B82" s="206" t="s">
        <v>199</v>
      </c>
      <c r="C82" s="206" t="s">
        <v>103</v>
      </c>
      <c r="D82" s="285" t="n">
        <v>284.54</v>
      </c>
      <c r="E82" s="210"/>
      <c r="F82" s="210"/>
      <c r="G82" s="210"/>
      <c r="H82" s="210"/>
      <c r="I82" s="210"/>
      <c r="J82" s="210"/>
      <c r="K82" s="288" t="n">
        <f aca="false">D82*F82*$C$5</f>
        <v>0</v>
      </c>
      <c r="L82" s="288" t="n">
        <f aca="false">D82*G82*$C$6</f>
        <v>0</v>
      </c>
      <c r="M82" s="288" t="n">
        <f aca="false">H82*D82*$C$8</f>
        <v>0</v>
      </c>
      <c r="N82" s="288" t="n">
        <f aca="false">D82*I82*$C$7</f>
        <v>0</v>
      </c>
      <c r="O82" s="289" t="n">
        <f aca="false">D82*J82*$C$9</f>
        <v>0</v>
      </c>
      <c r="P82" s="290" t="n">
        <f aca="false">SUM(K82:O82)</f>
        <v>0</v>
      </c>
      <c r="Q82" s="145"/>
    </row>
    <row r="83" s="80" customFormat="true" ht="18" hidden="false" customHeight="true" outlineLevel="0" collapsed="false">
      <c r="A83" s="158" t="s">
        <v>154</v>
      </c>
      <c r="B83" s="206" t="s">
        <v>199</v>
      </c>
      <c r="C83" s="206" t="s">
        <v>103</v>
      </c>
      <c r="D83" s="285" t="n">
        <v>44.15</v>
      </c>
      <c r="E83" s="210"/>
      <c r="F83" s="210"/>
      <c r="G83" s="210"/>
      <c r="H83" s="210"/>
      <c r="I83" s="210"/>
      <c r="J83" s="210"/>
      <c r="K83" s="288" t="n">
        <f aca="false">D83*F83*$C$5</f>
        <v>0</v>
      </c>
      <c r="L83" s="288" t="n">
        <f aca="false">D83*G83*$C$6</f>
        <v>0</v>
      </c>
      <c r="M83" s="288" t="n">
        <f aca="false">H83*D83*$C$8</f>
        <v>0</v>
      </c>
      <c r="N83" s="288" t="n">
        <f aca="false">D83*I83*$C$7</f>
        <v>0</v>
      </c>
      <c r="O83" s="289" t="n">
        <f aca="false">D83*J83*$C$9</f>
        <v>0</v>
      </c>
      <c r="P83" s="290" t="n">
        <f aca="false">SUM(K83:O83)</f>
        <v>0</v>
      </c>
      <c r="Q83" s="145"/>
    </row>
    <row r="84" s="80" customFormat="true" ht="18" hidden="false" customHeight="true" outlineLevel="0" collapsed="false">
      <c r="A84" s="294" t="s">
        <v>155</v>
      </c>
      <c r="B84" s="206" t="s">
        <v>85</v>
      </c>
      <c r="C84" s="206" t="s">
        <v>103</v>
      </c>
      <c r="D84" s="285" t="n">
        <v>173.21</v>
      </c>
      <c r="E84" s="210"/>
      <c r="F84" s="210"/>
      <c r="G84" s="210"/>
      <c r="H84" s="210"/>
      <c r="I84" s="210"/>
      <c r="J84" s="210"/>
      <c r="K84" s="288" t="n">
        <f aca="false">D84*F84*$C$5</f>
        <v>0</v>
      </c>
      <c r="L84" s="288" t="n">
        <f aca="false">D84*G84*$C$6</f>
        <v>0</v>
      </c>
      <c r="M84" s="288" t="n">
        <f aca="false">H84*D84*$C$8</f>
        <v>0</v>
      </c>
      <c r="N84" s="288" t="n">
        <f aca="false">D84*I84*$C$7</f>
        <v>0</v>
      </c>
      <c r="O84" s="289" t="n">
        <f aca="false">D84*J84*$C$9</f>
        <v>0</v>
      </c>
      <c r="P84" s="290" t="n">
        <f aca="false">SUM(K84:O84)</f>
        <v>0</v>
      </c>
      <c r="Q84" s="145"/>
    </row>
    <row r="85" s="80" customFormat="true" ht="18" hidden="false" customHeight="true" outlineLevel="0" collapsed="false">
      <c r="A85" s="294" t="s">
        <v>202</v>
      </c>
      <c r="B85" s="206" t="s">
        <v>86</v>
      </c>
      <c r="C85" s="206" t="s">
        <v>103</v>
      </c>
      <c r="D85" s="285" t="n">
        <v>293.81</v>
      </c>
      <c r="E85" s="210"/>
      <c r="F85" s="210"/>
      <c r="G85" s="210"/>
      <c r="H85" s="210"/>
      <c r="I85" s="210"/>
      <c r="J85" s="210"/>
      <c r="K85" s="288" t="n">
        <f aca="false">D85*F85*$C$5</f>
        <v>0</v>
      </c>
      <c r="L85" s="288" t="n">
        <f aca="false">D85*G85*$C$6</f>
        <v>0</v>
      </c>
      <c r="M85" s="288" t="n">
        <f aca="false">H85*D85*$C$8</f>
        <v>0</v>
      </c>
      <c r="N85" s="288" t="n">
        <f aca="false">D85*I85*$C$7</f>
        <v>0</v>
      </c>
      <c r="O85" s="289" t="n">
        <f aca="false">D85*J85*$C$9</f>
        <v>0</v>
      </c>
      <c r="P85" s="290" t="n">
        <f aca="false">SUM(K85:O85)</f>
        <v>0</v>
      </c>
      <c r="Q85" s="145"/>
    </row>
    <row r="86" s="80" customFormat="true" ht="18" hidden="false" customHeight="true" outlineLevel="0" collapsed="false">
      <c r="A86" s="158" t="s">
        <v>200</v>
      </c>
      <c r="B86" s="206" t="s">
        <v>785</v>
      </c>
      <c r="C86" s="206" t="s">
        <v>103</v>
      </c>
      <c r="D86" s="285" t="n">
        <v>386.29</v>
      </c>
      <c r="E86" s="210"/>
      <c r="F86" s="210"/>
      <c r="G86" s="210"/>
      <c r="H86" s="210"/>
      <c r="I86" s="210"/>
      <c r="J86" s="210"/>
      <c r="K86" s="288" t="n">
        <f aca="false">D86*F86*$C$5</f>
        <v>0</v>
      </c>
      <c r="L86" s="288" t="n">
        <f aca="false">D86*G86*$C$6</f>
        <v>0</v>
      </c>
      <c r="M86" s="288" t="n">
        <f aca="false">H86*D86*$C$8</f>
        <v>0</v>
      </c>
      <c r="N86" s="288" t="n">
        <f aca="false">D86*I86*$C$7</f>
        <v>0</v>
      </c>
      <c r="O86" s="289" t="n">
        <f aca="false">D86*J86*$C$9</f>
        <v>0</v>
      </c>
      <c r="P86" s="290" t="n">
        <f aca="false">SUM(K86:O86)</f>
        <v>0</v>
      </c>
      <c r="Q86" s="145"/>
    </row>
    <row r="87" s="80" customFormat="true" ht="18" hidden="false" customHeight="true" outlineLevel="0" collapsed="false">
      <c r="A87" s="158" t="s">
        <v>157</v>
      </c>
      <c r="B87" s="206" t="s">
        <v>203</v>
      </c>
      <c r="C87" s="206" t="s">
        <v>103</v>
      </c>
      <c r="D87" s="285" t="n">
        <v>764.67</v>
      </c>
      <c r="E87" s="210"/>
      <c r="F87" s="210"/>
      <c r="G87" s="210"/>
      <c r="H87" s="210"/>
      <c r="I87" s="210"/>
      <c r="J87" s="210"/>
      <c r="K87" s="288" t="n">
        <f aca="false">D87*F87*$C$5</f>
        <v>0</v>
      </c>
      <c r="L87" s="288" t="n">
        <f aca="false">D87*G87*$C$6</f>
        <v>0</v>
      </c>
      <c r="M87" s="288" t="n">
        <f aca="false">H87*D87*$C$8</f>
        <v>0</v>
      </c>
      <c r="N87" s="288" t="n">
        <f aca="false">D87*I87*$C$7</f>
        <v>0</v>
      </c>
      <c r="O87" s="289" t="n">
        <f aca="false">D87*J87*$C$9</f>
        <v>0</v>
      </c>
      <c r="P87" s="290" t="n">
        <f aca="false">SUM(K87:O87)</f>
        <v>0</v>
      </c>
      <c r="Q87" s="145"/>
    </row>
    <row r="88" s="80" customFormat="true" ht="18" hidden="false" customHeight="true" outlineLevel="0" collapsed="false">
      <c r="A88" s="158" t="s">
        <v>786</v>
      </c>
      <c r="B88" s="206" t="s">
        <v>205</v>
      </c>
      <c r="C88" s="206" t="s">
        <v>103</v>
      </c>
      <c r="D88" s="285" t="n">
        <v>1000.85</v>
      </c>
      <c r="E88" s="210"/>
      <c r="F88" s="210"/>
      <c r="G88" s="210"/>
      <c r="H88" s="210"/>
      <c r="I88" s="210"/>
      <c r="J88" s="210"/>
      <c r="K88" s="288" t="n">
        <f aca="false">D88*F88*$C$5</f>
        <v>0</v>
      </c>
      <c r="L88" s="288" t="n">
        <f aca="false">D88*G88*$C$6</f>
        <v>0</v>
      </c>
      <c r="M88" s="288" t="n">
        <f aca="false">H88*D88*$C$8</f>
        <v>0</v>
      </c>
      <c r="N88" s="288" t="n">
        <f aca="false">D88*I88*$C$7</f>
        <v>0</v>
      </c>
      <c r="O88" s="289" t="n">
        <f aca="false">D88*J88*$C$9</f>
        <v>0</v>
      </c>
      <c r="P88" s="290" t="n">
        <f aca="false">SUM(K88:O88)</f>
        <v>0</v>
      </c>
      <c r="Q88" s="145"/>
    </row>
    <row r="89" s="80" customFormat="true" ht="18" hidden="false" customHeight="true" outlineLevel="0" collapsed="false">
      <c r="A89" s="158" t="s">
        <v>787</v>
      </c>
      <c r="B89" s="206" t="s">
        <v>205</v>
      </c>
      <c r="C89" s="206" t="s">
        <v>103</v>
      </c>
      <c r="D89" s="285" t="n">
        <v>138.2</v>
      </c>
      <c r="E89" s="210"/>
      <c r="F89" s="210"/>
      <c r="G89" s="210"/>
      <c r="H89" s="210"/>
      <c r="I89" s="210"/>
      <c r="J89" s="210"/>
      <c r="K89" s="288" t="n">
        <f aca="false">D89*F89*$C$5</f>
        <v>0</v>
      </c>
      <c r="L89" s="288" t="n">
        <f aca="false">D89*G89*$C$6</f>
        <v>0</v>
      </c>
      <c r="M89" s="288" t="n">
        <f aca="false">H89*D89*$C$8</f>
        <v>0</v>
      </c>
      <c r="N89" s="288" t="n">
        <f aca="false">D89*I89*$C$7</f>
        <v>0</v>
      </c>
      <c r="O89" s="289" t="n">
        <f aca="false">D89*J89*$C$9</f>
        <v>0</v>
      </c>
      <c r="P89" s="290" t="n">
        <f aca="false">SUM(K89:O89)</f>
        <v>0</v>
      </c>
      <c r="Q89" s="145"/>
    </row>
    <row r="90" s="80" customFormat="true" ht="18" hidden="false" customHeight="true" outlineLevel="0" collapsed="false">
      <c r="A90" s="294" t="s">
        <v>159</v>
      </c>
      <c r="B90" s="206" t="s">
        <v>88</v>
      </c>
      <c r="C90" s="206" t="s">
        <v>103</v>
      </c>
      <c r="D90" s="285" t="n">
        <v>272.08</v>
      </c>
      <c r="E90" s="210"/>
      <c r="F90" s="210"/>
      <c r="G90" s="210"/>
      <c r="H90" s="210"/>
      <c r="I90" s="210"/>
      <c r="J90" s="210"/>
      <c r="K90" s="288" t="n">
        <f aca="false">D90*F90*$C$5</f>
        <v>0</v>
      </c>
      <c r="L90" s="288" t="n">
        <f aca="false">D90*G90*$C$6</f>
        <v>0</v>
      </c>
      <c r="M90" s="288" t="n">
        <f aca="false">H90*D90*$C$8</f>
        <v>0</v>
      </c>
      <c r="N90" s="288" t="n">
        <f aca="false">D90*I90*$C$7</f>
        <v>0</v>
      </c>
      <c r="O90" s="289" t="n">
        <f aca="false">D90*J90*$C$9</f>
        <v>0</v>
      </c>
      <c r="P90" s="290" t="n">
        <f aca="false">SUM(K90:O90)</f>
        <v>0</v>
      </c>
      <c r="Q90" s="145"/>
    </row>
    <row r="91" s="80" customFormat="true" ht="18" hidden="false" customHeight="true" outlineLevel="0" collapsed="false">
      <c r="A91" s="294" t="s">
        <v>209</v>
      </c>
      <c r="B91" s="206" t="s">
        <v>89</v>
      </c>
      <c r="C91" s="206" t="s">
        <v>103</v>
      </c>
      <c r="D91" s="285" t="n">
        <v>269.87</v>
      </c>
      <c r="E91" s="210"/>
      <c r="F91" s="210"/>
      <c r="G91" s="210"/>
      <c r="H91" s="210"/>
      <c r="I91" s="210"/>
      <c r="J91" s="210"/>
      <c r="K91" s="288" t="n">
        <f aca="false">D91*F91*$C$5</f>
        <v>0</v>
      </c>
      <c r="L91" s="288" t="n">
        <f aca="false">D91*G91*$C$6</f>
        <v>0</v>
      </c>
      <c r="M91" s="288" t="n">
        <f aca="false">H91*D91*$C$8</f>
        <v>0</v>
      </c>
      <c r="N91" s="288" t="n">
        <f aca="false">D91*I91*$C$7</f>
        <v>0</v>
      </c>
      <c r="O91" s="289" t="n">
        <f aca="false">D91*J91*$C$9</f>
        <v>0</v>
      </c>
      <c r="P91" s="290" t="n">
        <f aca="false">SUM(K91:O91)</f>
        <v>0</v>
      </c>
      <c r="Q91" s="145"/>
    </row>
    <row r="92" s="80" customFormat="true" ht="18" hidden="false" customHeight="true" outlineLevel="0" collapsed="false">
      <c r="A92" s="294" t="s">
        <v>788</v>
      </c>
      <c r="B92" s="206" t="s">
        <v>789</v>
      </c>
      <c r="C92" s="206" t="s">
        <v>103</v>
      </c>
      <c r="D92" s="285" t="n">
        <v>647.8</v>
      </c>
      <c r="E92" s="210"/>
      <c r="F92" s="210"/>
      <c r="G92" s="210"/>
      <c r="H92" s="210"/>
      <c r="I92" s="210"/>
      <c r="J92" s="210"/>
      <c r="K92" s="288" t="n">
        <f aca="false">D92*F92*$C$5</f>
        <v>0</v>
      </c>
      <c r="L92" s="288" t="n">
        <f aca="false">D92*G92*$C$6</f>
        <v>0</v>
      </c>
      <c r="M92" s="288" t="n">
        <f aca="false">H92*D92*$C$8</f>
        <v>0</v>
      </c>
      <c r="N92" s="288" t="n">
        <f aca="false">D92*I92*$C$7</f>
        <v>0</v>
      </c>
      <c r="O92" s="289" t="n">
        <f aca="false">D92*J92*$C$9</f>
        <v>0</v>
      </c>
      <c r="P92" s="290" t="n">
        <f aca="false">SUM(K92:O92)</f>
        <v>0</v>
      </c>
      <c r="Q92" s="145"/>
    </row>
    <row r="93" s="80" customFormat="true" ht="18" hidden="false" customHeight="true" outlineLevel="0" collapsed="false">
      <c r="A93" s="158" t="s">
        <v>767</v>
      </c>
      <c r="B93" s="206" t="s">
        <v>790</v>
      </c>
      <c r="C93" s="206" t="s">
        <v>103</v>
      </c>
      <c r="D93" s="285" t="n">
        <v>553.78</v>
      </c>
      <c r="E93" s="210"/>
      <c r="F93" s="210"/>
      <c r="G93" s="210"/>
      <c r="H93" s="210"/>
      <c r="I93" s="210"/>
      <c r="J93" s="210"/>
      <c r="K93" s="288" t="n">
        <f aca="false">D93*F93*$C$5</f>
        <v>0</v>
      </c>
      <c r="L93" s="288" t="n">
        <f aca="false">D93*G93*$C$6</f>
        <v>0</v>
      </c>
      <c r="M93" s="288" t="n">
        <f aca="false">H93*D93*$C$8</f>
        <v>0</v>
      </c>
      <c r="N93" s="288" t="n">
        <f aca="false">D93*I93*$C$7</f>
        <v>0</v>
      </c>
      <c r="O93" s="289" t="n">
        <f aca="false">D93*J93*$C$9</f>
        <v>0</v>
      </c>
      <c r="P93" s="290" t="n">
        <f aca="false">SUM(K93:O93)</f>
        <v>0</v>
      </c>
      <c r="Q93" s="145"/>
    </row>
    <row r="94" s="80" customFormat="true" ht="18" hidden="false" customHeight="true" outlineLevel="0" collapsed="false">
      <c r="A94" s="158" t="s">
        <v>769</v>
      </c>
      <c r="B94" s="206" t="s">
        <v>791</v>
      </c>
      <c r="C94" s="206" t="s">
        <v>103</v>
      </c>
      <c r="D94" s="285" t="n">
        <v>553.78</v>
      </c>
      <c r="E94" s="210"/>
      <c r="F94" s="210"/>
      <c r="G94" s="210"/>
      <c r="H94" s="210"/>
      <c r="I94" s="210"/>
      <c r="J94" s="210"/>
      <c r="K94" s="288" t="n">
        <f aca="false">D94*F94*$C$5</f>
        <v>0</v>
      </c>
      <c r="L94" s="288" t="n">
        <f aca="false">D94*G94*$C$6</f>
        <v>0</v>
      </c>
      <c r="M94" s="288" t="n">
        <f aca="false">H94*D94*$C$8</f>
        <v>0</v>
      </c>
      <c r="N94" s="288" t="n">
        <f aca="false">D94*I94*$C$7</f>
        <v>0</v>
      </c>
      <c r="O94" s="289" t="n">
        <f aca="false">D94*J94*$C$9</f>
        <v>0</v>
      </c>
      <c r="P94" s="290" t="n">
        <f aca="false">SUM(K94:O94)</f>
        <v>0</v>
      </c>
      <c r="Q94" s="145"/>
    </row>
    <row r="95" s="80" customFormat="true" ht="18" hidden="false" customHeight="true" outlineLevel="0" collapsed="false">
      <c r="A95" s="158" t="s">
        <v>771</v>
      </c>
      <c r="B95" s="206" t="s">
        <v>792</v>
      </c>
      <c r="C95" s="206" t="s">
        <v>103</v>
      </c>
      <c r="D95" s="285" t="n">
        <v>622.5</v>
      </c>
      <c r="E95" s="210"/>
      <c r="F95" s="210"/>
      <c r="G95" s="210"/>
      <c r="H95" s="210"/>
      <c r="I95" s="210"/>
      <c r="J95" s="210"/>
      <c r="K95" s="288" t="n">
        <f aca="false">D95*F95*$C$5</f>
        <v>0</v>
      </c>
      <c r="L95" s="288" t="n">
        <f aca="false">D95*G95*$C$6</f>
        <v>0</v>
      </c>
      <c r="M95" s="288" t="n">
        <f aca="false">H95*D95*$C$8</f>
        <v>0</v>
      </c>
      <c r="N95" s="288" t="n">
        <f aca="false">D95*I95*$C$7</f>
        <v>0</v>
      </c>
      <c r="O95" s="289" t="n">
        <f aca="false">D95*J95*$C$9</f>
        <v>0</v>
      </c>
      <c r="P95" s="290" t="n">
        <f aca="false">SUM(K95:O95)</f>
        <v>0</v>
      </c>
      <c r="Q95" s="145"/>
    </row>
    <row r="96" s="80" customFormat="true" ht="18" hidden="false" customHeight="true" outlineLevel="0" collapsed="false">
      <c r="A96" s="158" t="s">
        <v>773</v>
      </c>
      <c r="B96" s="206" t="s">
        <v>793</v>
      </c>
      <c r="C96" s="206" t="s">
        <v>103</v>
      </c>
      <c r="D96" s="285" t="n">
        <v>641.76</v>
      </c>
      <c r="E96" s="210"/>
      <c r="F96" s="210"/>
      <c r="G96" s="210"/>
      <c r="H96" s="210"/>
      <c r="I96" s="210"/>
      <c r="J96" s="210"/>
      <c r="K96" s="288" t="n">
        <f aca="false">D96*F96*$C$5</f>
        <v>0</v>
      </c>
      <c r="L96" s="288" t="n">
        <f aca="false">D96*G96*$C$6</f>
        <v>0</v>
      </c>
      <c r="M96" s="288" t="n">
        <f aca="false">H96*D96*$C$8</f>
        <v>0</v>
      </c>
      <c r="N96" s="288" t="n">
        <f aca="false">D96*I96*$C$7</f>
        <v>0</v>
      </c>
      <c r="O96" s="289" t="n">
        <f aca="false">D96*J96*$C$9</f>
        <v>0</v>
      </c>
      <c r="P96" s="290" t="n">
        <f aca="false">SUM(K96:O96)</f>
        <v>0</v>
      </c>
      <c r="Q96" s="145"/>
    </row>
    <row r="97" s="80" customFormat="true" ht="18" hidden="false" customHeight="true" outlineLevel="0" collapsed="false">
      <c r="A97" s="294" t="s">
        <v>161</v>
      </c>
      <c r="B97" s="206" t="s">
        <v>210</v>
      </c>
      <c r="C97" s="206" t="s">
        <v>103</v>
      </c>
      <c r="D97" s="285" t="n">
        <v>415.11</v>
      </c>
      <c r="E97" s="210"/>
      <c r="F97" s="210"/>
      <c r="G97" s="210"/>
      <c r="H97" s="210"/>
      <c r="I97" s="210"/>
      <c r="J97" s="210"/>
      <c r="K97" s="288" t="n">
        <f aca="false">D97*F97*$C$5</f>
        <v>0</v>
      </c>
      <c r="L97" s="288" t="n">
        <f aca="false">D97*G97*$C$6</f>
        <v>0</v>
      </c>
      <c r="M97" s="288" t="n">
        <f aca="false">H97*D97*$C$8</f>
        <v>0</v>
      </c>
      <c r="N97" s="288" t="n">
        <f aca="false">D97*I97*$C$7</f>
        <v>0</v>
      </c>
      <c r="O97" s="289" t="n">
        <f aca="false">D97*J97*$C$9</f>
        <v>0</v>
      </c>
      <c r="P97" s="290" t="n">
        <f aca="false">SUM(K97:O97)</f>
        <v>0</v>
      </c>
      <c r="Q97" s="145"/>
    </row>
    <row r="98" s="80" customFormat="true" ht="18" hidden="false" customHeight="true" outlineLevel="0" collapsed="false">
      <c r="A98" s="294" t="s">
        <v>161</v>
      </c>
      <c r="B98" s="206" t="s">
        <v>211</v>
      </c>
      <c r="C98" s="206" t="s">
        <v>103</v>
      </c>
      <c r="D98" s="285" t="n">
        <v>415.11</v>
      </c>
      <c r="E98" s="210"/>
      <c r="F98" s="210"/>
      <c r="G98" s="210"/>
      <c r="H98" s="210"/>
      <c r="I98" s="210"/>
      <c r="J98" s="210"/>
      <c r="K98" s="288" t="n">
        <f aca="false">D98*F98*$C$5</f>
        <v>0</v>
      </c>
      <c r="L98" s="288" t="n">
        <f aca="false">D98*G98*$C$6</f>
        <v>0</v>
      </c>
      <c r="M98" s="288" t="n">
        <f aca="false">H98*D98*$C$8</f>
        <v>0</v>
      </c>
      <c r="N98" s="288" t="n">
        <f aca="false">D98*I98*$C$7</f>
        <v>0</v>
      </c>
      <c r="O98" s="289" t="n">
        <f aca="false">D98*J98*$C$9</f>
        <v>0</v>
      </c>
      <c r="P98" s="290" t="n">
        <f aca="false">SUM(K98:O98)</f>
        <v>0</v>
      </c>
      <c r="Q98" s="145"/>
    </row>
    <row r="99" s="80" customFormat="true" ht="18" hidden="false" customHeight="true" outlineLevel="0" collapsed="false">
      <c r="A99" s="294" t="s">
        <v>161</v>
      </c>
      <c r="B99" s="206" t="s">
        <v>212</v>
      </c>
      <c r="C99" s="206" t="s">
        <v>103</v>
      </c>
      <c r="D99" s="285" t="n">
        <v>415.11</v>
      </c>
      <c r="E99" s="210"/>
      <c r="F99" s="210"/>
      <c r="G99" s="210"/>
      <c r="H99" s="210"/>
      <c r="I99" s="210"/>
      <c r="J99" s="210"/>
      <c r="K99" s="288" t="n">
        <f aca="false">D99*F99*$C$5</f>
        <v>0</v>
      </c>
      <c r="L99" s="288" t="n">
        <f aca="false">D99*G99*$C$6</f>
        <v>0</v>
      </c>
      <c r="M99" s="288" t="n">
        <f aca="false">H99*D99*$C$8</f>
        <v>0</v>
      </c>
      <c r="N99" s="288" t="n">
        <f aca="false">D99*I99*$C$7</f>
        <v>0</v>
      </c>
      <c r="O99" s="289" t="n">
        <f aca="false">D99*J99*$C$9</f>
        <v>0</v>
      </c>
      <c r="P99" s="290" t="n">
        <f aca="false">SUM(K99:O99)</f>
        <v>0</v>
      </c>
      <c r="Q99" s="145"/>
    </row>
    <row r="100" s="80" customFormat="true" ht="18" hidden="false" customHeight="true" outlineLevel="0" collapsed="false">
      <c r="A100" s="294" t="s">
        <v>161</v>
      </c>
      <c r="B100" s="206" t="s">
        <v>213</v>
      </c>
      <c r="C100" s="206" t="s">
        <v>103</v>
      </c>
      <c r="D100" s="285" t="n">
        <v>415.11</v>
      </c>
      <c r="E100" s="210"/>
      <c r="F100" s="210"/>
      <c r="G100" s="210"/>
      <c r="H100" s="210"/>
      <c r="I100" s="210"/>
      <c r="J100" s="210"/>
      <c r="K100" s="288" t="n">
        <f aca="false">D100*F100*$C$5</f>
        <v>0</v>
      </c>
      <c r="L100" s="288" t="n">
        <f aca="false">D100*G100*$C$6</f>
        <v>0</v>
      </c>
      <c r="M100" s="288" t="n">
        <f aca="false">H100*D100*$C$8</f>
        <v>0</v>
      </c>
      <c r="N100" s="288" t="n">
        <f aca="false">D100*I100*$C$7</f>
        <v>0</v>
      </c>
      <c r="O100" s="289" t="n">
        <f aca="false">D100*J100*$C$9</f>
        <v>0</v>
      </c>
      <c r="P100" s="290" t="n">
        <f aca="false">SUM(K100:O100)</f>
        <v>0</v>
      </c>
      <c r="Q100" s="145"/>
    </row>
    <row r="101" s="80" customFormat="true" ht="18" hidden="false" customHeight="true" outlineLevel="0" collapsed="false">
      <c r="A101" s="294" t="s">
        <v>202</v>
      </c>
      <c r="B101" s="206" t="s">
        <v>214</v>
      </c>
      <c r="C101" s="206" t="s">
        <v>116</v>
      </c>
      <c r="D101" s="285" t="n">
        <v>290.81</v>
      </c>
      <c r="E101" s="308" t="s">
        <v>215</v>
      </c>
      <c r="F101" s="308"/>
      <c r="G101" s="210"/>
      <c r="H101" s="210"/>
      <c r="I101" s="210"/>
      <c r="J101" s="210"/>
      <c r="K101" s="288" t="n">
        <f aca="false">D101*F101*$C$5</f>
        <v>0</v>
      </c>
      <c r="L101" s="288" t="n">
        <f aca="false">D101*G101*$C$6</f>
        <v>0</v>
      </c>
      <c r="M101" s="288" t="n">
        <f aca="false">H101*D101*$C$8</f>
        <v>0</v>
      </c>
      <c r="N101" s="288" t="n">
        <f aca="false">D101*I101*$C$7</f>
        <v>0</v>
      </c>
      <c r="O101" s="289" t="n">
        <f aca="false">D101*J101*$C$9</f>
        <v>0</v>
      </c>
      <c r="P101" s="290" t="n">
        <f aca="false">SUM(K101:O101)</f>
        <v>0</v>
      </c>
      <c r="Q101" s="145"/>
    </row>
    <row r="102" s="80" customFormat="true" ht="18" hidden="false" customHeight="true" outlineLevel="0" collapsed="false">
      <c r="A102" s="158" t="s">
        <v>206</v>
      </c>
      <c r="B102" s="206" t="s">
        <v>216</v>
      </c>
      <c r="C102" s="206" t="s">
        <v>116</v>
      </c>
      <c r="D102" s="285" t="n">
        <v>611.14</v>
      </c>
      <c r="E102" s="308"/>
      <c r="F102" s="308"/>
      <c r="G102" s="210"/>
      <c r="H102" s="210"/>
      <c r="I102" s="210"/>
      <c r="J102" s="210"/>
      <c r="K102" s="288" t="n">
        <f aca="false">D102*F102*$C$5</f>
        <v>0</v>
      </c>
      <c r="L102" s="288" t="n">
        <f aca="false">D102*G102*$C$6</f>
        <v>0</v>
      </c>
      <c r="M102" s="288" t="n">
        <f aca="false">H102*D102*$C$8</f>
        <v>0</v>
      </c>
      <c r="N102" s="288" t="n">
        <f aca="false">D102*I102*$C$7</f>
        <v>0</v>
      </c>
      <c r="O102" s="289" t="n">
        <f aca="false">D102*J102*$C$9</f>
        <v>0</v>
      </c>
      <c r="P102" s="290" t="n">
        <f aca="false">SUM(K102:O102)</f>
        <v>0</v>
      </c>
      <c r="Q102" s="145"/>
    </row>
    <row r="103" s="80" customFormat="true" ht="18" hidden="false" customHeight="true" outlineLevel="0" collapsed="false">
      <c r="A103" s="294" t="s">
        <v>209</v>
      </c>
      <c r="B103" s="206" t="s">
        <v>794</v>
      </c>
      <c r="C103" s="206" t="s">
        <v>116</v>
      </c>
      <c r="D103" s="285" t="n">
        <v>272.08</v>
      </c>
      <c r="E103" s="308" t="s">
        <v>795</v>
      </c>
      <c r="F103" s="308"/>
      <c r="G103" s="210"/>
      <c r="H103" s="210"/>
      <c r="I103" s="210"/>
      <c r="J103" s="210"/>
      <c r="K103" s="288" t="n">
        <f aca="false">D103*F103*$C$5</f>
        <v>0</v>
      </c>
      <c r="L103" s="288" t="n">
        <f aca="false">D103*G103*$C$6</f>
        <v>0</v>
      </c>
      <c r="M103" s="288" t="n">
        <f aca="false">H103*D103*$C$8</f>
        <v>0</v>
      </c>
      <c r="N103" s="288" t="n">
        <f aca="false">D103*I103*$C$7</f>
        <v>0</v>
      </c>
      <c r="O103" s="289" t="n">
        <f aca="false">D103*J103*$C$9</f>
        <v>0</v>
      </c>
      <c r="P103" s="290" t="n">
        <f aca="false">SUM(K103:O103)</f>
        <v>0</v>
      </c>
      <c r="Q103" s="145"/>
    </row>
    <row r="104" s="80" customFormat="true" ht="18" hidden="false" customHeight="true" outlineLevel="0" collapsed="false">
      <c r="A104" s="158" t="s">
        <v>767</v>
      </c>
      <c r="B104" s="206" t="s">
        <v>796</v>
      </c>
      <c r="C104" s="206" t="s">
        <v>116</v>
      </c>
      <c r="D104" s="285" t="n">
        <v>431.27</v>
      </c>
      <c r="E104" s="210"/>
      <c r="F104" s="210"/>
      <c r="G104" s="210"/>
      <c r="H104" s="210"/>
      <c r="I104" s="210"/>
      <c r="J104" s="210"/>
      <c r="K104" s="288" t="n">
        <f aca="false">D104*F104*$C$5</f>
        <v>0</v>
      </c>
      <c r="L104" s="288" t="n">
        <f aca="false">D104*G104*$C$6</f>
        <v>0</v>
      </c>
      <c r="M104" s="288" t="n">
        <f aca="false">H104*D104*$C$8</f>
        <v>0</v>
      </c>
      <c r="N104" s="288" t="n">
        <f aca="false">D104*I104*$C$7</f>
        <v>0</v>
      </c>
      <c r="O104" s="289" t="n">
        <f aca="false">D104*J104*$C$9</f>
        <v>0</v>
      </c>
      <c r="P104" s="290" t="n">
        <f aca="false">SUM(K104:O104)</f>
        <v>0</v>
      </c>
      <c r="Q104" s="145"/>
    </row>
    <row r="105" s="80" customFormat="true" ht="18" hidden="false" customHeight="true" outlineLevel="0" collapsed="false">
      <c r="A105" s="158" t="s">
        <v>771</v>
      </c>
      <c r="B105" s="206" t="s">
        <v>797</v>
      </c>
      <c r="C105" s="206" t="s">
        <v>116</v>
      </c>
      <c r="D105" s="285" t="n">
        <v>430.88</v>
      </c>
      <c r="E105" s="210"/>
      <c r="F105" s="210"/>
      <c r="G105" s="210"/>
      <c r="H105" s="210"/>
      <c r="I105" s="210"/>
      <c r="J105" s="210"/>
      <c r="K105" s="288" t="n">
        <f aca="false">D105*F105*$C$5</f>
        <v>0</v>
      </c>
      <c r="L105" s="288" t="n">
        <f aca="false">D105*G105*$C$6</f>
        <v>0</v>
      </c>
      <c r="M105" s="288" t="n">
        <f aca="false">H105*D105*$C$8</f>
        <v>0</v>
      </c>
      <c r="N105" s="288" t="n">
        <f aca="false">D105*I105*$C$7</f>
        <v>0</v>
      </c>
      <c r="O105" s="289" t="n">
        <f aca="false">D105*J105*$C$9</f>
        <v>0</v>
      </c>
      <c r="P105" s="290" t="n">
        <f aca="false">SUM(K105:O105)</f>
        <v>0</v>
      </c>
      <c r="Q105" s="145"/>
    </row>
    <row r="106" s="80" customFormat="true" ht="18" hidden="false" customHeight="true" outlineLevel="0" collapsed="false">
      <c r="A106" s="294" t="s">
        <v>202</v>
      </c>
      <c r="B106" s="206" t="s">
        <v>217</v>
      </c>
      <c r="C106" s="206" t="s">
        <v>117</v>
      </c>
      <c r="D106" s="285" t="n">
        <v>296.01</v>
      </c>
      <c r="E106" s="308" t="s">
        <v>215</v>
      </c>
      <c r="F106" s="308"/>
      <c r="G106" s="210"/>
      <c r="H106" s="210"/>
      <c r="I106" s="210"/>
      <c r="J106" s="210"/>
      <c r="K106" s="288" t="n">
        <f aca="false">D106*F106*$C$5</f>
        <v>0</v>
      </c>
      <c r="L106" s="288" t="n">
        <f aca="false">D106*G106*$C$6</f>
        <v>0</v>
      </c>
      <c r="M106" s="288" t="n">
        <f aca="false">H106*D106*$C$8</f>
        <v>0</v>
      </c>
      <c r="N106" s="288" t="n">
        <f aca="false">D106*I106*$C$7</f>
        <v>0</v>
      </c>
      <c r="O106" s="289" t="n">
        <f aca="false">D106*J106*$C$9</f>
        <v>0</v>
      </c>
      <c r="P106" s="290" t="n">
        <f aca="false">SUM(K106:O106)</f>
        <v>0</v>
      </c>
      <c r="Q106" s="145"/>
    </row>
    <row r="107" s="80" customFormat="true" ht="18" hidden="false" customHeight="true" outlineLevel="0" collapsed="false">
      <c r="A107" s="158" t="s">
        <v>218</v>
      </c>
      <c r="B107" s="206" t="s">
        <v>219</v>
      </c>
      <c r="C107" s="206" t="s">
        <v>117</v>
      </c>
      <c r="D107" s="285" t="n">
        <v>608.15</v>
      </c>
      <c r="E107" s="210"/>
      <c r="F107" s="210"/>
      <c r="G107" s="210"/>
      <c r="H107" s="210"/>
      <c r="I107" s="210"/>
      <c r="J107" s="210"/>
      <c r="K107" s="288" t="n">
        <f aca="false">D107*F107*$C$5</f>
        <v>0</v>
      </c>
      <c r="L107" s="288" t="n">
        <f aca="false">D107*G107*$C$6</f>
        <v>0</v>
      </c>
      <c r="M107" s="288" t="n">
        <f aca="false">H107*D107*$C$8</f>
        <v>0</v>
      </c>
      <c r="N107" s="288" t="n">
        <f aca="false">D107*I107*$C$7</f>
        <v>0</v>
      </c>
      <c r="O107" s="289" t="n">
        <f aca="false">D107*J107*$C$9</f>
        <v>0</v>
      </c>
      <c r="P107" s="290" t="n">
        <f aca="false">SUM(K107:O107)</f>
        <v>0</v>
      </c>
      <c r="Q107" s="145"/>
    </row>
    <row r="108" s="80" customFormat="true" ht="18" hidden="false" customHeight="true" outlineLevel="0" collapsed="false">
      <c r="A108" s="294" t="s">
        <v>209</v>
      </c>
      <c r="B108" s="206" t="s">
        <v>798</v>
      </c>
      <c r="C108" s="206" t="s">
        <v>117</v>
      </c>
      <c r="D108" s="285" t="n">
        <v>289.34</v>
      </c>
      <c r="E108" s="308" t="s">
        <v>795</v>
      </c>
      <c r="F108" s="308"/>
      <c r="G108" s="210"/>
      <c r="H108" s="210"/>
      <c r="I108" s="210"/>
      <c r="J108" s="210"/>
      <c r="K108" s="288" t="n">
        <f aca="false">D108*F108*$C$5</f>
        <v>0</v>
      </c>
      <c r="L108" s="288" t="n">
        <f aca="false">D108*G108*$C$6</f>
        <v>0</v>
      </c>
      <c r="M108" s="288" t="n">
        <f aca="false">H108*D108*$C$8</f>
        <v>0</v>
      </c>
      <c r="N108" s="288" t="n">
        <f aca="false">D108*I108*$C$7</f>
        <v>0</v>
      </c>
      <c r="O108" s="289" t="n">
        <f aca="false">D108*J108*$C$9</f>
        <v>0</v>
      </c>
      <c r="P108" s="290" t="n">
        <f aca="false">SUM(K108:O108)</f>
        <v>0</v>
      </c>
      <c r="Q108" s="145"/>
    </row>
    <row r="109" s="80" customFormat="true" ht="18" hidden="false" customHeight="true" outlineLevel="0" collapsed="false">
      <c r="A109" s="158" t="s">
        <v>767</v>
      </c>
      <c r="B109" s="206" t="s">
        <v>799</v>
      </c>
      <c r="C109" s="206" t="s">
        <v>117</v>
      </c>
      <c r="D109" s="285" t="n">
        <v>483.51</v>
      </c>
      <c r="E109" s="210"/>
      <c r="F109" s="210"/>
      <c r="G109" s="210"/>
      <c r="H109" s="210"/>
      <c r="I109" s="210"/>
      <c r="J109" s="210"/>
      <c r="K109" s="288" t="n">
        <f aca="false">D109*F109*$C$5</f>
        <v>0</v>
      </c>
      <c r="L109" s="288" t="n">
        <f aca="false">D109*G109*$C$6</f>
        <v>0</v>
      </c>
      <c r="M109" s="288" t="n">
        <f aca="false">H109*D109*$C$8</f>
        <v>0</v>
      </c>
      <c r="N109" s="288" t="n">
        <f aca="false">D109*I109*$C$7</f>
        <v>0</v>
      </c>
      <c r="O109" s="289" t="n">
        <f aca="false">D109*J109*$C$9</f>
        <v>0</v>
      </c>
      <c r="P109" s="290" t="n">
        <f aca="false">SUM(K109:O109)</f>
        <v>0</v>
      </c>
      <c r="Q109" s="145"/>
    </row>
    <row r="110" s="80" customFormat="true" ht="18" hidden="false" customHeight="true" outlineLevel="0" collapsed="false">
      <c r="A110" s="158" t="s">
        <v>769</v>
      </c>
      <c r="B110" s="206" t="s">
        <v>800</v>
      </c>
      <c r="C110" s="206" t="s">
        <v>117</v>
      </c>
      <c r="D110" s="285" t="n">
        <v>197.95</v>
      </c>
      <c r="E110" s="210"/>
      <c r="F110" s="210"/>
      <c r="G110" s="210"/>
      <c r="H110" s="210"/>
      <c r="I110" s="210"/>
      <c r="J110" s="210"/>
      <c r="K110" s="288" t="n">
        <f aca="false">D110*F110*$C$5</f>
        <v>0</v>
      </c>
      <c r="L110" s="288" t="n">
        <f aca="false">D110*G110*$C$6</f>
        <v>0</v>
      </c>
      <c r="M110" s="288" t="n">
        <f aca="false">H110*D110*$C$8</f>
        <v>0</v>
      </c>
      <c r="N110" s="288" t="n">
        <f aca="false">D110*I110*$C$7</f>
        <v>0</v>
      </c>
      <c r="O110" s="289" t="n">
        <f aca="false">D110*J110*$C$9</f>
        <v>0</v>
      </c>
      <c r="P110" s="290" t="n">
        <f aca="false">SUM(K110:O110)</f>
        <v>0</v>
      </c>
      <c r="Q110" s="145"/>
    </row>
    <row r="111" s="80" customFormat="true" ht="18" hidden="false" customHeight="true" outlineLevel="0" collapsed="false">
      <c r="A111" s="158" t="s">
        <v>771</v>
      </c>
      <c r="B111" s="206" t="s">
        <v>801</v>
      </c>
      <c r="C111" s="206" t="s">
        <v>117</v>
      </c>
      <c r="D111" s="285" t="n">
        <v>478.86</v>
      </c>
      <c r="E111" s="210"/>
      <c r="F111" s="210"/>
      <c r="G111" s="210"/>
      <c r="H111" s="210"/>
      <c r="I111" s="210"/>
      <c r="J111" s="210"/>
      <c r="K111" s="288" t="n">
        <f aca="false">D111*F111*$C$5</f>
        <v>0</v>
      </c>
      <c r="L111" s="288" t="n">
        <f aca="false">D111*G111*$C$6</f>
        <v>0</v>
      </c>
      <c r="M111" s="288" t="n">
        <f aca="false">H111*D111*$C$8</f>
        <v>0</v>
      </c>
      <c r="N111" s="288" t="n">
        <f aca="false">D111*I111*$C$7</f>
        <v>0</v>
      </c>
      <c r="O111" s="289" t="n">
        <f aca="false">D111*J111*$C$9</f>
        <v>0</v>
      </c>
      <c r="P111" s="290" t="n">
        <f aca="false">SUM(K111:O111)</f>
        <v>0</v>
      </c>
      <c r="Q111" s="145"/>
    </row>
    <row r="112" s="80" customFormat="true" ht="18" hidden="false" customHeight="true" outlineLevel="0" collapsed="false">
      <c r="A112" s="294" t="s">
        <v>802</v>
      </c>
      <c r="B112" s="206" t="s">
        <v>803</v>
      </c>
      <c r="C112" s="309" t="s">
        <v>804</v>
      </c>
      <c r="D112" s="285" t="n">
        <v>257.6</v>
      </c>
      <c r="E112" s="210"/>
      <c r="F112" s="210"/>
      <c r="G112" s="210"/>
      <c r="H112" s="210"/>
      <c r="I112" s="210"/>
      <c r="J112" s="210"/>
      <c r="K112" s="288" t="n">
        <f aca="false">D112*F112*$C$5</f>
        <v>0</v>
      </c>
      <c r="L112" s="288" t="n">
        <f aca="false">D112*G112*$C$6</f>
        <v>0</v>
      </c>
      <c r="M112" s="288" t="n">
        <f aca="false">H112*D112*$C$8</f>
        <v>0</v>
      </c>
      <c r="N112" s="288" t="n">
        <f aca="false">D112*I112*$C$7</f>
        <v>0</v>
      </c>
      <c r="O112" s="289" t="n">
        <f aca="false">D112*J112*$C$9</f>
        <v>0</v>
      </c>
      <c r="P112" s="290" t="n">
        <f aca="false">SUM(K112:O112)</f>
        <v>0</v>
      </c>
      <c r="Q112" s="145"/>
    </row>
    <row r="113" s="80" customFormat="true" ht="18" hidden="false" customHeight="true" outlineLevel="0" collapsed="false">
      <c r="A113" s="294" t="s">
        <v>805</v>
      </c>
      <c r="B113" s="206" t="s">
        <v>806</v>
      </c>
      <c r="C113" s="309" t="s">
        <v>804</v>
      </c>
      <c r="D113" s="285" t="n">
        <v>128.8</v>
      </c>
      <c r="E113" s="210"/>
      <c r="F113" s="210"/>
      <c r="G113" s="210"/>
      <c r="H113" s="210"/>
      <c r="I113" s="210"/>
      <c r="J113" s="210"/>
      <c r="K113" s="288" t="n">
        <f aca="false">D113*F113*$C$5</f>
        <v>0</v>
      </c>
      <c r="L113" s="288" t="n">
        <f aca="false">D113*G113*$C$6</f>
        <v>0</v>
      </c>
      <c r="M113" s="288" t="n">
        <f aca="false">H113*D113*$C$8</f>
        <v>0</v>
      </c>
      <c r="N113" s="288" t="n">
        <f aca="false">D113*I113*$C$7</f>
        <v>0</v>
      </c>
      <c r="O113" s="289" t="n">
        <f aca="false">D113*J113*$C$9</f>
        <v>0</v>
      </c>
      <c r="P113" s="290" t="n">
        <f aca="false">SUM(K113:O113)</f>
        <v>0</v>
      </c>
      <c r="Q113" s="145"/>
    </row>
    <row r="114" s="80" customFormat="true" ht="18" hidden="false" customHeight="true" outlineLevel="0" collapsed="false">
      <c r="A114" s="294" t="s">
        <v>807</v>
      </c>
      <c r="B114" s="206" t="s">
        <v>808</v>
      </c>
      <c r="C114" s="309" t="s">
        <v>804</v>
      </c>
      <c r="D114" s="285" t="n">
        <v>257.6</v>
      </c>
      <c r="E114" s="210"/>
      <c r="F114" s="210"/>
      <c r="G114" s="210"/>
      <c r="H114" s="210"/>
      <c r="I114" s="210"/>
      <c r="J114" s="210"/>
      <c r="K114" s="288" t="n">
        <f aca="false">D114*F114*$C$5</f>
        <v>0</v>
      </c>
      <c r="L114" s="288" t="n">
        <f aca="false">D114*G114*$C$6</f>
        <v>0</v>
      </c>
      <c r="M114" s="288" t="n">
        <f aca="false">H114*D114*$C$8</f>
        <v>0</v>
      </c>
      <c r="N114" s="288" t="n">
        <f aca="false">D114*I114*$C$7</f>
        <v>0</v>
      </c>
      <c r="O114" s="289" t="n">
        <f aca="false">D114*J114*$C$9</f>
        <v>0</v>
      </c>
      <c r="P114" s="290" t="n">
        <f aca="false">SUM(K114:O114)</f>
        <v>0</v>
      </c>
      <c r="Q114" s="145"/>
    </row>
    <row r="115" s="80" customFormat="true" ht="18" hidden="false" customHeight="true" outlineLevel="0" collapsed="false">
      <c r="A115" s="294" t="s">
        <v>809</v>
      </c>
      <c r="B115" s="206" t="s">
        <v>810</v>
      </c>
      <c r="C115" s="309" t="s">
        <v>222</v>
      </c>
      <c r="D115" s="285" t="n">
        <v>128.8</v>
      </c>
      <c r="E115" s="210"/>
      <c r="F115" s="210"/>
      <c r="G115" s="210"/>
      <c r="H115" s="210"/>
      <c r="I115" s="210"/>
      <c r="J115" s="210"/>
      <c r="K115" s="288" t="n">
        <f aca="false">D115*F115*$C$5</f>
        <v>0</v>
      </c>
      <c r="L115" s="288" t="n">
        <f aca="false">D115*G115*$C$6</f>
        <v>0</v>
      </c>
      <c r="M115" s="288" t="n">
        <f aca="false">H115*D115*$C$8</f>
        <v>0</v>
      </c>
      <c r="N115" s="288" t="n">
        <f aca="false">D115*I115*$C$7</f>
        <v>0</v>
      </c>
      <c r="O115" s="289" t="n">
        <f aca="false">D115*J115*$C$9</f>
        <v>0</v>
      </c>
      <c r="P115" s="290" t="n">
        <f aca="false">SUM(K115:O115)</f>
        <v>0</v>
      </c>
      <c r="Q115" s="145"/>
    </row>
    <row r="116" s="80" customFormat="true" ht="18" hidden="false" customHeight="true" outlineLevel="0" collapsed="false">
      <c r="A116" s="294" t="s">
        <v>220</v>
      </c>
      <c r="B116" s="206" t="s">
        <v>221</v>
      </c>
      <c r="C116" s="309" t="s">
        <v>222</v>
      </c>
      <c r="D116" s="285" t="n">
        <v>128.8</v>
      </c>
      <c r="E116" s="210"/>
      <c r="F116" s="210"/>
      <c r="G116" s="210"/>
      <c r="H116" s="210"/>
      <c r="I116" s="210"/>
      <c r="J116" s="210"/>
      <c r="K116" s="288" t="n">
        <f aca="false">D116*F116*$C$5</f>
        <v>0</v>
      </c>
      <c r="L116" s="288" t="n">
        <f aca="false">D116*G116*$C$6</f>
        <v>0</v>
      </c>
      <c r="M116" s="288" t="n">
        <f aca="false">H116*D116*$C$8</f>
        <v>0</v>
      </c>
      <c r="N116" s="288" t="n">
        <f aca="false">D116*I116*$C$7</f>
        <v>0</v>
      </c>
      <c r="O116" s="289" t="n">
        <f aca="false">D116*J116*$C$9</f>
        <v>0</v>
      </c>
      <c r="P116" s="290" t="n">
        <f aca="false">SUM(K116:O116)</f>
        <v>0</v>
      </c>
      <c r="Q116" s="145"/>
    </row>
    <row r="117" s="80" customFormat="true" ht="18" hidden="false" customHeight="true" outlineLevel="0" collapsed="false">
      <c r="A117" s="294" t="s">
        <v>223</v>
      </c>
      <c r="B117" s="206" t="s">
        <v>224</v>
      </c>
      <c r="C117" s="309" t="s">
        <v>222</v>
      </c>
      <c r="D117" s="285" t="n">
        <v>152.8</v>
      </c>
      <c r="E117" s="210"/>
      <c r="F117" s="210"/>
      <c r="G117" s="210"/>
      <c r="H117" s="210"/>
      <c r="I117" s="210"/>
      <c r="J117" s="210"/>
      <c r="K117" s="288" t="n">
        <f aca="false">D117*F117*$C$5</f>
        <v>0</v>
      </c>
      <c r="L117" s="288" t="n">
        <f aca="false">D117*G117*$C$6</f>
        <v>0</v>
      </c>
      <c r="M117" s="288" t="n">
        <f aca="false">H117*D117*$C$8</f>
        <v>0</v>
      </c>
      <c r="N117" s="288" t="n">
        <f aca="false">D117*I117*$C$7</f>
        <v>0</v>
      </c>
      <c r="O117" s="289" t="n">
        <f aca="false">D117*J117*$C$9</f>
        <v>0</v>
      </c>
      <c r="P117" s="290" t="n">
        <f aca="false">SUM(K117:O117)</f>
        <v>0</v>
      </c>
      <c r="Q117" s="145"/>
    </row>
    <row r="118" s="80" customFormat="true" ht="18" hidden="false" customHeight="true" outlineLevel="0" collapsed="false">
      <c r="A118" s="294" t="s">
        <v>225</v>
      </c>
      <c r="B118" s="206" t="s">
        <v>226</v>
      </c>
      <c r="C118" s="309" t="s">
        <v>222</v>
      </c>
      <c r="D118" s="285" t="n">
        <v>152.8</v>
      </c>
      <c r="E118" s="210"/>
      <c r="F118" s="210"/>
      <c r="G118" s="210"/>
      <c r="H118" s="210"/>
      <c r="I118" s="210"/>
      <c r="J118" s="210"/>
      <c r="K118" s="288" t="n">
        <f aca="false">D118*F118*$C$5</f>
        <v>0</v>
      </c>
      <c r="L118" s="288" t="n">
        <f aca="false">D118*G118*$C$6</f>
        <v>0</v>
      </c>
      <c r="M118" s="288" t="n">
        <f aca="false">H118*D118*$C$8</f>
        <v>0</v>
      </c>
      <c r="N118" s="288" t="n">
        <f aca="false">D118*I118*$C$7</f>
        <v>0</v>
      </c>
      <c r="O118" s="289" t="n">
        <f aca="false">D118*J118*$C$9</f>
        <v>0</v>
      </c>
      <c r="P118" s="290" t="n">
        <f aca="false">SUM(K118:O118)</f>
        <v>0</v>
      </c>
      <c r="Q118" s="145"/>
    </row>
    <row r="119" s="80" customFormat="true" ht="18" hidden="false" customHeight="true" outlineLevel="0" collapsed="false">
      <c r="A119" s="294" t="s">
        <v>227</v>
      </c>
      <c r="B119" s="206" t="s">
        <v>160</v>
      </c>
      <c r="C119" s="309" t="s">
        <v>222</v>
      </c>
      <c r="D119" s="285" t="n">
        <v>128.8</v>
      </c>
      <c r="E119" s="210"/>
      <c r="F119" s="210"/>
      <c r="G119" s="210"/>
      <c r="H119" s="210"/>
      <c r="I119" s="210"/>
      <c r="J119" s="210"/>
      <c r="K119" s="288" t="n">
        <f aca="false">D119*F119*$C$5</f>
        <v>0</v>
      </c>
      <c r="L119" s="288" t="n">
        <f aca="false">D119*G119*$C$6</f>
        <v>0</v>
      </c>
      <c r="M119" s="288" t="n">
        <f aca="false">H119*D119*$C$8</f>
        <v>0</v>
      </c>
      <c r="N119" s="288" t="n">
        <f aca="false">D119*I119*$C$7</f>
        <v>0</v>
      </c>
      <c r="O119" s="289" t="n">
        <f aca="false">D119*J119*$C$9</f>
        <v>0</v>
      </c>
      <c r="P119" s="290" t="n">
        <f aca="false">SUM(K119:O119)</f>
        <v>0</v>
      </c>
      <c r="Q119" s="145"/>
    </row>
    <row r="120" s="80" customFormat="true" ht="18" hidden="false" customHeight="true" outlineLevel="0" collapsed="false">
      <c r="A120" s="294" t="s">
        <v>228</v>
      </c>
      <c r="B120" s="206" t="s">
        <v>229</v>
      </c>
      <c r="C120" s="309" t="s">
        <v>222</v>
      </c>
      <c r="D120" s="285" t="n">
        <v>128.8</v>
      </c>
      <c r="E120" s="210"/>
      <c r="F120" s="210"/>
      <c r="G120" s="210"/>
      <c r="H120" s="210"/>
      <c r="I120" s="210"/>
      <c r="J120" s="210"/>
      <c r="K120" s="288" t="n">
        <f aca="false">D120*F120*$C$5</f>
        <v>0</v>
      </c>
      <c r="L120" s="288" t="n">
        <f aca="false">D120*G120*$C$6</f>
        <v>0</v>
      </c>
      <c r="M120" s="288" t="n">
        <f aca="false">H120*D120*$C$8</f>
        <v>0</v>
      </c>
      <c r="N120" s="288" t="n">
        <f aca="false">D120*I120*$C$7</f>
        <v>0</v>
      </c>
      <c r="O120" s="289" t="n">
        <f aca="false">D120*J120*$C$9</f>
        <v>0</v>
      </c>
      <c r="P120" s="290" t="n">
        <f aca="false">SUM(K120:O120)</f>
        <v>0</v>
      </c>
      <c r="Q120" s="145"/>
    </row>
    <row r="121" s="80" customFormat="true" ht="18" hidden="false" customHeight="true" outlineLevel="0" collapsed="false">
      <c r="A121" s="294" t="s">
        <v>230</v>
      </c>
      <c r="B121" s="206" t="s">
        <v>100</v>
      </c>
      <c r="C121" s="309" t="s">
        <v>222</v>
      </c>
      <c r="D121" s="285" t="n">
        <v>50</v>
      </c>
      <c r="E121" s="210"/>
      <c r="F121" s="210"/>
      <c r="G121" s="210"/>
      <c r="H121" s="210"/>
      <c r="I121" s="210"/>
      <c r="J121" s="210"/>
      <c r="K121" s="288" t="n">
        <f aca="false">D121*F121*$C$5</f>
        <v>0</v>
      </c>
      <c r="L121" s="288" t="n">
        <f aca="false">D121*G121*$C$6</f>
        <v>0</v>
      </c>
      <c r="M121" s="288" t="n">
        <f aca="false">H121*D121*$C$8</f>
        <v>0</v>
      </c>
      <c r="N121" s="288" t="n">
        <f aca="false">D121*I121*$C$7</f>
        <v>0</v>
      </c>
      <c r="O121" s="289" t="n">
        <f aca="false">D121*J121*$C$9</f>
        <v>0</v>
      </c>
      <c r="P121" s="290" t="n">
        <f aca="false">SUM(K121:O121)</f>
        <v>0</v>
      </c>
      <c r="Q121" s="145"/>
    </row>
    <row r="122" s="80" customFormat="true" ht="18" hidden="false" customHeight="true" outlineLevel="0" collapsed="false">
      <c r="A122" s="294" t="s">
        <v>231</v>
      </c>
      <c r="B122" s="206" t="s">
        <v>103</v>
      </c>
      <c r="C122" s="309" t="s">
        <v>222</v>
      </c>
      <c r="D122" s="285" t="n">
        <v>128.8</v>
      </c>
      <c r="E122" s="210"/>
      <c r="F122" s="210"/>
      <c r="G122" s="210"/>
      <c r="H122" s="210"/>
      <c r="I122" s="210"/>
      <c r="J122" s="210"/>
      <c r="K122" s="288" t="n">
        <f aca="false">D122*F122*$C$5</f>
        <v>0</v>
      </c>
      <c r="L122" s="288" t="n">
        <f aca="false">D122*G122*$C$6</f>
        <v>0</v>
      </c>
      <c r="M122" s="288" t="n">
        <f aca="false">H122*D122*$C$8</f>
        <v>0</v>
      </c>
      <c r="N122" s="288" t="n">
        <f aca="false">D122*I122*$C$7</f>
        <v>0</v>
      </c>
      <c r="O122" s="289" t="n">
        <f aca="false">D122*J122*$C$9</f>
        <v>0</v>
      </c>
      <c r="P122" s="290" t="n">
        <f aca="false">SUM(K122:O122)</f>
        <v>0</v>
      </c>
      <c r="Q122" s="145"/>
    </row>
    <row r="123" s="80" customFormat="true" ht="18" hidden="false" customHeight="true" outlineLevel="0" collapsed="false">
      <c r="A123" s="294" t="s">
        <v>232</v>
      </c>
      <c r="B123" s="206" t="s">
        <v>117</v>
      </c>
      <c r="C123" s="309" t="s">
        <v>222</v>
      </c>
      <c r="D123" s="285" t="n">
        <v>50</v>
      </c>
      <c r="E123" s="210"/>
      <c r="F123" s="210"/>
      <c r="G123" s="210"/>
      <c r="H123" s="210"/>
      <c r="I123" s="210"/>
      <c r="J123" s="210"/>
      <c r="K123" s="288" t="n">
        <f aca="false">D123*F123*$C$5</f>
        <v>0</v>
      </c>
      <c r="L123" s="288" t="n">
        <f aca="false">D123*G123*$C$6</f>
        <v>0</v>
      </c>
      <c r="M123" s="288" t="n">
        <f aca="false">H123*D123*$C$8</f>
        <v>0</v>
      </c>
      <c r="N123" s="288" t="n">
        <f aca="false">D123*I123*$C$7</f>
        <v>0</v>
      </c>
      <c r="O123" s="289" t="n">
        <f aca="false">D123*J123*$C$9</f>
        <v>0</v>
      </c>
      <c r="P123" s="290" t="n">
        <f aca="false">SUM(K123:O123)</f>
        <v>0</v>
      </c>
      <c r="Q123" s="145"/>
    </row>
    <row r="124" s="80" customFormat="true" ht="18" hidden="false" customHeight="true" outlineLevel="0" collapsed="false">
      <c r="A124" s="294" t="s">
        <v>233</v>
      </c>
      <c r="B124" s="206" t="s">
        <v>234</v>
      </c>
      <c r="C124" s="309" t="s">
        <v>222</v>
      </c>
      <c r="D124" s="285" t="n">
        <v>128.8</v>
      </c>
      <c r="E124" s="210"/>
      <c r="F124" s="210"/>
      <c r="G124" s="210"/>
      <c r="H124" s="210"/>
      <c r="I124" s="210"/>
      <c r="J124" s="210"/>
      <c r="K124" s="288" t="n">
        <f aca="false">D124*F124*$C$5</f>
        <v>0</v>
      </c>
      <c r="L124" s="288" t="n">
        <f aca="false">D124*G124*$C$6</f>
        <v>0</v>
      </c>
      <c r="M124" s="288" t="n">
        <f aca="false">H124*D124*$C$8</f>
        <v>0</v>
      </c>
      <c r="N124" s="288" t="n">
        <f aca="false">D124*I124*$C$7</f>
        <v>0</v>
      </c>
      <c r="O124" s="289" t="n">
        <f aca="false">D124*J124*$C$9</f>
        <v>0</v>
      </c>
      <c r="P124" s="290" t="n">
        <f aca="false">SUM(K124:O124)</f>
        <v>0</v>
      </c>
      <c r="Q124" s="145"/>
    </row>
    <row r="125" s="80" customFormat="true" ht="18" hidden="false" customHeight="true" outlineLevel="0" collapsed="false">
      <c r="A125" s="294" t="s">
        <v>811</v>
      </c>
      <c r="B125" s="206" t="s">
        <v>236</v>
      </c>
      <c r="C125" s="206" t="s">
        <v>222</v>
      </c>
      <c r="D125" s="285" t="n">
        <v>50</v>
      </c>
      <c r="E125" s="210"/>
      <c r="F125" s="210"/>
      <c r="G125" s="210"/>
      <c r="H125" s="210"/>
      <c r="I125" s="210"/>
      <c r="J125" s="210"/>
      <c r="K125" s="288" t="n">
        <f aca="false">D125*F125*$C$5</f>
        <v>0</v>
      </c>
      <c r="L125" s="288" t="n">
        <f aca="false">D125*G125*$C$6</f>
        <v>0</v>
      </c>
      <c r="M125" s="288" t="n">
        <f aca="false">H125*D125*$C$8</f>
        <v>0</v>
      </c>
      <c r="N125" s="288" t="n">
        <f aca="false">D125*I125*$C$7</f>
        <v>0</v>
      </c>
      <c r="O125" s="289" t="n">
        <f aca="false">D125*J125*$C$9</f>
        <v>0</v>
      </c>
      <c r="P125" s="290" t="n">
        <f aca="false">SUM(K125:O125)</f>
        <v>0</v>
      </c>
      <c r="Q125" s="145"/>
    </row>
    <row r="126" s="80" customFormat="true" ht="18" hidden="false" customHeight="true" outlineLevel="0" collapsed="false">
      <c r="A126" s="294" t="s">
        <v>237</v>
      </c>
      <c r="B126" s="206" t="s">
        <v>812</v>
      </c>
      <c r="C126" s="309" t="s">
        <v>238</v>
      </c>
      <c r="D126" s="285" t="n">
        <v>76.12</v>
      </c>
      <c r="E126" s="735" t="s">
        <v>215</v>
      </c>
      <c r="F126" s="736"/>
      <c r="G126" s="737"/>
      <c r="H126" s="737"/>
      <c r="I126" s="737"/>
      <c r="J126" s="737"/>
      <c r="K126" s="288" t="n">
        <f aca="false">D126*F126*$C$5</f>
        <v>0</v>
      </c>
      <c r="L126" s="288" t="n">
        <f aca="false">D126*G126*$C$6</f>
        <v>0</v>
      </c>
      <c r="M126" s="288" t="n">
        <f aca="false">H126*D126*$C$8</f>
        <v>0</v>
      </c>
      <c r="N126" s="288" t="n">
        <f aca="false">D126*I126*$C$7</f>
        <v>0</v>
      </c>
      <c r="O126" s="289" t="n">
        <f aca="false">D126*J126*$C$9</f>
        <v>0</v>
      </c>
      <c r="P126" s="290" t="n">
        <f aca="false">SUM(K126:O126)</f>
        <v>0</v>
      </c>
      <c r="Q126" s="145"/>
    </row>
    <row r="127" s="80" customFormat="true" ht="18" hidden="false" customHeight="true" outlineLevel="0" collapsed="false">
      <c r="A127" s="294" t="s">
        <v>239</v>
      </c>
      <c r="B127" s="206" t="s">
        <v>240</v>
      </c>
      <c r="C127" s="309" t="s">
        <v>238</v>
      </c>
      <c r="D127" s="285" t="n">
        <v>128.8</v>
      </c>
      <c r="E127" s="210"/>
      <c r="F127" s="210"/>
      <c r="G127" s="210"/>
      <c r="H127" s="210"/>
      <c r="I127" s="210"/>
      <c r="J127" s="210"/>
      <c r="K127" s="288" t="n">
        <f aca="false">D127*F127*$C$5</f>
        <v>0</v>
      </c>
      <c r="L127" s="288" t="n">
        <f aca="false">D127*G127*$C$6</f>
        <v>0</v>
      </c>
      <c r="M127" s="288" t="n">
        <f aca="false">H127*D127*$C$8</f>
        <v>0</v>
      </c>
      <c r="N127" s="288" t="n">
        <f aca="false">D127*I127*$C$7</f>
        <v>0</v>
      </c>
      <c r="O127" s="289" t="n">
        <f aca="false">D127*J127*$C$9</f>
        <v>0</v>
      </c>
      <c r="P127" s="290" t="n">
        <f aca="false">SUM(K127:O127)</f>
        <v>0</v>
      </c>
      <c r="Q127" s="145"/>
    </row>
    <row r="128" customFormat="false" ht="18" hidden="false" customHeight="true" outlineLevel="0" collapsed="false">
      <c r="A128" s="294" t="s">
        <v>813</v>
      </c>
      <c r="B128" s="206" t="s">
        <v>119</v>
      </c>
      <c r="C128" s="309" t="s">
        <v>222</v>
      </c>
      <c r="D128" s="738" t="n">
        <v>76.12</v>
      </c>
      <c r="E128" s="735" t="s">
        <v>795</v>
      </c>
      <c r="F128" s="210"/>
      <c r="G128" s="210"/>
      <c r="H128" s="210"/>
      <c r="I128" s="210"/>
      <c r="J128" s="210"/>
      <c r="K128" s="288" t="n">
        <f aca="false">D128*F128*$C$5</f>
        <v>0</v>
      </c>
      <c r="L128" s="288" t="n">
        <f aca="false">D128*G128*$C$6</f>
        <v>0</v>
      </c>
      <c r="M128" s="288" t="n">
        <f aca="false">H128*D128*$C$8</f>
        <v>0</v>
      </c>
      <c r="N128" s="288" t="n">
        <f aca="false">D128*I128*$C$7</f>
        <v>0</v>
      </c>
      <c r="O128" s="289" t="n">
        <f aca="false">D128*J128*$C$9</f>
        <v>0</v>
      </c>
      <c r="P128" s="290" t="n">
        <f aca="false">SUM(K128:O128)</f>
        <v>0</v>
      </c>
    </row>
    <row r="129" s="80" customFormat="true" ht="18" hidden="false" customHeight="true" outlineLevel="0" collapsed="false">
      <c r="A129" s="294" t="s">
        <v>813</v>
      </c>
      <c r="B129" s="206" t="s">
        <v>814</v>
      </c>
      <c r="C129" s="309" t="s">
        <v>238</v>
      </c>
      <c r="D129" s="285" t="n">
        <v>76.12</v>
      </c>
      <c r="E129" s="739" t="s">
        <v>795</v>
      </c>
      <c r="F129" s="740"/>
      <c r="G129" s="741"/>
      <c r="H129" s="742"/>
      <c r="I129" s="210"/>
      <c r="J129" s="210"/>
      <c r="K129" s="288" t="n">
        <f aca="false">D129*F129*$C$5</f>
        <v>0</v>
      </c>
      <c r="L129" s="288" t="n">
        <f aca="false">D129*G129*$C$6</f>
        <v>0</v>
      </c>
      <c r="M129" s="288" t="n">
        <f aca="false">H129*D129*$C$8</f>
        <v>0</v>
      </c>
      <c r="N129" s="288" t="n">
        <f aca="false">D129*I129*$C$7</f>
        <v>0</v>
      </c>
      <c r="O129" s="289" t="n">
        <f aca="false">D129*J129*$C$9</f>
        <v>0</v>
      </c>
      <c r="P129" s="290" t="n">
        <f aca="false">SUM(K129:O129)</f>
        <v>0</v>
      </c>
      <c r="Q129" s="145"/>
    </row>
    <row r="130" customFormat="false" ht="18" hidden="false" customHeight="true" outlineLevel="0" collapsed="false">
      <c r="A130" s="743" t="s">
        <v>815</v>
      </c>
      <c r="B130" s="523" t="s">
        <v>816</v>
      </c>
      <c r="C130" s="206" t="s">
        <v>100</v>
      </c>
      <c r="D130" s="744" t="n">
        <v>140.08</v>
      </c>
      <c r="E130" s="210"/>
      <c r="F130" s="210"/>
      <c r="G130" s="210"/>
      <c r="H130" s="210"/>
      <c r="I130" s="210"/>
      <c r="J130" s="210"/>
      <c r="K130" s="288" t="n">
        <f aca="false">D130*F130*$C$5</f>
        <v>0</v>
      </c>
      <c r="L130" s="745" t="n">
        <f aca="false">D130*G130*$C$6</f>
        <v>0</v>
      </c>
      <c r="M130" s="288" t="n">
        <f aca="false">H130*D130*$C$8</f>
        <v>0</v>
      </c>
      <c r="N130" s="288" t="n">
        <f aca="false">D130*I130*$C$7</f>
        <v>0</v>
      </c>
      <c r="O130" s="289" t="n">
        <f aca="false">D130*J130*$C$9</f>
        <v>0</v>
      </c>
      <c r="P130" s="290" t="n">
        <f aca="false">SUM(K130:O130)</f>
        <v>0</v>
      </c>
      <c r="Q130" s="81"/>
    </row>
    <row r="131" customFormat="false" ht="18" hidden="false" customHeight="true" outlineLevel="0" collapsed="false">
      <c r="A131" s="743" t="s">
        <v>815</v>
      </c>
      <c r="B131" s="523" t="s">
        <v>817</v>
      </c>
      <c r="C131" s="206" t="s">
        <v>100</v>
      </c>
      <c r="D131" s="744" t="n">
        <v>70.61</v>
      </c>
      <c r="E131" s="210"/>
      <c r="F131" s="210"/>
      <c r="G131" s="210"/>
      <c r="H131" s="210"/>
      <c r="I131" s="210"/>
      <c r="J131" s="210"/>
      <c r="K131" s="288" t="n">
        <f aca="false">D131*F131*$C$5</f>
        <v>0</v>
      </c>
      <c r="L131" s="745" t="n">
        <f aca="false">D131*G131*$C$6</f>
        <v>0</v>
      </c>
      <c r="M131" s="288" t="n">
        <f aca="false">H131*D131*$C$8</f>
        <v>0</v>
      </c>
      <c r="N131" s="288" t="n">
        <f aca="false">D131*I131*$C$7</f>
        <v>0</v>
      </c>
      <c r="O131" s="289" t="n">
        <f aca="false">D131*J131*$C$9</f>
        <v>0</v>
      </c>
      <c r="P131" s="290" t="n">
        <f aca="false">SUM(K131:O131)</f>
        <v>0</v>
      </c>
      <c r="Q131" s="81"/>
    </row>
    <row r="132" customFormat="false" ht="18" hidden="false" customHeight="true" outlineLevel="0" collapsed="false">
      <c r="A132" s="743" t="s">
        <v>815</v>
      </c>
      <c r="B132" s="523" t="s">
        <v>818</v>
      </c>
      <c r="C132" s="206" t="s">
        <v>100</v>
      </c>
      <c r="D132" s="744" t="n">
        <v>139.13</v>
      </c>
      <c r="E132" s="210"/>
      <c r="F132" s="210"/>
      <c r="G132" s="210"/>
      <c r="H132" s="210"/>
      <c r="I132" s="210"/>
      <c r="J132" s="210"/>
      <c r="K132" s="288" t="n">
        <f aca="false">D132*F132*$C$5</f>
        <v>0</v>
      </c>
      <c r="L132" s="745" t="n">
        <f aca="false">D132*G132*$C$6</f>
        <v>0</v>
      </c>
      <c r="M132" s="288" t="n">
        <f aca="false">H132*D132*$C$8</f>
        <v>0</v>
      </c>
      <c r="N132" s="288" t="n">
        <f aca="false">D132*I132*$C$7</f>
        <v>0</v>
      </c>
      <c r="O132" s="289" t="n">
        <f aca="false">D132*J132*$C$9</f>
        <v>0</v>
      </c>
      <c r="P132" s="290" t="n">
        <f aca="false">SUM(K132:O132)</f>
        <v>0</v>
      </c>
      <c r="Q132" s="81"/>
    </row>
    <row r="133" customFormat="false" ht="18" hidden="false" customHeight="true" outlineLevel="0" collapsed="false">
      <c r="A133" s="746" t="s">
        <v>815</v>
      </c>
      <c r="B133" s="747" t="s">
        <v>819</v>
      </c>
      <c r="C133" s="196" t="s">
        <v>100</v>
      </c>
      <c r="D133" s="748" t="n">
        <v>155.4</v>
      </c>
      <c r="E133" s="293"/>
      <c r="F133" s="293"/>
      <c r="G133" s="293"/>
      <c r="H133" s="293"/>
      <c r="I133" s="293"/>
      <c r="J133" s="293"/>
      <c r="K133" s="288" t="n">
        <f aca="false">D133*F133*$C$5</f>
        <v>0</v>
      </c>
      <c r="L133" s="745" t="n">
        <f aca="false">D133*G133*$O$6</f>
        <v>0</v>
      </c>
      <c r="M133" s="288" t="n">
        <f aca="false">H133*D133*$C$8</f>
        <v>0</v>
      </c>
      <c r="N133" s="288" t="n">
        <f aca="false">D133*I133*$C$7</f>
        <v>0</v>
      </c>
      <c r="O133" s="289" t="n">
        <f aca="false">D133*J133*$C$9</f>
        <v>0</v>
      </c>
      <c r="P133" s="290" t="n">
        <f aca="false">SUM(K133:O133)</f>
        <v>0</v>
      </c>
      <c r="Q133" s="81"/>
    </row>
    <row r="134" customFormat="false" ht="18" hidden="false" customHeight="true" outlineLevel="0" collapsed="false">
      <c r="A134" s="743" t="s">
        <v>815</v>
      </c>
      <c r="B134" s="749" t="s">
        <v>820</v>
      </c>
      <c r="C134" s="206" t="s">
        <v>103</v>
      </c>
      <c r="D134" s="744" t="n">
        <v>179.68</v>
      </c>
      <c r="E134" s="210"/>
      <c r="F134" s="210"/>
      <c r="G134" s="210"/>
      <c r="H134" s="210"/>
      <c r="I134" s="210"/>
      <c r="J134" s="210"/>
      <c r="K134" s="288" t="n">
        <f aca="false">D134*F134*$C$5</f>
        <v>0</v>
      </c>
      <c r="L134" s="745" t="n">
        <f aca="false">D134*G134*$C$6</f>
        <v>0</v>
      </c>
      <c r="M134" s="288" t="n">
        <f aca="false">H134*D134*$C$8</f>
        <v>0</v>
      </c>
      <c r="N134" s="288" t="n">
        <f aca="false">D134*I134*$C$7</f>
        <v>0</v>
      </c>
      <c r="O134" s="289" t="n">
        <f aca="false">D134*J134*$C$9</f>
        <v>0</v>
      </c>
      <c r="P134" s="290" t="n">
        <f aca="false">SUM(K134:O134)</f>
        <v>0</v>
      </c>
      <c r="Q134" s="81"/>
    </row>
    <row r="135" customFormat="false" ht="18" hidden="false" customHeight="true" outlineLevel="0" collapsed="false">
      <c r="A135" s="743" t="s">
        <v>821</v>
      </c>
      <c r="B135" s="309" t="s">
        <v>822</v>
      </c>
      <c r="C135" s="206" t="s">
        <v>100</v>
      </c>
      <c r="D135" s="744" t="n">
        <v>537.12</v>
      </c>
      <c r="E135" s="210"/>
      <c r="F135" s="210"/>
      <c r="G135" s="210"/>
      <c r="H135" s="210"/>
      <c r="I135" s="210"/>
      <c r="J135" s="210"/>
      <c r="K135" s="288" t="n">
        <f aca="false">D135*F135*$C$5</f>
        <v>0</v>
      </c>
      <c r="L135" s="745" t="n">
        <f aca="false">D135*G135*$C$6</f>
        <v>0</v>
      </c>
      <c r="M135" s="288" t="n">
        <f aca="false">H135*D135*$C$8</f>
        <v>0</v>
      </c>
      <c r="N135" s="288" t="n">
        <f aca="false">D135*I135*$C$7</f>
        <v>0</v>
      </c>
      <c r="O135" s="289" t="n">
        <f aca="false">D135*J135*$C$9</f>
        <v>0</v>
      </c>
      <c r="P135" s="290" t="n">
        <f aca="false">SUM(K135:O135)</f>
        <v>0</v>
      </c>
      <c r="Q135" s="81"/>
    </row>
    <row r="136" customFormat="false" ht="18" hidden="false" customHeight="true" outlineLevel="0" collapsed="false">
      <c r="A136" s="743" t="s">
        <v>823</v>
      </c>
      <c r="B136" s="309" t="s">
        <v>822</v>
      </c>
      <c r="C136" s="206" t="s">
        <v>100</v>
      </c>
      <c r="D136" s="744" t="n">
        <v>48.34</v>
      </c>
      <c r="E136" s="210"/>
      <c r="F136" s="210"/>
      <c r="G136" s="210"/>
      <c r="H136" s="210"/>
      <c r="I136" s="210"/>
      <c r="J136" s="210"/>
      <c r="K136" s="288" t="n">
        <f aca="false">D136*F136*$C$5</f>
        <v>0</v>
      </c>
      <c r="L136" s="745" t="n">
        <f aca="false">D136*G136*$C$6</f>
        <v>0</v>
      </c>
      <c r="M136" s="288" t="n">
        <f aca="false">H136*D136*$C$8</f>
        <v>0</v>
      </c>
      <c r="N136" s="288" t="n">
        <f aca="false">D136*I136*$C$7</f>
        <v>0</v>
      </c>
      <c r="O136" s="289" t="n">
        <f aca="false">D136*J136*$C$9</f>
        <v>0</v>
      </c>
      <c r="P136" s="290" t="n">
        <f aca="false">SUM(K136:O136)</f>
        <v>0</v>
      </c>
      <c r="Q136" s="81"/>
    </row>
    <row r="137" customFormat="false" ht="18" hidden="false" customHeight="true" outlineLevel="0" collapsed="false">
      <c r="A137" s="158" t="s">
        <v>824</v>
      </c>
      <c r="B137" s="309"/>
      <c r="C137" s="206" t="s">
        <v>100</v>
      </c>
      <c r="D137" s="750" t="n">
        <v>717.46</v>
      </c>
      <c r="E137" s="210"/>
      <c r="F137" s="210"/>
      <c r="G137" s="210"/>
      <c r="H137" s="210"/>
      <c r="I137" s="210"/>
      <c r="J137" s="210"/>
      <c r="K137" s="288" t="n">
        <f aca="false">D137*F137*$C$5</f>
        <v>0</v>
      </c>
      <c r="L137" s="745" t="n">
        <f aca="false">D137*G137*$C$6</f>
        <v>0</v>
      </c>
      <c r="M137" s="288" t="n">
        <f aca="false">H137*D137*$C$8</f>
        <v>0</v>
      </c>
      <c r="N137" s="288" t="n">
        <f aca="false">D137*I137*$C$7</f>
        <v>0</v>
      </c>
      <c r="O137" s="289" t="n">
        <f aca="false">D137*J137*$C$9</f>
        <v>0</v>
      </c>
      <c r="P137" s="290" t="n">
        <f aca="false">SUM(K137:O137)</f>
        <v>0</v>
      </c>
      <c r="Q137" s="81"/>
    </row>
    <row r="138" customFormat="false" ht="18" hidden="false" customHeight="true" outlineLevel="0" collapsed="false">
      <c r="A138" s="158" t="s">
        <v>825</v>
      </c>
      <c r="B138" s="309"/>
      <c r="C138" s="206" t="s">
        <v>100</v>
      </c>
      <c r="D138" s="751" t="n">
        <v>69.39</v>
      </c>
      <c r="E138" s="210"/>
      <c r="F138" s="210"/>
      <c r="G138" s="210"/>
      <c r="H138" s="210"/>
      <c r="I138" s="210"/>
      <c r="J138" s="210"/>
      <c r="K138" s="288" t="n">
        <f aca="false">D138*F138*$C$5</f>
        <v>0</v>
      </c>
      <c r="L138" s="745" t="n">
        <f aca="false">D138*G138*$C$6</f>
        <v>0</v>
      </c>
      <c r="M138" s="288" t="n">
        <f aca="false">H138*D138*$C$8</f>
        <v>0</v>
      </c>
      <c r="N138" s="288" t="n">
        <f aca="false">D138*I138*$C$7</f>
        <v>0</v>
      </c>
      <c r="O138" s="289" t="n">
        <f aca="false">D138*J138*$C$9</f>
        <v>0</v>
      </c>
      <c r="P138" s="290" t="n">
        <f aca="false">SUM(K138:O138)</f>
        <v>0</v>
      </c>
      <c r="Q138" s="81"/>
    </row>
    <row r="139" customFormat="false" ht="18" hidden="false" customHeight="true" outlineLevel="0" collapsed="false">
      <c r="A139" s="158" t="s">
        <v>826</v>
      </c>
      <c r="B139" s="309"/>
      <c r="C139" s="206" t="s">
        <v>100</v>
      </c>
      <c r="D139" s="751" t="n">
        <v>51.01</v>
      </c>
      <c r="E139" s="210"/>
      <c r="F139" s="210"/>
      <c r="G139" s="210"/>
      <c r="H139" s="210"/>
      <c r="I139" s="210"/>
      <c r="J139" s="210"/>
      <c r="K139" s="288" t="n">
        <f aca="false">D139*F139*$C$5</f>
        <v>0</v>
      </c>
      <c r="L139" s="745" t="n">
        <f aca="false">D139*G139*$C$6</f>
        <v>0</v>
      </c>
      <c r="M139" s="288" t="n">
        <f aca="false">H139*D139*$C$8</f>
        <v>0</v>
      </c>
      <c r="N139" s="288" t="n">
        <f aca="false">D139*I139*$C$7</f>
        <v>0</v>
      </c>
      <c r="O139" s="289" t="n">
        <f aca="false">D139*J139*$C$9</f>
        <v>0</v>
      </c>
      <c r="P139" s="290" t="n">
        <f aca="false">SUM(K139:O139)</f>
        <v>0</v>
      </c>
      <c r="Q139" s="81"/>
    </row>
    <row r="140" customFormat="false" ht="18" hidden="false" customHeight="true" outlineLevel="0" collapsed="false">
      <c r="A140" s="158" t="s">
        <v>827</v>
      </c>
      <c r="B140" s="309"/>
      <c r="C140" s="206" t="s">
        <v>100</v>
      </c>
      <c r="D140" s="751" t="n">
        <v>321.06</v>
      </c>
      <c r="E140" s="210"/>
      <c r="F140" s="210"/>
      <c r="G140" s="210"/>
      <c r="H140" s="210"/>
      <c r="I140" s="210"/>
      <c r="J140" s="210"/>
      <c r="K140" s="288" t="n">
        <f aca="false">D140*F140*$C$5</f>
        <v>0</v>
      </c>
      <c r="L140" s="745" t="n">
        <f aca="false">D140*G140*$C$6</f>
        <v>0</v>
      </c>
      <c r="M140" s="288" t="n">
        <f aca="false">H140*D140*$C$8</f>
        <v>0</v>
      </c>
      <c r="N140" s="288" t="n">
        <f aca="false">D140*I140*$C$7</f>
        <v>0</v>
      </c>
      <c r="O140" s="289" t="n">
        <f aca="false">D140*J140*$C$9</f>
        <v>0</v>
      </c>
      <c r="P140" s="290" t="n">
        <f aca="false">SUM(K140:O140)</f>
        <v>0</v>
      </c>
      <c r="Q140" s="81"/>
    </row>
    <row r="141" customFormat="false" ht="18" hidden="false" customHeight="true" outlineLevel="0" collapsed="false">
      <c r="A141" s="158" t="s">
        <v>828</v>
      </c>
      <c r="B141" s="309"/>
      <c r="C141" s="206" t="s">
        <v>100</v>
      </c>
      <c r="D141" s="751" t="n">
        <v>329.76</v>
      </c>
      <c r="E141" s="210"/>
      <c r="F141" s="210"/>
      <c r="G141" s="210"/>
      <c r="H141" s="210"/>
      <c r="I141" s="210"/>
      <c r="J141" s="210"/>
      <c r="K141" s="288" t="n">
        <f aca="false">D141*F141*$C$5</f>
        <v>0</v>
      </c>
      <c r="L141" s="745" t="n">
        <f aca="false">D141*G141*$C$6</f>
        <v>0</v>
      </c>
      <c r="M141" s="288" t="n">
        <f aca="false">H141*D141*$C$8</f>
        <v>0</v>
      </c>
      <c r="N141" s="288" t="n">
        <f aca="false">D141*I141*$C$7</f>
        <v>0</v>
      </c>
      <c r="O141" s="289" t="n">
        <f aca="false">D141*J141*$C$9</f>
        <v>0</v>
      </c>
      <c r="P141" s="290" t="n">
        <f aca="false">SUM(K141:O141)</f>
        <v>0</v>
      </c>
      <c r="Q141" s="81"/>
    </row>
    <row r="142" customFormat="false" ht="18" hidden="false" customHeight="true" outlineLevel="0" collapsed="false">
      <c r="A142" s="158" t="s">
        <v>829</v>
      </c>
      <c r="B142" s="309"/>
      <c r="C142" s="206" t="s">
        <v>100</v>
      </c>
      <c r="D142" s="751" t="n">
        <v>294.53</v>
      </c>
      <c r="E142" s="210"/>
      <c r="F142" s="210"/>
      <c r="G142" s="210"/>
      <c r="H142" s="210"/>
      <c r="I142" s="210"/>
      <c r="J142" s="210"/>
      <c r="K142" s="288" t="n">
        <f aca="false">D142*F142*$C$5</f>
        <v>0</v>
      </c>
      <c r="L142" s="745" t="n">
        <f aca="false">D142*G142*$C$6</f>
        <v>0</v>
      </c>
      <c r="M142" s="288" t="n">
        <f aca="false">H142*D142*$C$8</f>
        <v>0</v>
      </c>
      <c r="N142" s="288" t="n">
        <f aca="false">D142*I142*$C$7</f>
        <v>0</v>
      </c>
      <c r="O142" s="289" t="n">
        <f aca="false">D142*J142*$C$9</f>
        <v>0</v>
      </c>
      <c r="P142" s="290" t="n">
        <f aca="false">SUM(K142:O142)</f>
        <v>0</v>
      </c>
      <c r="Q142" s="81"/>
    </row>
    <row r="143" customFormat="false" ht="18" hidden="false" customHeight="true" outlineLevel="0" collapsed="false">
      <c r="A143" s="158" t="s">
        <v>830</v>
      </c>
      <c r="B143" s="309"/>
      <c r="C143" s="206" t="s">
        <v>102</v>
      </c>
      <c r="D143" s="751" t="n">
        <v>212.89</v>
      </c>
      <c r="E143" s="210"/>
      <c r="F143" s="210"/>
      <c r="G143" s="210"/>
      <c r="H143" s="210"/>
      <c r="I143" s="210"/>
      <c r="J143" s="210"/>
      <c r="K143" s="288" t="n">
        <f aca="false">D143*F143*$C$5</f>
        <v>0</v>
      </c>
      <c r="L143" s="745" t="n">
        <f aca="false">D143*G143*$C$6</f>
        <v>0</v>
      </c>
      <c r="M143" s="288" t="n">
        <f aca="false">H143*D143*$C$8</f>
        <v>0</v>
      </c>
      <c r="N143" s="288" t="n">
        <f aca="false">D143*I143*$C$7</f>
        <v>0</v>
      </c>
      <c r="O143" s="289" t="n">
        <f aca="false">D143*J143*$C$9</f>
        <v>0</v>
      </c>
      <c r="P143" s="290" t="n">
        <f aca="false">SUM(K143:O143)</f>
        <v>0</v>
      </c>
      <c r="Q143" s="81"/>
    </row>
    <row r="144" customFormat="false" ht="18" hidden="false" customHeight="true" outlineLevel="0" collapsed="false">
      <c r="A144" s="158" t="s">
        <v>831</v>
      </c>
      <c r="B144" s="309"/>
      <c r="C144" s="206" t="s">
        <v>102</v>
      </c>
      <c r="D144" s="751" t="n">
        <v>108.44</v>
      </c>
      <c r="E144" s="210"/>
      <c r="F144" s="210"/>
      <c r="G144" s="210"/>
      <c r="H144" s="210"/>
      <c r="I144" s="210"/>
      <c r="J144" s="210"/>
      <c r="K144" s="288" t="n">
        <f aca="false">D144*F144*$C$5</f>
        <v>0</v>
      </c>
      <c r="L144" s="745" t="n">
        <f aca="false">D144*G144*$C$6</f>
        <v>0</v>
      </c>
      <c r="M144" s="288" t="n">
        <f aca="false">H144*D144*$C$8</f>
        <v>0</v>
      </c>
      <c r="N144" s="288" t="n">
        <f aca="false">D144*I144*$C$7</f>
        <v>0</v>
      </c>
      <c r="O144" s="289" t="n">
        <f aca="false">D144*J144*$C$9</f>
        <v>0</v>
      </c>
      <c r="P144" s="290" t="n">
        <f aca="false">SUM(K144:O144)</f>
        <v>0</v>
      </c>
      <c r="Q144" s="81"/>
    </row>
    <row r="145" customFormat="false" ht="18" hidden="false" customHeight="true" outlineLevel="0" collapsed="false">
      <c r="A145" s="158" t="s">
        <v>832</v>
      </c>
      <c r="B145" s="309"/>
      <c r="C145" s="206" t="s">
        <v>102</v>
      </c>
      <c r="D145" s="751" t="n">
        <v>108.63</v>
      </c>
      <c r="E145" s="210"/>
      <c r="F145" s="210"/>
      <c r="G145" s="210"/>
      <c r="H145" s="210"/>
      <c r="I145" s="210"/>
      <c r="J145" s="210"/>
      <c r="K145" s="288" t="n">
        <f aca="false">D145*F145*$C$5</f>
        <v>0</v>
      </c>
      <c r="L145" s="745" t="n">
        <f aca="false">D145*G145*$C$6</f>
        <v>0</v>
      </c>
      <c r="M145" s="288" t="n">
        <f aca="false">H145*D145*$C$8</f>
        <v>0</v>
      </c>
      <c r="N145" s="288" t="n">
        <f aca="false">D145*I145*$C$7</f>
        <v>0</v>
      </c>
      <c r="O145" s="289" t="n">
        <f aca="false">D145*J145*$C$9</f>
        <v>0</v>
      </c>
      <c r="P145" s="290" t="n">
        <f aca="false">SUM(K145:O145)</f>
        <v>0</v>
      </c>
      <c r="Q145" s="81"/>
    </row>
    <row r="146" customFormat="false" ht="18" hidden="false" customHeight="true" outlineLevel="0" collapsed="false">
      <c r="A146" s="158" t="s">
        <v>833</v>
      </c>
      <c r="B146" s="309"/>
      <c r="C146" s="206" t="s">
        <v>102</v>
      </c>
      <c r="D146" s="751" t="n">
        <v>108.56</v>
      </c>
      <c r="E146" s="210"/>
      <c r="F146" s="210"/>
      <c r="G146" s="210"/>
      <c r="H146" s="210"/>
      <c r="I146" s="210"/>
      <c r="J146" s="210"/>
      <c r="K146" s="288" t="n">
        <f aca="false">D146*F146*$C$5</f>
        <v>0</v>
      </c>
      <c r="L146" s="745" t="n">
        <f aca="false">D146*G146*$C$6</f>
        <v>0</v>
      </c>
      <c r="M146" s="288" t="n">
        <f aca="false">H146*D146*$C$8</f>
        <v>0</v>
      </c>
      <c r="N146" s="288" t="n">
        <f aca="false">D146*I146*$C$7</f>
        <v>0</v>
      </c>
      <c r="O146" s="289" t="n">
        <f aca="false">D146*J146*$C$9</f>
        <v>0</v>
      </c>
      <c r="P146" s="290" t="n">
        <f aca="false">SUM(K146:O146)</f>
        <v>0</v>
      </c>
      <c r="Q146" s="81"/>
    </row>
    <row r="147" customFormat="false" ht="18" hidden="false" customHeight="true" outlineLevel="0" collapsed="false">
      <c r="A147" s="158" t="s">
        <v>834</v>
      </c>
      <c r="B147" s="309"/>
      <c r="C147" s="206" t="s">
        <v>103</v>
      </c>
      <c r="D147" s="751" t="n">
        <v>803.03</v>
      </c>
      <c r="E147" s="210"/>
      <c r="F147" s="210"/>
      <c r="G147" s="210"/>
      <c r="H147" s="210"/>
      <c r="I147" s="210"/>
      <c r="J147" s="210"/>
      <c r="K147" s="288" t="n">
        <f aca="false">D147*F147*$C$5</f>
        <v>0</v>
      </c>
      <c r="L147" s="745" t="n">
        <f aca="false">D147*G147*$C$6</f>
        <v>0</v>
      </c>
      <c r="M147" s="288" t="n">
        <f aca="false">H147*D147*$C$8</f>
        <v>0</v>
      </c>
      <c r="N147" s="288" t="n">
        <f aca="false">D147*I147*$C$7</f>
        <v>0</v>
      </c>
      <c r="O147" s="289" t="n">
        <f aca="false">D147*J147*$C$9</f>
        <v>0</v>
      </c>
      <c r="P147" s="290" t="n">
        <f aca="false">SUM(K147:O147)</f>
        <v>0</v>
      </c>
      <c r="Q147" s="81"/>
    </row>
    <row r="148" customFormat="false" ht="18" hidden="false" customHeight="true" outlineLevel="0" collapsed="false">
      <c r="A148" s="158" t="s">
        <v>825</v>
      </c>
      <c r="B148" s="309"/>
      <c r="C148" s="206" t="s">
        <v>103</v>
      </c>
      <c r="D148" s="751" t="n">
        <v>59.19</v>
      </c>
      <c r="E148" s="210"/>
      <c r="F148" s="210"/>
      <c r="G148" s="210"/>
      <c r="H148" s="210"/>
      <c r="I148" s="210"/>
      <c r="J148" s="210"/>
      <c r="K148" s="288" t="n">
        <f aca="false">D148*F148*$C$5</f>
        <v>0</v>
      </c>
      <c r="L148" s="745" t="n">
        <f aca="false">D148*G148*$C$6</f>
        <v>0</v>
      </c>
      <c r="M148" s="288" t="n">
        <f aca="false">H148*D148*$C$8</f>
        <v>0</v>
      </c>
      <c r="N148" s="288" t="n">
        <f aca="false">D148*I148*$C$7</f>
        <v>0</v>
      </c>
      <c r="O148" s="289" t="n">
        <f aca="false">D148*J148*$C$9</f>
        <v>0</v>
      </c>
      <c r="P148" s="290" t="n">
        <f aca="false">SUM(K148:O148)</f>
        <v>0</v>
      </c>
      <c r="Q148" s="81"/>
    </row>
    <row r="149" customFormat="false" ht="18" hidden="false" customHeight="true" outlineLevel="0" collapsed="false">
      <c r="A149" s="158" t="s">
        <v>826</v>
      </c>
      <c r="B149" s="309"/>
      <c r="C149" s="206" t="s">
        <v>103</v>
      </c>
      <c r="D149" s="751" t="n">
        <v>36.67</v>
      </c>
      <c r="E149" s="210"/>
      <c r="F149" s="210"/>
      <c r="G149" s="210"/>
      <c r="H149" s="210"/>
      <c r="I149" s="210"/>
      <c r="J149" s="210"/>
      <c r="K149" s="288" t="n">
        <f aca="false">D149*F149*$C$5</f>
        <v>0</v>
      </c>
      <c r="L149" s="745" t="n">
        <f aca="false">D149*G149*$C$6</f>
        <v>0</v>
      </c>
      <c r="M149" s="288" t="n">
        <f aca="false">H149*D149*$C$8</f>
        <v>0</v>
      </c>
      <c r="N149" s="288" t="n">
        <f aca="false">D149*I149*$C$7</f>
        <v>0</v>
      </c>
      <c r="O149" s="289" t="n">
        <f aca="false">D149*J149*$C$9</f>
        <v>0</v>
      </c>
      <c r="P149" s="290" t="n">
        <f aca="false">SUM(K149:O149)</f>
        <v>0</v>
      </c>
      <c r="Q149" s="81"/>
    </row>
    <row r="150" customFormat="false" ht="18" hidden="false" customHeight="true" outlineLevel="0" collapsed="false">
      <c r="A150" s="158" t="s">
        <v>835</v>
      </c>
      <c r="B150" s="309"/>
      <c r="C150" s="206" t="s">
        <v>103</v>
      </c>
      <c r="D150" s="751" t="n">
        <v>189.78</v>
      </c>
      <c r="E150" s="210"/>
      <c r="F150" s="210"/>
      <c r="G150" s="210"/>
      <c r="H150" s="210"/>
      <c r="I150" s="210"/>
      <c r="J150" s="210"/>
      <c r="K150" s="288" t="n">
        <f aca="false">D150*F150*$C$5</f>
        <v>0</v>
      </c>
      <c r="L150" s="745" t="n">
        <f aca="false">D150*G150*$C$6</f>
        <v>0</v>
      </c>
      <c r="M150" s="288" t="n">
        <f aca="false">H150*D150*$C$8</f>
        <v>0</v>
      </c>
      <c r="N150" s="288" t="n">
        <f aca="false">D150*I150*$C$7</f>
        <v>0</v>
      </c>
      <c r="O150" s="289" t="n">
        <f aca="false">D150*J150*$C$9</f>
        <v>0</v>
      </c>
      <c r="P150" s="290" t="n">
        <f aca="false">SUM(K150:O150)</f>
        <v>0</v>
      </c>
      <c r="Q150" s="81"/>
    </row>
    <row r="151" customFormat="false" ht="18" hidden="false" customHeight="true" outlineLevel="0" collapsed="false">
      <c r="A151" s="158" t="s">
        <v>836</v>
      </c>
      <c r="B151" s="309"/>
      <c r="C151" s="206" t="s">
        <v>103</v>
      </c>
      <c r="D151" s="751" t="n">
        <v>198.07</v>
      </c>
      <c r="E151" s="210"/>
      <c r="F151" s="210"/>
      <c r="G151" s="210"/>
      <c r="H151" s="210"/>
      <c r="I151" s="210"/>
      <c r="J151" s="210"/>
      <c r="K151" s="288" t="n">
        <f aca="false">D151*F151*$C$5</f>
        <v>0</v>
      </c>
      <c r="L151" s="745" t="n">
        <f aca="false">D151*G151*$C$6</f>
        <v>0</v>
      </c>
      <c r="M151" s="288" t="n">
        <f aca="false">H151*D151*$C$8</f>
        <v>0</v>
      </c>
      <c r="N151" s="288" t="n">
        <f aca="false">D151*I151*$C$7</f>
        <v>0</v>
      </c>
      <c r="O151" s="289" t="n">
        <f aca="false">D151*J151*$C$9</f>
        <v>0</v>
      </c>
      <c r="P151" s="290" t="n">
        <f aca="false">SUM(K151:O151)</f>
        <v>0</v>
      </c>
      <c r="Q151" s="81"/>
    </row>
    <row r="152" customFormat="false" ht="18" hidden="false" customHeight="true" outlineLevel="0" collapsed="false">
      <c r="A152" s="158" t="s">
        <v>837</v>
      </c>
      <c r="B152" s="309"/>
      <c r="C152" s="206" t="s">
        <v>103</v>
      </c>
      <c r="D152" s="751" t="n">
        <v>182.39</v>
      </c>
      <c r="E152" s="210"/>
      <c r="F152" s="210"/>
      <c r="G152" s="210"/>
      <c r="H152" s="210"/>
      <c r="I152" s="210"/>
      <c r="J152" s="210"/>
      <c r="K152" s="288" t="n">
        <f aca="false">D152*F152*$C$5</f>
        <v>0</v>
      </c>
      <c r="L152" s="745" t="n">
        <f aca="false">D152*G152*$C$6</f>
        <v>0</v>
      </c>
      <c r="M152" s="288" t="n">
        <f aca="false">H152*D152*$C$8</f>
        <v>0</v>
      </c>
      <c r="N152" s="288" t="n">
        <f aca="false">D152*I152*$C$7</f>
        <v>0</v>
      </c>
      <c r="O152" s="289" t="n">
        <f aca="false">D152*J152*$C$9</f>
        <v>0</v>
      </c>
      <c r="P152" s="290" t="n">
        <f aca="false">SUM(K152:O152)</f>
        <v>0</v>
      </c>
      <c r="Q152" s="81"/>
    </row>
    <row r="153" customFormat="false" ht="18" hidden="false" customHeight="true" outlineLevel="0" collapsed="false">
      <c r="A153" s="158" t="s">
        <v>838</v>
      </c>
      <c r="B153" s="309"/>
      <c r="C153" s="206" t="s">
        <v>103</v>
      </c>
      <c r="D153" s="751" t="n">
        <v>58.44</v>
      </c>
      <c r="E153" s="210"/>
      <c r="F153" s="210"/>
      <c r="G153" s="210"/>
      <c r="H153" s="210"/>
      <c r="I153" s="210"/>
      <c r="J153" s="210"/>
      <c r="K153" s="288" t="n">
        <f aca="false">D153*F153*$C$5</f>
        <v>0</v>
      </c>
      <c r="L153" s="745" t="n">
        <f aca="false">D153*G153*$C$6</f>
        <v>0</v>
      </c>
      <c r="M153" s="288" t="n">
        <f aca="false">H153*D153*$C$8</f>
        <v>0</v>
      </c>
      <c r="N153" s="288" t="n">
        <f aca="false">D153*I153*$C$7</f>
        <v>0</v>
      </c>
      <c r="O153" s="289" t="n">
        <f aca="false">D153*J153*$C$9</f>
        <v>0</v>
      </c>
      <c r="P153" s="290" t="n">
        <f aca="false">SUM(K153:O153)</f>
        <v>0</v>
      </c>
      <c r="Q153" s="81"/>
    </row>
    <row r="154" customFormat="false" ht="18" hidden="false" customHeight="true" outlineLevel="0" collapsed="false">
      <c r="A154" s="743" t="s">
        <v>105</v>
      </c>
      <c r="B154" s="309" t="s">
        <v>839</v>
      </c>
      <c r="C154" s="206" t="s">
        <v>100</v>
      </c>
      <c r="D154" s="744" t="n">
        <v>59.13</v>
      </c>
      <c r="E154" s="210"/>
      <c r="F154" s="210"/>
      <c r="G154" s="210"/>
      <c r="H154" s="210"/>
      <c r="I154" s="210"/>
      <c r="J154" s="210"/>
      <c r="K154" s="288" t="n">
        <f aca="false">D154*F154*$C$5</f>
        <v>0</v>
      </c>
      <c r="L154" s="745" t="n">
        <f aca="false">D154*G154*$C$6</f>
        <v>0</v>
      </c>
      <c r="M154" s="288" t="n">
        <f aca="false">H154*D154*$C$8</f>
        <v>0</v>
      </c>
      <c r="N154" s="288" t="n">
        <f aca="false">D154*I154*$C$7</f>
        <v>0</v>
      </c>
      <c r="O154" s="289" t="n">
        <f aca="false">D154*J154*$C$9</f>
        <v>0</v>
      </c>
      <c r="P154" s="290" t="n">
        <f aca="false">SUM(K154:O154)</f>
        <v>0</v>
      </c>
      <c r="Q154" s="81"/>
    </row>
    <row r="155" customFormat="false" ht="18" hidden="false" customHeight="true" outlineLevel="0" collapsed="false">
      <c r="A155" s="743" t="s">
        <v>840</v>
      </c>
      <c r="B155" s="309" t="s">
        <v>841</v>
      </c>
      <c r="C155" s="309" t="s">
        <v>842</v>
      </c>
      <c r="D155" s="744" t="n">
        <v>527.88</v>
      </c>
      <c r="E155" s="210"/>
      <c r="F155" s="210"/>
      <c r="G155" s="210"/>
      <c r="H155" s="210"/>
      <c r="I155" s="210"/>
      <c r="J155" s="210"/>
      <c r="K155" s="288" t="n">
        <f aca="false">D155*F155*$C$5</f>
        <v>0</v>
      </c>
      <c r="L155" s="745" t="n">
        <f aca="false">D155*G155*$C$6</f>
        <v>0</v>
      </c>
      <c r="M155" s="288" t="n">
        <f aca="false">H155*D155*$C$8</f>
        <v>0</v>
      </c>
      <c r="N155" s="288" t="n">
        <f aca="false">D155*I155*$C$7</f>
        <v>0</v>
      </c>
      <c r="O155" s="289" t="n">
        <f aca="false">D155*J155*$C$9</f>
        <v>0</v>
      </c>
      <c r="P155" s="290" t="n">
        <f aca="false">SUM(K155:O155)</f>
        <v>0</v>
      </c>
      <c r="Q155" s="81"/>
    </row>
    <row r="156" customFormat="false" ht="18" hidden="false" customHeight="true" outlineLevel="0" collapsed="false">
      <c r="A156" s="743" t="s">
        <v>823</v>
      </c>
      <c r="B156" s="309" t="s">
        <v>841</v>
      </c>
      <c r="C156" s="309" t="s">
        <v>100</v>
      </c>
      <c r="D156" s="744" t="n">
        <v>114.15</v>
      </c>
      <c r="E156" s="210"/>
      <c r="F156" s="210"/>
      <c r="G156" s="210"/>
      <c r="H156" s="210"/>
      <c r="I156" s="210"/>
      <c r="J156" s="210"/>
      <c r="K156" s="288" t="n">
        <f aca="false">D156*F156*$C$5</f>
        <v>0</v>
      </c>
      <c r="L156" s="745" t="n">
        <f aca="false">D156*G156*$C$6</f>
        <v>0</v>
      </c>
      <c r="M156" s="288" t="n">
        <f aca="false">H156*D156*$C$8</f>
        <v>0</v>
      </c>
      <c r="N156" s="288" t="n">
        <f aca="false">D156*I156*$C$7</f>
        <v>0</v>
      </c>
      <c r="O156" s="289" t="n">
        <f aca="false">D156*J156*$C$9</f>
        <v>0</v>
      </c>
      <c r="P156" s="290" t="n">
        <f aca="false">SUM(K156:O156)</f>
        <v>0</v>
      </c>
      <c r="Q156" s="81"/>
    </row>
    <row r="157" customFormat="false" ht="18" hidden="false" customHeight="true" outlineLevel="0" collapsed="false">
      <c r="A157" s="743" t="s">
        <v>843</v>
      </c>
      <c r="B157" s="309" t="s">
        <v>841</v>
      </c>
      <c r="C157" s="309" t="s">
        <v>100</v>
      </c>
      <c r="D157" s="744" t="n">
        <v>685.05</v>
      </c>
      <c r="E157" s="210"/>
      <c r="F157" s="210"/>
      <c r="G157" s="210"/>
      <c r="H157" s="210"/>
      <c r="I157" s="210"/>
      <c r="J157" s="210"/>
      <c r="K157" s="288" t="n">
        <f aca="false">D157*F157*$C$5</f>
        <v>0</v>
      </c>
      <c r="L157" s="745" t="n">
        <f aca="false">D157*G157*$C$6</f>
        <v>0</v>
      </c>
      <c r="M157" s="288" t="n">
        <f aca="false">H157*D157*$C$8</f>
        <v>0</v>
      </c>
      <c r="N157" s="288" t="n">
        <f aca="false">D157*I157*$C$7</f>
        <v>0</v>
      </c>
      <c r="O157" s="289" t="n">
        <f aca="false">D157*J157*$C$9</f>
        <v>0</v>
      </c>
      <c r="P157" s="290" t="n">
        <f aca="false">SUM(K157:O157)</f>
        <v>0</v>
      </c>
      <c r="Q157" s="81"/>
    </row>
    <row r="158" customFormat="false" ht="18" hidden="false" customHeight="true" outlineLevel="0" collapsed="false">
      <c r="A158" s="158" t="s">
        <v>844</v>
      </c>
      <c r="B158" s="206" t="s">
        <v>841</v>
      </c>
      <c r="C158" s="206" t="s">
        <v>100</v>
      </c>
      <c r="D158" s="744" t="n">
        <v>1323.89</v>
      </c>
      <c r="E158" s="210"/>
      <c r="F158" s="210"/>
      <c r="G158" s="210"/>
      <c r="H158" s="210"/>
      <c r="I158" s="210"/>
      <c r="J158" s="210"/>
      <c r="K158" s="288" t="n">
        <f aca="false">D158*F158*$C$5</f>
        <v>0</v>
      </c>
      <c r="L158" s="745" t="n">
        <f aca="false">D158*G158*$C$6</f>
        <v>0</v>
      </c>
      <c r="M158" s="288" t="n">
        <f aca="false">H158*D158*$C$8</f>
        <v>0</v>
      </c>
      <c r="N158" s="288" t="n">
        <f aca="false">D158*I158*$C$7</f>
        <v>0</v>
      </c>
      <c r="O158" s="289" t="n">
        <f aca="false">D158*J158*$C$9</f>
        <v>0</v>
      </c>
      <c r="P158" s="290" t="n">
        <f aca="false">SUM(K158:O158)</f>
        <v>0</v>
      </c>
      <c r="Q158" s="81"/>
    </row>
    <row r="159" customFormat="false" ht="18" hidden="false" customHeight="true" outlineLevel="0" collapsed="false">
      <c r="A159" s="743" t="s">
        <v>845</v>
      </c>
      <c r="B159" s="309" t="s">
        <v>841</v>
      </c>
      <c r="C159" s="309" t="s">
        <v>102</v>
      </c>
      <c r="D159" s="744" t="n">
        <v>407.26</v>
      </c>
      <c r="E159" s="210"/>
      <c r="F159" s="210"/>
      <c r="G159" s="210"/>
      <c r="H159" s="210"/>
      <c r="I159" s="210"/>
      <c r="J159" s="210"/>
      <c r="K159" s="288" t="n">
        <f aca="false">D159*F159*$C$5</f>
        <v>0</v>
      </c>
      <c r="L159" s="745" t="n">
        <f aca="false">D159*G159*$C$6</f>
        <v>0</v>
      </c>
      <c r="M159" s="288" t="n">
        <f aca="false">H159*D159*$C$8</f>
        <v>0</v>
      </c>
      <c r="N159" s="288" t="n">
        <f aca="false">D159*I159*$C$7</f>
        <v>0</v>
      </c>
      <c r="O159" s="289" t="n">
        <f aca="false">D159*J159*$C$9</f>
        <v>0</v>
      </c>
      <c r="P159" s="290" t="n">
        <f aca="false">SUM(K159:O159)</f>
        <v>0</v>
      </c>
      <c r="Q159" s="81"/>
    </row>
    <row r="160" customFormat="false" ht="18" hidden="false" customHeight="true" outlineLevel="0" collapsed="false">
      <c r="A160" s="743" t="s">
        <v>846</v>
      </c>
      <c r="B160" s="752" t="s">
        <v>847</v>
      </c>
      <c r="C160" s="309" t="s">
        <v>103</v>
      </c>
      <c r="D160" s="744" t="n">
        <v>638.54</v>
      </c>
      <c r="E160" s="210"/>
      <c r="F160" s="210"/>
      <c r="G160" s="210"/>
      <c r="H160" s="210"/>
      <c r="I160" s="210"/>
      <c r="J160" s="210"/>
      <c r="K160" s="288" t="n">
        <f aca="false">D160*F160*$C$5</f>
        <v>0</v>
      </c>
      <c r="L160" s="745" t="n">
        <f aca="false">D160*G160*$C$6</f>
        <v>0</v>
      </c>
      <c r="M160" s="288" t="n">
        <f aca="false">H160*D160*$C$8</f>
        <v>0</v>
      </c>
      <c r="N160" s="288" t="n">
        <f aca="false">D160*I160*$C$7</f>
        <v>0</v>
      </c>
      <c r="O160" s="289" t="n">
        <f aca="false">D160*J160*$C$9</f>
        <v>0</v>
      </c>
      <c r="P160" s="290" t="n">
        <f aca="false">SUM(K160:O160)</f>
        <v>0</v>
      </c>
      <c r="Q160" s="81"/>
    </row>
    <row r="161" customFormat="false" ht="18" hidden="false" customHeight="true" outlineLevel="0" collapsed="false">
      <c r="A161" s="743" t="s">
        <v>105</v>
      </c>
      <c r="B161" s="309" t="s">
        <v>848</v>
      </c>
      <c r="C161" s="206" t="s">
        <v>100</v>
      </c>
      <c r="D161" s="744" t="n">
        <v>81.32</v>
      </c>
      <c r="E161" s="210"/>
      <c r="F161" s="210"/>
      <c r="G161" s="210"/>
      <c r="H161" s="210"/>
      <c r="I161" s="210"/>
      <c r="J161" s="210"/>
      <c r="K161" s="288" t="n">
        <f aca="false">D161*F161*$C$5</f>
        <v>0</v>
      </c>
      <c r="L161" s="745" t="n">
        <f aca="false">D161*G161*$C$6</f>
        <v>0</v>
      </c>
      <c r="M161" s="288" t="n">
        <f aca="false">H161*D161*$C$8</f>
        <v>0</v>
      </c>
      <c r="N161" s="288" t="n">
        <f aca="false">D161*I161*$C$7</f>
        <v>0</v>
      </c>
      <c r="O161" s="289" t="n">
        <f aca="false">D161*J161*$C$9</f>
        <v>0</v>
      </c>
      <c r="P161" s="290" t="n">
        <f aca="false">SUM(K161:O161)</f>
        <v>0</v>
      </c>
      <c r="Q161" s="81"/>
    </row>
    <row r="162" customFormat="false" ht="18" hidden="false" customHeight="true" outlineLevel="0" collapsed="false">
      <c r="A162" s="743" t="s">
        <v>849</v>
      </c>
      <c r="B162" s="309" t="s">
        <v>848</v>
      </c>
      <c r="C162" s="206" t="s">
        <v>100</v>
      </c>
      <c r="D162" s="744" t="n">
        <v>54.92</v>
      </c>
      <c r="E162" s="210"/>
      <c r="F162" s="210"/>
      <c r="G162" s="210"/>
      <c r="H162" s="210"/>
      <c r="I162" s="210"/>
      <c r="J162" s="210"/>
      <c r="K162" s="288" t="n">
        <f aca="false">D162*F162*$C$5</f>
        <v>0</v>
      </c>
      <c r="L162" s="745" t="n">
        <f aca="false">D162*G162*$C$6</f>
        <v>0</v>
      </c>
      <c r="M162" s="288" t="n">
        <f aca="false">H162*D162*$C$8</f>
        <v>0</v>
      </c>
      <c r="N162" s="288" t="n">
        <f aca="false">D162*I162*$C$7</f>
        <v>0</v>
      </c>
      <c r="O162" s="289" t="n">
        <f aca="false">D162*J162*$C$9</f>
        <v>0</v>
      </c>
      <c r="P162" s="290" t="n">
        <f aca="false">SUM(K162:O162)</f>
        <v>0</v>
      </c>
      <c r="Q162" s="81"/>
    </row>
    <row r="163" customFormat="false" ht="18" hidden="false" customHeight="true" outlineLevel="0" collapsed="false">
      <c r="A163" s="158" t="s">
        <v>850</v>
      </c>
      <c r="B163" s="309"/>
      <c r="C163" s="206" t="s">
        <v>100</v>
      </c>
      <c r="D163" s="744" t="n">
        <v>514.1</v>
      </c>
      <c r="E163" s="210"/>
      <c r="F163" s="210"/>
      <c r="G163" s="210"/>
      <c r="H163" s="210"/>
      <c r="I163" s="210"/>
      <c r="J163" s="210"/>
      <c r="K163" s="288" t="n">
        <f aca="false">D163*F163*$C$5</f>
        <v>0</v>
      </c>
      <c r="L163" s="745" t="n">
        <f aca="false">D163*G163*$C$6</f>
        <v>0</v>
      </c>
      <c r="M163" s="288" t="n">
        <f aca="false">H163*D163*$C$8</f>
        <v>0</v>
      </c>
      <c r="N163" s="288" t="n">
        <f aca="false">D163*I163*$C$7</f>
        <v>0</v>
      </c>
      <c r="O163" s="289" t="n">
        <f aca="false">D163*J163*$C$9</f>
        <v>0</v>
      </c>
      <c r="P163" s="290" t="n">
        <f aca="false">SUM(K163:O163)</f>
        <v>0</v>
      </c>
      <c r="Q163" s="81"/>
    </row>
    <row r="164" customFormat="false" ht="18" hidden="false" customHeight="true" outlineLevel="0" collapsed="false">
      <c r="A164" s="158" t="s">
        <v>851</v>
      </c>
      <c r="B164" s="309"/>
      <c r="C164" s="206" t="s">
        <v>100</v>
      </c>
      <c r="D164" s="744" t="n">
        <v>301.75</v>
      </c>
      <c r="E164" s="210"/>
      <c r="F164" s="210"/>
      <c r="G164" s="210"/>
      <c r="H164" s="210"/>
      <c r="I164" s="210"/>
      <c r="J164" s="210"/>
      <c r="K164" s="288" t="n">
        <f aca="false">D164*F164*$C$5</f>
        <v>0</v>
      </c>
      <c r="L164" s="745" t="n">
        <f aca="false">D164*G164*$C$6</f>
        <v>0</v>
      </c>
      <c r="M164" s="288" t="n">
        <f aca="false">H164*D164*$C$8</f>
        <v>0</v>
      </c>
      <c r="N164" s="288" t="n">
        <f aca="false">D164*I164*$C$7</f>
        <v>0</v>
      </c>
      <c r="O164" s="289" t="n">
        <f aca="false">D164*J164*$C$9</f>
        <v>0</v>
      </c>
      <c r="P164" s="290" t="n">
        <f aca="false">SUM(K164:O164)</f>
        <v>0</v>
      </c>
      <c r="Q164" s="81"/>
    </row>
    <row r="165" customFormat="false" ht="18" hidden="false" customHeight="true" outlineLevel="0" collapsed="false">
      <c r="A165" s="158" t="s">
        <v>852</v>
      </c>
      <c r="B165" s="309"/>
      <c r="C165" s="206" t="s">
        <v>100</v>
      </c>
      <c r="D165" s="744" t="n">
        <v>5.75</v>
      </c>
      <c r="E165" s="210"/>
      <c r="F165" s="210"/>
      <c r="G165" s="210"/>
      <c r="H165" s="210"/>
      <c r="I165" s="210"/>
      <c r="J165" s="210"/>
      <c r="K165" s="288" t="n">
        <f aca="false">D165*F165*$C$5</f>
        <v>0</v>
      </c>
      <c r="L165" s="745" t="n">
        <f aca="false">D165*G165*$C$6</f>
        <v>0</v>
      </c>
      <c r="M165" s="288" t="n">
        <f aca="false">H165*D165*$C$8</f>
        <v>0</v>
      </c>
      <c r="N165" s="288" t="n">
        <f aca="false">D165*I165*$C$7</f>
        <v>0</v>
      </c>
      <c r="O165" s="289" t="n">
        <f aca="false">D165*J165*$C$9</f>
        <v>0</v>
      </c>
      <c r="P165" s="290" t="n">
        <f aca="false">SUM(K165:O165)</f>
        <v>0</v>
      </c>
      <c r="Q165" s="81"/>
    </row>
    <row r="166" customFormat="false" ht="18" hidden="false" customHeight="true" outlineLevel="0" collapsed="false">
      <c r="A166" s="158" t="s">
        <v>853</v>
      </c>
      <c r="B166" s="309"/>
      <c r="C166" s="206" t="s">
        <v>100</v>
      </c>
      <c r="D166" s="744" t="n">
        <v>12.2</v>
      </c>
      <c r="E166" s="210"/>
      <c r="F166" s="210"/>
      <c r="G166" s="210"/>
      <c r="H166" s="210"/>
      <c r="I166" s="210"/>
      <c r="J166" s="210"/>
      <c r="K166" s="288" t="n">
        <f aca="false">D166*F166*$C$5</f>
        <v>0</v>
      </c>
      <c r="L166" s="745" t="n">
        <f aca="false">D166*G166*$C$6</f>
        <v>0</v>
      </c>
      <c r="M166" s="288" t="n">
        <f aca="false">H166*D166*$C$8</f>
        <v>0</v>
      </c>
      <c r="N166" s="288" t="n">
        <f aca="false">D166*I166*$C$7</f>
        <v>0</v>
      </c>
      <c r="O166" s="289" t="n">
        <f aca="false">D166*J166*$C$9</f>
        <v>0</v>
      </c>
      <c r="P166" s="290" t="n">
        <f aca="false">SUM(K166:O166)</f>
        <v>0</v>
      </c>
      <c r="Q166" s="81"/>
    </row>
    <row r="167" customFormat="false" ht="18" hidden="false" customHeight="true" outlineLevel="0" collapsed="false">
      <c r="A167" s="158" t="s">
        <v>854</v>
      </c>
      <c r="B167" s="309"/>
      <c r="C167" s="206" t="s">
        <v>100</v>
      </c>
      <c r="D167" s="744" t="n">
        <v>16.47</v>
      </c>
      <c r="E167" s="210"/>
      <c r="F167" s="210"/>
      <c r="G167" s="210"/>
      <c r="H167" s="210"/>
      <c r="I167" s="210"/>
      <c r="J167" s="210"/>
      <c r="K167" s="288" t="n">
        <f aca="false">D167*F167*$C$5</f>
        <v>0</v>
      </c>
      <c r="L167" s="745" t="n">
        <f aca="false">D167*G167*$C$6</f>
        <v>0</v>
      </c>
      <c r="M167" s="288" t="n">
        <f aca="false">H167*D167*$C$8</f>
        <v>0</v>
      </c>
      <c r="N167" s="288" t="n">
        <f aca="false">D167*I167*$C$7</f>
        <v>0</v>
      </c>
      <c r="O167" s="289" t="n">
        <f aca="false">D167*J167*$C$9</f>
        <v>0</v>
      </c>
      <c r="P167" s="290" t="n">
        <f aca="false">SUM(K167:O167)</f>
        <v>0</v>
      </c>
      <c r="Q167" s="81"/>
    </row>
    <row r="168" customFormat="false" ht="18" hidden="false" customHeight="true" outlineLevel="0" collapsed="false">
      <c r="A168" s="158" t="s">
        <v>855</v>
      </c>
      <c r="B168" s="309"/>
      <c r="C168" s="206" t="s">
        <v>103</v>
      </c>
      <c r="D168" s="744" t="n">
        <v>490.95</v>
      </c>
      <c r="E168" s="210"/>
      <c r="F168" s="210"/>
      <c r="G168" s="210"/>
      <c r="H168" s="210"/>
      <c r="I168" s="210"/>
      <c r="J168" s="210"/>
      <c r="K168" s="288" t="n">
        <f aca="false">D168*F168*$C$5</f>
        <v>0</v>
      </c>
      <c r="L168" s="745" t="n">
        <f aca="false">D168*G168*$C$6</f>
        <v>0</v>
      </c>
      <c r="M168" s="288" t="n">
        <f aca="false">H168*D168*$C$8</f>
        <v>0</v>
      </c>
      <c r="N168" s="288" t="n">
        <f aca="false">D168*I168*$C$7</f>
        <v>0</v>
      </c>
      <c r="O168" s="289" t="n">
        <f aca="false">D168*J168*$C$9</f>
        <v>0</v>
      </c>
      <c r="P168" s="290" t="n">
        <f aca="false">SUM(K168:O168)</f>
        <v>0</v>
      </c>
      <c r="Q168" s="81"/>
    </row>
    <row r="169" customFormat="false" ht="18" hidden="false" customHeight="true" outlineLevel="0" collapsed="false">
      <c r="A169" s="158" t="s">
        <v>856</v>
      </c>
      <c r="B169" s="309"/>
      <c r="C169" s="206" t="s">
        <v>103</v>
      </c>
      <c r="D169" s="744" t="n">
        <v>260.5</v>
      </c>
      <c r="E169" s="210"/>
      <c r="F169" s="210"/>
      <c r="G169" s="210"/>
      <c r="H169" s="210"/>
      <c r="I169" s="210"/>
      <c r="J169" s="210"/>
      <c r="K169" s="288" t="n">
        <f aca="false">D169*F169*$C$5</f>
        <v>0</v>
      </c>
      <c r="L169" s="745" t="n">
        <f aca="false">D169*G169*$C$6</f>
        <v>0</v>
      </c>
      <c r="M169" s="288" t="n">
        <f aca="false">H169*D169*$C$8</f>
        <v>0</v>
      </c>
      <c r="N169" s="288" t="n">
        <f aca="false">D169*I169*$C$7</f>
        <v>0</v>
      </c>
      <c r="O169" s="289" t="n">
        <f aca="false">D169*J169*$C$9</f>
        <v>0</v>
      </c>
      <c r="P169" s="290" t="n">
        <f aca="false">SUM(K169:O169)</f>
        <v>0</v>
      </c>
      <c r="Q169" s="81"/>
    </row>
    <row r="170" customFormat="false" ht="18" hidden="false" customHeight="true" outlineLevel="0" collapsed="false">
      <c r="A170" s="158" t="s">
        <v>857</v>
      </c>
      <c r="B170" s="309"/>
      <c r="C170" s="206" t="s">
        <v>103</v>
      </c>
      <c r="D170" s="744" t="n">
        <v>20.56</v>
      </c>
      <c r="E170" s="210"/>
      <c r="F170" s="210"/>
      <c r="G170" s="210"/>
      <c r="H170" s="210"/>
      <c r="I170" s="210"/>
      <c r="J170" s="210"/>
      <c r="K170" s="288" t="n">
        <f aca="false">D170*F170*$C$5</f>
        <v>0</v>
      </c>
      <c r="L170" s="745" t="n">
        <f aca="false">D170*G170*$C$6</f>
        <v>0</v>
      </c>
      <c r="M170" s="288" t="n">
        <f aca="false">H170*D170*$C$8</f>
        <v>0</v>
      </c>
      <c r="N170" s="288" t="n">
        <f aca="false">D170*I170*$C$7</f>
        <v>0</v>
      </c>
      <c r="O170" s="289" t="n">
        <f aca="false">D170*J170*$C$9</f>
        <v>0</v>
      </c>
      <c r="P170" s="290" t="n">
        <f aca="false">SUM(K170:O170)</f>
        <v>0</v>
      </c>
      <c r="Q170" s="81"/>
    </row>
    <row r="171" customFormat="false" ht="18" hidden="false" customHeight="true" outlineLevel="0" collapsed="false">
      <c r="A171" s="743" t="s">
        <v>854</v>
      </c>
      <c r="B171" s="309"/>
      <c r="C171" s="206" t="s">
        <v>103</v>
      </c>
      <c r="D171" s="744" t="n">
        <v>25.76</v>
      </c>
      <c r="E171" s="210"/>
      <c r="F171" s="210"/>
      <c r="G171" s="210"/>
      <c r="H171" s="210"/>
      <c r="I171" s="210"/>
      <c r="J171" s="210"/>
      <c r="K171" s="288" t="n">
        <f aca="false">D171*F171*$C$5</f>
        <v>0</v>
      </c>
      <c r="L171" s="745" t="n">
        <f aca="false">D171*G171*$C$6</f>
        <v>0</v>
      </c>
      <c r="M171" s="288" t="n">
        <f aca="false">H171*D171*$C$8</f>
        <v>0</v>
      </c>
      <c r="N171" s="288" t="n">
        <f aca="false">D171*I171*$C$7</f>
        <v>0</v>
      </c>
      <c r="O171" s="289" t="n">
        <f aca="false">D171*J171*$C$9</f>
        <v>0</v>
      </c>
      <c r="P171" s="290" t="n">
        <f aca="false">SUM(K171:O171)</f>
        <v>0</v>
      </c>
      <c r="Q171" s="81"/>
    </row>
    <row r="172" customFormat="false" ht="18" hidden="false" customHeight="true" outlineLevel="0" collapsed="false">
      <c r="A172" s="158" t="s">
        <v>858</v>
      </c>
      <c r="B172" s="309"/>
      <c r="C172" s="206" t="s">
        <v>103</v>
      </c>
      <c r="D172" s="744" t="n">
        <v>20.87</v>
      </c>
      <c r="E172" s="210"/>
      <c r="F172" s="210"/>
      <c r="G172" s="210"/>
      <c r="H172" s="210"/>
      <c r="I172" s="210"/>
      <c r="J172" s="210"/>
      <c r="K172" s="288" t="n">
        <f aca="false">D172*F172*$C$5</f>
        <v>0</v>
      </c>
      <c r="L172" s="745" t="n">
        <f aca="false">D172*G172*$C$6</f>
        <v>0</v>
      </c>
      <c r="M172" s="288" t="n">
        <f aca="false">H172*D172*$C$8</f>
        <v>0</v>
      </c>
      <c r="N172" s="288" t="n">
        <f aca="false">D172*I172*$C$7</f>
        <v>0</v>
      </c>
      <c r="O172" s="289" t="n">
        <f aca="false">D172*J172*$C$9</f>
        <v>0</v>
      </c>
      <c r="P172" s="290" t="n">
        <f aca="false">SUM(K172:O172)</f>
        <v>0</v>
      </c>
      <c r="Q172" s="81"/>
    </row>
    <row r="173" customFormat="false" ht="18" hidden="false" customHeight="true" outlineLevel="0" collapsed="false">
      <c r="A173" s="158" t="s">
        <v>853</v>
      </c>
      <c r="B173" s="309"/>
      <c r="C173" s="206" t="s">
        <v>103</v>
      </c>
      <c r="D173" s="744" t="n">
        <v>12.34</v>
      </c>
      <c r="E173" s="210"/>
      <c r="F173" s="210"/>
      <c r="G173" s="210"/>
      <c r="H173" s="210"/>
      <c r="I173" s="210"/>
      <c r="J173" s="210"/>
      <c r="K173" s="288" t="n">
        <f aca="false">D173*F173*$C$5</f>
        <v>0</v>
      </c>
      <c r="L173" s="745" t="n">
        <f aca="false">D173*G173*$C$6</f>
        <v>0</v>
      </c>
      <c r="M173" s="288" t="n">
        <f aca="false">H173*D173*$C$8</f>
        <v>0</v>
      </c>
      <c r="N173" s="288" t="n">
        <f aca="false">D173*I173*$C$7</f>
        <v>0</v>
      </c>
      <c r="O173" s="289" t="n">
        <f aca="false">D173*J173*$C$9</f>
        <v>0</v>
      </c>
      <c r="P173" s="290" t="n">
        <f aca="false">SUM(K173:O173)</f>
        <v>0</v>
      </c>
      <c r="Q173" s="81"/>
    </row>
    <row r="174" customFormat="false" ht="18" hidden="false" customHeight="true" outlineLevel="0" collapsed="false">
      <c r="A174" s="743" t="s">
        <v>65</v>
      </c>
      <c r="B174" s="309" t="s">
        <v>343</v>
      </c>
      <c r="C174" s="206" t="s">
        <v>103</v>
      </c>
      <c r="D174" s="744" t="n">
        <v>1542.33</v>
      </c>
      <c r="E174" s="210"/>
      <c r="F174" s="210"/>
      <c r="G174" s="210"/>
      <c r="H174" s="210"/>
      <c r="I174" s="210"/>
      <c r="J174" s="210"/>
      <c r="K174" s="288" t="n">
        <f aca="false">D174*F174*$C$5</f>
        <v>0</v>
      </c>
      <c r="L174" s="745" t="n">
        <f aca="false">D174*G174*$C$6</f>
        <v>0</v>
      </c>
      <c r="M174" s="288" t="n">
        <f aca="false">H174*D174*$C$8</f>
        <v>0</v>
      </c>
      <c r="N174" s="288" t="n">
        <f aca="false">D174*I174*$C$7</f>
        <v>0</v>
      </c>
      <c r="O174" s="289" t="n">
        <f aca="false">D174*J174*$C$9</f>
        <v>0</v>
      </c>
      <c r="P174" s="290" t="n">
        <f aca="false">SUM(K174:O174)</f>
        <v>0</v>
      </c>
    </row>
    <row r="175" s="80" customFormat="true" ht="18" hidden="false" customHeight="true" outlineLevel="0" collapsed="false">
      <c r="A175" s="743" t="s">
        <v>840</v>
      </c>
      <c r="B175" s="309" t="s">
        <v>343</v>
      </c>
      <c r="C175" s="206" t="s">
        <v>103</v>
      </c>
      <c r="D175" s="744" t="n">
        <v>353.18</v>
      </c>
      <c r="E175" s="210"/>
      <c r="F175" s="210"/>
      <c r="G175" s="210"/>
      <c r="H175" s="210"/>
      <c r="I175" s="210"/>
      <c r="J175" s="210"/>
      <c r="K175" s="288" t="n">
        <f aca="false">D175*F175*$C$5</f>
        <v>0</v>
      </c>
      <c r="L175" s="745" t="n">
        <f aca="false">D175*G175*$C$6</f>
        <v>0</v>
      </c>
      <c r="M175" s="288" t="n">
        <f aca="false">H175*D175*$C$8</f>
        <v>0</v>
      </c>
      <c r="N175" s="288" t="n">
        <f aca="false">D175*I175*$C$7</f>
        <v>0</v>
      </c>
      <c r="O175" s="289" t="n">
        <f aca="false">D175*J175*$C$9</f>
        <v>0</v>
      </c>
      <c r="P175" s="290" t="n">
        <f aca="false">SUM(K175:O175)</f>
        <v>0</v>
      </c>
      <c r="Q175" s="145"/>
    </row>
    <row r="176" s="80" customFormat="true" ht="18" hidden="false" customHeight="true" outlineLevel="0" collapsed="false">
      <c r="A176" s="743" t="s">
        <v>859</v>
      </c>
      <c r="B176" s="752" t="s">
        <v>860</v>
      </c>
      <c r="C176" s="206" t="s">
        <v>103</v>
      </c>
      <c r="D176" s="744" t="n">
        <v>143.59</v>
      </c>
      <c r="E176" s="210"/>
      <c r="F176" s="210"/>
      <c r="G176" s="210"/>
      <c r="H176" s="210"/>
      <c r="I176" s="210"/>
      <c r="J176" s="210"/>
      <c r="K176" s="288" t="n">
        <f aca="false">D176*F176*$C$5</f>
        <v>0</v>
      </c>
      <c r="L176" s="745" t="n">
        <f aca="false">D176*G176*$C$6</f>
        <v>0</v>
      </c>
      <c r="M176" s="288" t="n">
        <f aca="false">H176*D176*$C$8</f>
        <v>0</v>
      </c>
      <c r="N176" s="288" t="n">
        <f aca="false">D176*I176*$C$7</f>
        <v>0</v>
      </c>
      <c r="O176" s="289" t="n">
        <f aca="false">D176*J176*$C$9</f>
        <v>0</v>
      </c>
      <c r="P176" s="290" t="n">
        <f aca="false">SUM(K176:O176)</f>
        <v>0</v>
      </c>
      <c r="Q176" s="145"/>
    </row>
    <row r="177" customFormat="false" ht="18" hidden="false" customHeight="true" outlineLevel="0" collapsed="false">
      <c r="A177" s="743" t="s">
        <v>843</v>
      </c>
      <c r="B177" s="309" t="s">
        <v>861</v>
      </c>
      <c r="C177" s="309" t="s">
        <v>103</v>
      </c>
      <c r="D177" s="744" t="n">
        <v>182.13</v>
      </c>
      <c r="E177" s="210"/>
      <c r="F177" s="210"/>
      <c r="G177" s="210"/>
      <c r="H177" s="210"/>
      <c r="I177" s="210"/>
      <c r="J177" s="210"/>
      <c r="K177" s="288" t="n">
        <f aca="false">D177*F177*$C$5</f>
        <v>0</v>
      </c>
      <c r="L177" s="745" t="n">
        <f aca="false">D177*G177*$C$6</f>
        <v>0</v>
      </c>
      <c r="M177" s="288" t="n">
        <f aca="false">H177*D177*$C$8</f>
        <v>0</v>
      </c>
      <c r="N177" s="288" t="n">
        <f aca="false">D177*I177*$C$7</f>
        <v>0</v>
      </c>
      <c r="O177" s="289" t="n">
        <f aca="false">D177*J177*$C$9</f>
        <v>0</v>
      </c>
      <c r="P177" s="290" t="n">
        <f aca="false">SUM(K177:O177)</f>
        <v>0</v>
      </c>
    </row>
    <row r="178" customFormat="false" ht="18" hidden="false" customHeight="true" outlineLevel="0" collapsed="false">
      <c r="A178" s="743" t="s">
        <v>105</v>
      </c>
      <c r="B178" s="752" t="s">
        <v>860</v>
      </c>
      <c r="C178" s="206" t="s">
        <v>103</v>
      </c>
      <c r="D178" s="744" t="n">
        <v>1065.18</v>
      </c>
      <c r="E178" s="210"/>
      <c r="F178" s="210"/>
      <c r="G178" s="210"/>
      <c r="H178" s="210"/>
      <c r="I178" s="210"/>
      <c r="J178" s="210"/>
      <c r="K178" s="288" t="n">
        <f aca="false">D178*F178*$C$5</f>
        <v>0</v>
      </c>
      <c r="L178" s="745" t="n">
        <f aca="false">D178*G178*$C$6</f>
        <v>0</v>
      </c>
      <c r="M178" s="288" t="n">
        <f aca="false">H178*D178*$C$8</f>
        <v>0</v>
      </c>
      <c r="N178" s="288" t="n">
        <f aca="false">D178*I178*$C$7</f>
        <v>0</v>
      </c>
      <c r="O178" s="289" t="n">
        <f aca="false">D178*J178*$C$9</f>
        <v>0</v>
      </c>
      <c r="P178" s="290" t="n">
        <f aca="false">SUM(K178:O178)</f>
        <v>0</v>
      </c>
    </row>
    <row r="179" customFormat="false" ht="18" hidden="false" customHeight="true" outlineLevel="0" collapsed="false">
      <c r="A179" s="743" t="s">
        <v>105</v>
      </c>
      <c r="B179" s="752" t="s">
        <v>862</v>
      </c>
      <c r="C179" s="206" t="s">
        <v>103</v>
      </c>
      <c r="D179" s="744" t="n">
        <v>598.58</v>
      </c>
      <c r="E179" s="210"/>
      <c r="F179" s="210"/>
      <c r="G179" s="210"/>
      <c r="H179" s="210"/>
      <c r="I179" s="210"/>
      <c r="J179" s="210"/>
      <c r="K179" s="288" t="n">
        <f aca="false">D179*F179*$C$5</f>
        <v>0</v>
      </c>
      <c r="L179" s="745" t="n">
        <f aca="false">D179*G179*$C$6</f>
        <v>0</v>
      </c>
      <c r="M179" s="288" t="n">
        <f aca="false">H179*D179*$C$8</f>
        <v>0</v>
      </c>
      <c r="N179" s="288" t="n">
        <f aca="false">D179*I179*$C$7</f>
        <v>0</v>
      </c>
      <c r="O179" s="289" t="n">
        <f aca="false">D179*J179*$C$9</f>
        <v>0</v>
      </c>
      <c r="P179" s="290" t="n">
        <f aca="false">SUM(K179:O179)</f>
        <v>0</v>
      </c>
    </row>
    <row r="180" customFormat="false" ht="18" hidden="false" customHeight="true" outlineLevel="0" collapsed="false">
      <c r="A180" s="743" t="s">
        <v>105</v>
      </c>
      <c r="B180" s="752" t="s">
        <v>863</v>
      </c>
      <c r="C180" s="206" t="s">
        <v>103</v>
      </c>
      <c r="D180" s="744" t="n">
        <v>597.89</v>
      </c>
      <c r="E180" s="210"/>
      <c r="F180" s="210"/>
      <c r="G180" s="210"/>
      <c r="H180" s="210"/>
      <c r="I180" s="210"/>
      <c r="J180" s="210"/>
      <c r="K180" s="288" t="n">
        <f aca="false">D180*F180*$C$5</f>
        <v>0</v>
      </c>
      <c r="L180" s="745" t="n">
        <f aca="false">D180*G180*$C$6</f>
        <v>0</v>
      </c>
      <c r="M180" s="288" t="n">
        <f aca="false">H180*D180*$C$8</f>
        <v>0</v>
      </c>
      <c r="N180" s="288" t="n">
        <f aca="false">D180*I180*$C$7</f>
        <v>0</v>
      </c>
      <c r="O180" s="289" t="n">
        <f aca="false">D180*J180*$C$9</f>
        <v>0</v>
      </c>
      <c r="P180" s="290" t="n">
        <f aca="false">SUM(K180:O180)</f>
        <v>0</v>
      </c>
    </row>
    <row r="181" customFormat="false" ht="18" hidden="false" customHeight="true" outlineLevel="0" collapsed="false">
      <c r="A181" s="743" t="s">
        <v>65</v>
      </c>
      <c r="B181" s="309" t="s">
        <v>359</v>
      </c>
      <c r="C181" s="206" t="s">
        <v>103</v>
      </c>
      <c r="D181" s="744" t="n">
        <v>1310.32</v>
      </c>
      <c r="E181" s="210"/>
      <c r="F181" s="210"/>
      <c r="G181" s="210"/>
      <c r="H181" s="210"/>
      <c r="I181" s="210"/>
      <c r="J181" s="210"/>
      <c r="K181" s="288" t="n">
        <f aca="false">D181*F181*$C$5</f>
        <v>0</v>
      </c>
      <c r="L181" s="745" t="n">
        <f aca="false">D181*G181*$C$6</f>
        <v>0</v>
      </c>
      <c r="M181" s="288" t="n">
        <f aca="false">H181*D181*$C$8</f>
        <v>0</v>
      </c>
      <c r="N181" s="288" t="n">
        <f aca="false">D181*I181*$C$7</f>
        <v>0</v>
      </c>
      <c r="O181" s="289" t="n">
        <f aca="false">D181*J181*$C$9</f>
        <v>0</v>
      </c>
      <c r="P181" s="290" t="n">
        <f aca="false">SUM(K181:O181)</f>
        <v>0</v>
      </c>
    </row>
    <row r="182" customFormat="false" ht="18" hidden="false" customHeight="true" outlineLevel="0" collapsed="false">
      <c r="A182" s="743" t="s">
        <v>864</v>
      </c>
      <c r="B182" s="309" t="s">
        <v>359</v>
      </c>
      <c r="C182" s="206" t="s">
        <v>103</v>
      </c>
      <c r="D182" s="744" t="n">
        <v>80.77</v>
      </c>
      <c r="E182" s="210"/>
      <c r="F182" s="210"/>
      <c r="G182" s="210"/>
      <c r="H182" s="210"/>
      <c r="I182" s="210"/>
      <c r="J182" s="210"/>
      <c r="K182" s="288" t="n">
        <f aca="false">D182*F182*$C$5</f>
        <v>0</v>
      </c>
      <c r="L182" s="745" t="n">
        <f aca="false">D182*G182*$C$6</f>
        <v>0</v>
      </c>
      <c r="M182" s="288" t="n">
        <f aca="false">H182*D182*$C$8</f>
        <v>0</v>
      </c>
      <c r="N182" s="288" t="n">
        <f aca="false">D182*I182*$C$7</f>
        <v>0</v>
      </c>
      <c r="O182" s="289" t="n">
        <f aca="false">D182*J182*$C$9</f>
        <v>0</v>
      </c>
      <c r="P182" s="290" t="n">
        <f aca="false">SUM(K182:O182)</f>
        <v>0</v>
      </c>
    </row>
    <row r="183" customFormat="false" ht="18" hidden="false" customHeight="true" outlineLevel="0" collapsed="false">
      <c r="A183" s="743" t="s">
        <v>865</v>
      </c>
      <c r="B183" s="309" t="s">
        <v>363</v>
      </c>
      <c r="C183" s="206" t="s">
        <v>103</v>
      </c>
      <c r="D183" s="744" t="n">
        <v>155.29</v>
      </c>
      <c r="E183" s="210"/>
      <c r="F183" s="210"/>
      <c r="G183" s="210"/>
      <c r="H183" s="210"/>
      <c r="I183" s="210"/>
      <c r="J183" s="210"/>
      <c r="K183" s="288" t="n">
        <f aca="false">D183*F183*$C$5</f>
        <v>0</v>
      </c>
      <c r="L183" s="745" t="n">
        <f aca="false">D183*G183*$C$6</f>
        <v>0</v>
      </c>
      <c r="M183" s="288" t="n">
        <f aca="false">H183*D183*$C$8</f>
        <v>0</v>
      </c>
      <c r="N183" s="288" t="n">
        <f aca="false">D183*I183*$C$7</f>
        <v>0</v>
      </c>
      <c r="O183" s="289" t="n">
        <f aca="false">D183*J183*$C$9</f>
        <v>0</v>
      </c>
      <c r="P183" s="290" t="n">
        <f aca="false">SUM(K183:O183)</f>
        <v>0</v>
      </c>
    </row>
    <row r="184" customFormat="false" ht="18" hidden="false" customHeight="true" outlineLevel="0" collapsed="false">
      <c r="A184" s="743" t="s">
        <v>105</v>
      </c>
      <c r="B184" s="752" t="s">
        <v>866</v>
      </c>
      <c r="C184" s="206" t="s">
        <v>103</v>
      </c>
      <c r="D184" s="744" t="n">
        <v>583.14</v>
      </c>
      <c r="E184" s="210"/>
      <c r="F184" s="210"/>
      <c r="G184" s="210"/>
      <c r="H184" s="210"/>
      <c r="I184" s="210"/>
      <c r="J184" s="210"/>
      <c r="K184" s="288" t="n">
        <f aca="false">D184*F184*$C$5</f>
        <v>0</v>
      </c>
      <c r="L184" s="745" t="n">
        <f aca="false">D184*G184*$C$6</f>
        <v>0</v>
      </c>
      <c r="M184" s="288" t="n">
        <f aca="false">H184*D184*$C$8</f>
        <v>0</v>
      </c>
      <c r="N184" s="288" t="n">
        <f aca="false">D184*I184*$C$7</f>
        <v>0</v>
      </c>
      <c r="O184" s="289" t="n">
        <f aca="false">D184*J184*$C$9</f>
        <v>0</v>
      </c>
      <c r="P184" s="290" t="n">
        <f aca="false">SUM(K184:O184)</f>
        <v>0</v>
      </c>
    </row>
    <row r="185" customFormat="false" ht="18" hidden="false" customHeight="true" outlineLevel="0" collapsed="false">
      <c r="A185" s="743" t="s">
        <v>865</v>
      </c>
      <c r="B185" s="309" t="s">
        <v>759</v>
      </c>
      <c r="C185" s="206" t="s">
        <v>103</v>
      </c>
      <c r="D185" s="744" t="n">
        <v>61.16</v>
      </c>
      <c r="E185" s="210"/>
      <c r="F185" s="210"/>
      <c r="G185" s="210"/>
      <c r="H185" s="210"/>
      <c r="I185" s="210"/>
      <c r="J185" s="210"/>
      <c r="K185" s="288" t="n">
        <f aca="false">D185*F185*$C$5</f>
        <v>0</v>
      </c>
      <c r="L185" s="745" t="n">
        <f aca="false">D185*G185*$C$6</f>
        <v>0</v>
      </c>
      <c r="M185" s="288" t="n">
        <f aca="false">H185*D185*$C$8</f>
        <v>0</v>
      </c>
      <c r="N185" s="288" t="n">
        <f aca="false">D185*I185*$C$7</f>
        <v>0</v>
      </c>
      <c r="O185" s="289" t="n">
        <f aca="false">D185*J185*$C$9</f>
        <v>0</v>
      </c>
      <c r="P185" s="290" t="n">
        <f aca="false">SUM(K185:O185)</f>
        <v>0</v>
      </c>
    </row>
    <row r="186" customFormat="false" ht="18" hidden="false" customHeight="true" outlineLevel="0" collapsed="false">
      <c r="A186" s="743" t="s">
        <v>865</v>
      </c>
      <c r="B186" s="309" t="s">
        <v>760</v>
      </c>
      <c r="C186" s="206" t="s">
        <v>103</v>
      </c>
      <c r="D186" s="744" t="n">
        <v>59.61</v>
      </c>
      <c r="E186" s="210"/>
      <c r="F186" s="210"/>
      <c r="G186" s="210"/>
      <c r="H186" s="210"/>
      <c r="I186" s="210"/>
      <c r="J186" s="210"/>
      <c r="K186" s="288" t="n">
        <f aca="false">D186*F186*$C$5</f>
        <v>0</v>
      </c>
      <c r="L186" s="745" t="n">
        <f aca="false">D186*G186*$C$6</f>
        <v>0</v>
      </c>
      <c r="M186" s="288" t="n">
        <f aca="false">H186*D186*$C$8</f>
        <v>0</v>
      </c>
      <c r="N186" s="288" t="n">
        <f aca="false">D186*I186*$C$7</f>
        <v>0</v>
      </c>
      <c r="O186" s="289" t="n">
        <f aca="false">D186*J186*$C$9</f>
        <v>0</v>
      </c>
      <c r="P186" s="290" t="n">
        <f aca="false">SUM(K186:O186)</f>
        <v>0</v>
      </c>
    </row>
    <row r="187" customFormat="false" ht="18" hidden="false" customHeight="true" outlineLevel="0" collapsed="false">
      <c r="A187" s="753"/>
      <c r="B187" s="754"/>
      <c r="C187" s="755"/>
      <c r="D187" s="756"/>
      <c r="E187" s="166"/>
      <c r="F187" s="166"/>
      <c r="G187" s="166"/>
      <c r="H187" s="166"/>
      <c r="I187" s="166"/>
      <c r="J187" s="757"/>
      <c r="K187" s="757"/>
      <c r="L187" s="170"/>
      <c r="M187" s="170"/>
      <c r="N187" s="170"/>
      <c r="O187" s="758"/>
      <c r="P187" s="663"/>
    </row>
    <row r="188" customFormat="false" ht="12.75" hidden="false" customHeight="false" outlineLevel="0" collapsed="false">
      <c r="A188" s="80"/>
      <c r="B188" s="80"/>
      <c r="C188" s="240"/>
      <c r="D188" s="80"/>
      <c r="E188" s="97"/>
      <c r="F188" s="97"/>
      <c r="G188" s="97"/>
      <c r="H188" s="97"/>
      <c r="I188" s="97"/>
      <c r="J188" s="97"/>
      <c r="K188" s="97"/>
      <c r="L188" s="45"/>
      <c r="M188" s="45"/>
      <c r="N188" s="45"/>
      <c r="O188" s="759" t="s">
        <v>46</v>
      </c>
      <c r="P188" s="323" t="n">
        <f aca="false">SUM(P13:P187)</f>
        <v>0</v>
      </c>
    </row>
    <row r="189" customFormat="false" ht="13.5" hidden="false" customHeight="false" outlineLevel="0" collapsed="false">
      <c r="A189" s="82"/>
    </row>
  </sheetData>
  <sheetProtection sheet="true" password="cacb" objects="true" scenarios="true" formatCells="false" formatColumns="false" formatRows="false" insertColumns="false" insertRows="false" deleteColumns="false" deleteRows="false"/>
  <protectedRanges>
    <protectedRange name="Bereich1" sqref="A1:P3 A4:B9 C4:P4 D5:P9 A10:Q189"/>
  </protectedRanges>
  <mergeCells count="2">
    <mergeCell ref="A3:B3"/>
    <mergeCell ref="L3:O3"/>
  </mergeCells>
  <printOptions headings="false" gridLines="false" gridLinesSet="true" horizontalCentered="false" verticalCentered="false"/>
  <pageMargins left="0.39375" right="0.39375" top="0.39375" bottom="0.39375" header="0.511811023622047" footer="0.393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&amp;C&amp;A &amp;P / &amp;N&amp;R&amp;F</oddFooter>
  </headerFooter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88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I34" activeCellId="0" sqref="I34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176" width="20"/>
    <col collapsed="false" customWidth="true" hidden="false" outlineLevel="0" max="2" min="2" style="177" width="11.14"/>
    <col collapsed="false" customWidth="true" hidden="false" outlineLevel="0" max="3" min="3" style="177" width="9"/>
    <col collapsed="false" customWidth="true" hidden="false" outlineLevel="0" max="4" min="4" style="324" width="9.29"/>
    <col collapsed="false" customWidth="true" hidden="false" outlineLevel="0" max="5" min="5" style="324" width="9.42"/>
    <col collapsed="false" customWidth="true" hidden="false" outlineLevel="0" max="9" min="6" style="324" width="7.16"/>
    <col collapsed="false" customWidth="true" hidden="false" outlineLevel="0" max="10" min="10" style="325" width="7.16"/>
    <col collapsed="false" customWidth="true" hidden="false" outlineLevel="0" max="14" min="11" style="325" width="9.71"/>
    <col collapsed="false" customWidth="true" hidden="false" outlineLevel="0" max="15" min="15" style="80" width="9.71"/>
    <col collapsed="false" customWidth="true" hidden="false" outlineLevel="0" max="16" min="16" style="325" width="9.71"/>
    <col collapsed="false" customWidth="true" hidden="false" outlineLevel="0" max="17" min="17" style="157" width="12.29"/>
    <col collapsed="false" customWidth="false" hidden="false" outlineLevel="0" max="18" min="18" style="157" width="11.43"/>
    <col collapsed="false" customWidth="true" hidden="true" outlineLevel="0" max="19" min="19" style="324" width="14.57"/>
    <col collapsed="false" customWidth="false" hidden="false" outlineLevel="0" max="16384" min="20" style="157" width="11.43"/>
  </cols>
  <sheetData>
    <row r="1" customFormat="false" ht="19.7" hidden="false" customHeight="false" outlineLevel="0" collapsed="false">
      <c r="A1" s="22" t="str">
        <f aca="false">'Kostenzusammenstellung '!A1</f>
        <v>Veranstaltung: ITB23 vom 07.-09.03.2023</v>
      </c>
      <c r="B1" s="179"/>
      <c r="C1" s="179"/>
      <c r="E1" s="86"/>
      <c r="F1" s="86"/>
      <c r="P1" s="3"/>
    </row>
    <row r="2" customFormat="false" ht="15" hidden="false" customHeight="false" outlineLevel="0" collapsed="false">
      <c r="A2" s="326"/>
      <c r="B2" s="179"/>
      <c r="C2" s="179"/>
      <c r="D2" s="327"/>
    </row>
    <row r="3" customFormat="false" ht="20.25" hidden="false" customHeight="true" outlineLevel="0" collapsed="false">
      <c r="A3" s="5" t="s">
        <v>241</v>
      </c>
      <c r="B3" s="181"/>
      <c r="C3" s="181"/>
      <c r="D3" s="256"/>
    </row>
    <row r="4" customFormat="false" ht="17.35" hidden="false" customHeight="false" outlineLevel="0" collapsed="false">
      <c r="A4" s="5"/>
      <c r="B4" s="181"/>
      <c r="C4" s="181"/>
      <c r="D4" s="256"/>
      <c r="R4" s="46"/>
    </row>
    <row r="5" customFormat="false" ht="16.5" hidden="false" customHeight="true" outlineLevel="0" collapsed="false">
      <c r="C5" s="328" t="s">
        <v>50</v>
      </c>
      <c r="D5" s="95"/>
      <c r="R5" s="46"/>
    </row>
    <row r="6" customFormat="false" ht="16.5" hidden="false" customHeight="true" outlineLevel="0" collapsed="false">
      <c r="A6" s="329" t="s">
        <v>51</v>
      </c>
      <c r="B6" s="330"/>
      <c r="C6" s="331" t="n">
        <v>0.29</v>
      </c>
      <c r="D6" s="95"/>
      <c r="R6" s="46"/>
    </row>
    <row r="7" customFormat="false" ht="16.5" hidden="false" customHeight="true" outlineLevel="0" collapsed="false">
      <c r="A7" s="112" t="s">
        <v>53</v>
      </c>
      <c r="B7" s="338"/>
      <c r="C7" s="339" t="n">
        <v>0.7886</v>
      </c>
      <c r="D7" s="760"/>
      <c r="Q7" s="325"/>
      <c r="R7" s="46"/>
    </row>
    <row r="8" customFormat="false" ht="16.5" hidden="false" customHeight="true" outlineLevel="0" collapsed="false">
      <c r="A8" s="337" t="s">
        <v>57</v>
      </c>
      <c r="C8" s="339" t="n">
        <v>0.7492</v>
      </c>
      <c r="D8" s="760"/>
      <c r="Q8" s="325"/>
      <c r="R8" s="46"/>
    </row>
    <row r="9" customFormat="false" ht="16.5" hidden="false" customHeight="true" outlineLevel="0" collapsed="false">
      <c r="A9" s="112" t="s">
        <v>59</v>
      </c>
      <c r="B9" s="338"/>
      <c r="C9" s="339" t="n">
        <v>1.6</v>
      </c>
      <c r="D9" s="760"/>
      <c r="R9" s="46"/>
    </row>
    <row r="10" customFormat="false" ht="16.5" hidden="false" customHeight="true" outlineLevel="0" collapsed="false">
      <c r="A10" s="340" t="s">
        <v>61</v>
      </c>
      <c r="B10" s="341"/>
      <c r="C10" s="342" t="n">
        <v>0.774</v>
      </c>
      <c r="D10" s="760"/>
    </row>
    <row r="11" customFormat="false" ht="12.75" hidden="false" customHeight="false" outlineLevel="0" collapsed="false">
      <c r="A11" s="343"/>
      <c r="B11" s="179"/>
      <c r="C11" s="179"/>
      <c r="D11" s="327"/>
      <c r="E11" s="327"/>
      <c r="F11" s="327"/>
      <c r="G11" s="327"/>
      <c r="H11" s="327"/>
      <c r="I11" s="327"/>
      <c r="J11" s="327"/>
      <c r="K11" s="327"/>
      <c r="O11" s="325"/>
      <c r="P11" s="344"/>
      <c r="Q11" s="156"/>
      <c r="S11" s="324" t="s">
        <v>867</v>
      </c>
    </row>
    <row r="12" customFormat="false" ht="12.75" hidden="false" customHeight="true" outlineLevel="0" collapsed="false">
      <c r="A12" s="761"/>
      <c r="B12" s="762"/>
      <c r="C12" s="762"/>
      <c r="D12" s="722"/>
      <c r="E12" s="763" t="s">
        <v>245</v>
      </c>
      <c r="F12" s="722"/>
      <c r="G12" s="764" t="s">
        <v>62</v>
      </c>
      <c r="H12" s="764"/>
      <c r="I12" s="765"/>
      <c r="J12" s="764"/>
      <c r="K12" s="764" t="s">
        <v>246</v>
      </c>
      <c r="L12" s="766" t="s">
        <v>64</v>
      </c>
      <c r="M12" s="766" t="s">
        <v>64</v>
      </c>
      <c r="N12" s="766" t="s">
        <v>64</v>
      </c>
      <c r="O12" s="692" t="s">
        <v>64</v>
      </c>
      <c r="P12" s="693"/>
    </row>
    <row r="13" s="80" customFormat="true" ht="23.85" hidden="false" customHeight="false" outlineLevel="0" collapsed="false">
      <c r="A13" s="694" t="s">
        <v>96</v>
      </c>
      <c r="B13" s="725" t="s">
        <v>65</v>
      </c>
      <c r="C13" s="725" t="s">
        <v>97</v>
      </c>
      <c r="D13" s="767" t="s">
        <v>66</v>
      </c>
      <c r="E13" s="763"/>
      <c r="F13" s="728" t="s">
        <v>68</v>
      </c>
      <c r="G13" s="728" t="s">
        <v>125</v>
      </c>
      <c r="H13" s="728" t="s">
        <v>126</v>
      </c>
      <c r="I13" s="728" t="s">
        <v>127</v>
      </c>
      <c r="J13" s="768" t="s">
        <v>247</v>
      </c>
      <c r="K13" s="769" t="s">
        <v>93</v>
      </c>
      <c r="L13" s="770" t="s">
        <v>73</v>
      </c>
      <c r="M13" s="770" t="s">
        <v>74</v>
      </c>
      <c r="N13" s="770" t="s">
        <v>71</v>
      </c>
      <c r="O13" s="699" t="s">
        <v>75</v>
      </c>
      <c r="P13" s="700" t="s">
        <v>43</v>
      </c>
      <c r="Q13" s="145"/>
      <c r="S13" s="324"/>
    </row>
    <row r="14" s="80" customFormat="true" ht="18" hidden="false" customHeight="true" outlineLevel="0" collapsed="false">
      <c r="A14" s="146" t="s">
        <v>98</v>
      </c>
      <c r="B14" s="196" t="s">
        <v>99</v>
      </c>
      <c r="C14" s="196" t="s">
        <v>100</v>
      </c>
      <c r="D14" s="147" t="n">
        <v>110</v>
      </c>
      <c r="E14" s="293" t="n">
        <f aca="false">IF(I14,S14,)</f>
        <v>0</v>
      </c>
      <c r="F14" s="293"/>
      <c r="G14" s="293"/>
      <c r="H14" s="293"/>
      <c r="I14" s="293"/>
      <c r="J14" s="293"/>
      <c r="K14" s="153" t="n">
        <f aca="false">ROUND(D14*F14*$C$6,2)</f>
        <v>0</v>
      </c>
      <c r="L14" s="153" t="n">
        <f aca="false">ROUND(D14*G14*$C$7,2)</f>
        <v>0</v>
      </c>
      <c r="M14" s="153" t="n">
        <f aca="false">ROUND(D14*H14*$C$8,2)</f>
        <v>0</v>
      </c>
      <c r="N14" s="153" t="n">
        <f aca="false">ROUND(D14*I14*$C$9,2)</f>
        <v>0</v>
      </c>
      <c r="O14" s="361" t="n">
        <f aca="false">ROUND(D14*J14*$C$10,2)</f>
        <v>0</v>
      </c>
      <c r="P14" s="155" t="n">
        <f aca="false">SUM(K14:O14)</f>
        <v>0</v>
      </c>
      <c r="Q14" s="145"/>
      <c r="S14" s="324" t="n">
        <v>9</v>
      </c>
    </row>
    <row r="15" s="80" customFormat="true" ht="18" hidden="false" customHeight="true" outlineLevel="0" collapsed="false">
      <c r="A15" s="158" t="s">
        <v>98</v>
      </c>
      <c r="B15" s="206" t="s">
        <v>99</v>
      </c>
      <c r="C15" s="206" t="s">
        <v>102</v>
      </c>
      <c r="D15" s="159" t="n">
        <v>109.73</v>
      </c>
      <c r="E15" s="293" t="n">
        <f aca="false">IF(I15,S15,)</f>
        <v>0</v>
      </c>
      <c r="F15" s="293"/>
      <c r="G15" s="210"/>
      <c r="H15" s="293"/>
      <c r="I15" s="293"/>
      <c r="J15" s="210"/>
      <c r="K15" s="153" t="n">
        <f aca="false">ROUND(D15*F15*$C$6,2)</f>
        <v>0</v>
      </c>
      <c r="L15" s="153" t="n">
        <f aca="false">ROUND(D15*G15*$C$7,2)</f>
        <v>0</v>
      </c>
      <c r="M15" s="153" t="n">
        <f aca="false">ROUND(D15*H15*$C$8,2)</f>
        <v>0</v>
      </c>
      <c r="N15" s="153" t="n">
        <f aca="false">ROUND(D15*I15*$C$9,2)</f>
        <v>0</v>
      </c>
      <c r="O15" s="361" t="n">
        <f aca="false">ROUND(D15*J15*$C$10,2)</f>
        <v>0</v>
      </c>
      <c r="P15" s="155" t="n">
        <f aca="false">SUM(K15:O15)</f>
        <v>0</v>
      </c>
      <c r="Q15" s="145"/>
      <c r="S15" s="324" t="n">
        <v>9</v>
      </c>
    </row>
    <row r="16" s="80" customFormat="true" ht="18" hidden="false" customHeight="true" outlineLevel="0" collapsed="false">
      <c r="A16" s="158" t="s">
        <v>98</v>
      </c>
      <c r="B16" s="206" t="s">
        <v>99</v>
      </c>
      <c r="C16" s="206" t="s">
        <v>103</v>
      </c>
      <c r="D16" s="159" t="n">
        <v>114.93</v>
      </c>
      <c r="E16" s="293" t="n">
        <f aca="false">IF(I16,S16,)</f>
        <v>0</v>
      </c>
      <c r="F16" s="293"/>
      <c r="G16" s="210"/>
      <c r="H16" s="293"/>
      <c r="I16" s="293"/>
      <c r="J16" s="210"/>
      <c r="K16" s="153" t="n">
        <f aca="false">ROUND(D16*F16*$C$6,2)</f>
        <v>0</v>
      </c>
      <c r="L16" s="153" t="n">
        <f aca="false">ROUND(D16*G16*$C$7,2)</f>
        <v>0</v>
      </c>
      <c r="M16" s="153" t="n">
        <f aca="false">ROUND(D16*H16*$C$8,2)</f>
        <v>0</v>
      </c>
      <c r="N16" s="153" t="n">
        <f aca="false">ROUND(D16*I16*$C$9,2)</f>
        <v>0</v>
      </c>
      <c r="O16" s="361" t="n">
        <f aca="false">ROUND(D16*J16*$C$10,2)</f>
        <v>0</v>
      </c>
      <c r="P16" s="155" t="n">
        <f aca="false">SUM(K16:O16)</f>
        <v>0</v>
      </c>
      <c r="Q16" s="145"/>
      <c r="S16" s="324" t="n">
        <v>9</v>
      </c>
    </row>
    <row r="17" s="80" customFormat="true" ht="18" hidden="false" customHeight="true" outlineLevel="0" collapsed="false">
      <c r="A17" s="158" t="s">
        <v>98</v>
      </c>
      <c r="B17" s="206" t="s">
        <v>104</v>
      </c>
      <c r="C17" s="206" t="s">
        <v>100</v>
      </c>
      <c r="D17" s="159" t="n">
        <v>108.97</v>
      </c>
      <c r="E17" s="293" t="n">
        <f aca="false">IF(I17,S17,)</f>
        <v>0</v>
      </c>
      <c r="F17" s="293"/>
      <c r="G17" s="210"/>
      <c r="H17" s="293"/>
      <c r="I17" s="293"/>
      <c r="J17" s="210"/>
      <c r="K17" s="153" t="n">
        <f aca="false">ROUND(D17*F17*$C$6,2)</f>
        <v>0</v>
      </c>
      <c r="L17" s="153" t="n">
        <f aca="false">ROUND(D17*G17*$C$7,2)</f>
        <v>0</v>
      </c>
      <c r="M17" s="153" t="n">
        <f aca="false">ROUND(D17*H17*$C$8,2)</f>
        <v>0</v>
      </c>
      <c r="N17" s="153" t="n">
        <f aca="false">ROUND(D17*I17*$C$9,2)</f>
        <v>0</v>
      </c>
      <c r="O17" s="361" t="n">
        <f aca="false">ROUND(D17*J17*$C$10,2)</f>
        <v>0</v>
      </c>
      <c r="P17" s="155" t="n">
        <f aca="false">SUM(K17:O17)</f>
        <v>0</v>
      </c>
      <c r="Q17" s="145"/>
      <c r="S17" s="324" t="n">
        <v>9</v>
      </c>
    </row>
    <row r="18" s="80" customFormat="true" ht="18" hidden="false" customHeight="true" outlineLevel="0" collapsed="false">
      <c r="A18" s="158" t="s">
        <v>98</v>
      </c>
      <c r="B18" s="206" t="s">
        <v>104</v>
      </c>
      <c r="C18" s="206" t="s">
        <v>102</v>
      </c>
      <c r="D18" s="159" t="n">
        <v>197.7</v>
      </c>
      <c r="E18" s="293" t="n">
        <f aca="false">IF(I18,S18,)</f>
        <v>0</v>
      </c>
      <c r="F18" s="293"/>
      <c r="G18" s="210"/>
      <c r="H18" s="293"/>
      <c r="I18" s="293"/>
      <c r="J18" s="210"/>
      <c r="K18" s="153" t="n">
        <f aca="false">ROUND(D18*F18*$C$6,2)</f>
        <v>0</v>
      </c>
      <c r="L18" s="153" t="n">
        <f aca="false">ROUND(D18*G18*$C$7,2)</f>
        <v>0</v>
      </c>
      <c r="M18" s="153" t="n">
        <f aca="false">ROUND(D18*H18*$C$8,2)</f>
        <v>0</v>
      </c>
      <c r="N18" s="153" t="n">
        <f aca="false">ROUND(D18*I18*$C$9,2)</f>
        <v>0</v>
      </c>
      <c r="O18" s="361" t="n">
        <f aca="false">ROUND(D18*J18*$C$10,2)</f>
        <v>0</v>
      </c>
      <c r="P18" s="155" t="n">
        <f aca="false">SUM(K18:O18)</f>
        <v>0</v>
      </c>
      <c r="Q18" s="145"/>
      <c r="S18" s="324" t="n">
        <v>9</v>
      </c>
    </row>
    <row r="19" s="80" customFormat="true" ht="18" hidden="false" customHeight="true" outlineLevel="0" collapsed="false">
      <c r="A19" s="158" t="s">
        <v>98</v>
      </c>
      <c r="B19" s="206" t="s">
        <v>104</v>
      </c>
      <c r="C19" s="206" t="s">
        <v>103</v>
      </c>
      <c r="D19" s="159" t="n">
        <v>110.02</v>
      </c>
      <c r="E19" s="293" t="n">
        <f aca="false">IF(I19,S19,)</f>
        <v>0</v>
      </c>
      <c r="F19" s="293"/>
      <c r="G19" s="210"/>
      <c r="H19" s="293"/>
      <c r="I19" s="293"/>
      <c r="J19" s="210"/>
      <c r="K19" s="153" t="n">
        <f aca="false">ROUND(D19*F19*$C$6,2)</f>
        <v>0</v>
      </c>
      <c r="L19" s="153" t="n">
        <f aca="false">ROUND(D19*G19*$C$7,2)</f>
        <v>0</v>
      </c>
      <c r="M19" s="153" t="n">
        <f aca="false">ROUND(D19*H19*$C$8,2)</f>
        <v>0</v>
      </c>
      <c r="N19" s="153" t="n">
        <f aca="false">ROUND(D19*I19*$C$9,2)</f>
        <v>0</v>
      </c>
      <c r="O19" s="361" t="n">
        <f aca="false">ROUND(D19*J19*$C$10,2)</f>
        <v>0</v>
      </c>
      <c r="P19" s="155" t="n">
        <f aca="false">SUM(K19:O19)</f>
        <v>0</v>
      </c>
      <c r="Q19" s="145"/>
      <c r="S19" s="324" t="n">
        <v>9</v>
      </c>
    </row>
    <row r="20" s="80" customFormat="true" ht="18" hidden="false" customHeight="true" outlineLevel="0" collapsed="false">
      <c r="A20" s="158" t="s">
        <v>105</v>
      </c>
      <c r="B20" s="206" t="s">
        <v>106</v>
      </c>
      <c r="C20" s="206" t="s">
        <v>102</v>
      </c>
      <c r="D20" s="159" t="n">
        <v>182.19</v>
      </c>
      <c r="E20" s="293" t="n">
        <f aca="false">IF(I20,S20,)</f>
        <v>0</v>
      </c>
      <c r="F20" s="293"/>
      <c r="G20" s="210"/>
      <c r="H20" s="293"/>
      <c r="I20" s="293"/>
      <c r="J20" s="210"/>
      <c r="K20" s="153" t="n">
        <f aca="false">ROUND(D20*F20*$C$6,2)</f>
        <v>0</v>
      </c>
      <c r="L20" s="153" t="n">
        <f aca="false">ROUND(D20*G20*$C$7,2)</f>
        <v>0</v>
      </c>
      <c r="M20" s="153" t="n">
        <f aca="false">ROUND(D20*H20*$C$8,2)</f>
        <v>0</v>
      </c>
      <c r="N20" s="153" t="n">
        <f aca="false">ROUND(D20*I20*$C$9,2)</f>
        <v>0</v>
      </c>
      <c r="O20" s="361" t="n">
        <f aca="false">ROUND(D20*J20*$C$10,2)</f>
        <v>0</v>
      </c>
      <c r="P20" s="155" t="n">
        <f aca="false">SUM(K20:O20)</f>
        <v>0</v>
      </c>
      <c r="Q20" s="145"/>
      <c r="S20" s="324" t="n">
        <v>21</v>
      </c>
    </row>
    <row r="21" s="80" customFormat="true" ht="18" hidden="false" customHeight="true" outlineLevel="0" collapsed="false">
      <c r="A21" s="158" t="s">
        <v>107</v>
      </c>
      <c r="B21" s="206" t="s">
        <v>106</v>
      </c>
      <c r="C21" s="206" t="s">
        <v>102</v>
      </c>
      <c r="D21" s="159" t="n">
        <v>3.23</v>
      </c>
      <c r="E21" s="293"/>
      <c r="F21" s="293"/>
      <c r="G21" s="210"/>
      <c r="H21" s="293"/>
      <c r="I21" s="293"/>
      <c r="J21" s="210"/>
      <c r="K21" s="153" t="n">
        <f aca="false">ROUND(D21*F21*$C$6,2)</f>
        <v>0</v>
      </c>
      <c r="L21" s="153" t="n">
        <f aca="false">ROUND(D21*G21*$C$7,2)</f>
        <v>0</v>
      </c>
      <c r="M21" s="153" t="n">
        <f aca="false">ROUND(D21*H21*$C$8,2)</f>
        <v>0</v>
      </c>
      <c r="N21" s="153" t="n">
        <f aca="false">ROUND(D21*I21*$C$9,2)</f>
        <v>0</v>
      </c>
      <c r="O21" s="361" t="n">
        <f aca="false">ROUND(D21*J21*$C$10,2)</f>
        <v>0</v>
      </c>
      <c r="P21" s="155" t="n">
        <f aca="false">SUM(K21:O21)</f>
        <v>0</v>
      </c>
      <c r="Q21" s="145"/>
      <c r="S21" s="324"/>
    </row>
    <row r="22" s="80" customFormat="true" ht="18" hidden="false" customHeight="true" outlineLevel="0" collapsed="false">
      <c r="A22" s="158" t="s">
        <v>98</v>
      </c>
      <c r="B22" s="206" t="s">
        <v>108</v>
      </c>
      <c r="C22" s="206" t="s">
        <v>100</v>
      </c>
      <c r="D22" s="159" t="n">
        <v>85.19</v>
      </c>
      <c r="E22" s="293" t="n">
        <f aca="false">IF(I22,S22,)</f>
        <v>0</v>
      </c>
      <c r="F22" s="293"/>
      <c r="G22" s="210"/>
      <c r="H22" s="293"/>
      <c r="I22" s="293"/>
      <c r="J22" s="210"/>
      <c r="K22" s="153" t="n">
        <f aca="false">ROUND(D22*F22*$C$6,2)</f>
        <v>0</v>
      </c>
      <c r="L22" s="153" t="n">
        <f aca="false">ROUND(D22*G22*$C$7,2)</f>
        <v>0</v>
      </c>
      <c r="M22" s="153" t="n">
        <f aca="false">ROUND(D22*H22*$C$8,2)</f>
        <v>0</v>
      </c>
      <c r="N22" s="153" t="n">
        <f aca="false">ROUND(D22*I22*$C$9,2)</f>
        <v>0</v>
      </c>
      <c r="O22" s="361" t="n">
        <f aca="false">ROUND(D22*J22*$C$10,2)</f>
        <v>0</v>
      </c>
      <c r="P22" s="155" t="n">
        <f aca="false">SUM(K22:O22)</f>
        <v>0</v>
      </c>
      <c r="Q22" s="145"/>
      <c r="S22" s="324" t="n">
        <v>9</v>
      </c>
    </row>
    <row r="23" s="80" customFormat="true" ht="18" hidden="false" customHeight="true" outlineLevel="0" collapsed="false">
      <c r="A23" s="158" t="s">
        <v>98</v>
      </c>
      <c r="B23" s="206" t="s">
        <v>108</v>
      </c>
      <c r="C23" s="206" t="s">
        <v>102</v>
      </c>
      <c r="D23" s="159" t="n">
        <v>86.8</v>
      </c>
      <c r="E23" s="293" t="n">
        <f aca="false">IF(I23,S23,)</f>
        <v>0</v>
      </c>
      <c r="F23" s="293"/>
      <c r="G23" s="210"/>
      <c r="H23" s="293"/>
      <c r="I23" s="293"/>
      <c r="J23" s="210"/>
      <c r="K23" s="153" t="n">
        <f aca="false">ROUND(D23*F23*$C$6,2)</f>
        <v>0</v>
      </c>
      <c r="L23" s="153" t="n">
        <f aca="false">ROUND(D23*G23*$C$7,2)</f>
        <v>0</v>
      </c>
      <c r="M23" s="153" t="n">
        <f aca="false">ROUND(D23*H23*$C$8,2)</f>
        <v>0</v>
      </c>
      <c r="N23" s="153" t="n">
        <f aca="false">ROUND(D23*I23*$C$9,2)</f>
        <v>0</v>
      </c>
      <c r="O23" s="361" t="n">
        <f aca="false">ROUND(D23*J23*$C$10,2)</f>
        <v>0</v>
      </c>
      <c r="P23" s="155" t="n">
        <f aca="false">SUM(K23:O23)</f>
        <v>0</v>
      </c>
      <c r="Q23" s="145"/>
      <c r="S23" s="324" t="n">
        <v>9</v>
      </c>
    </row>
    <row r="24" s="80" customFormat="true" ht="18" hidden="false" customHeight="true" outlineLevel="0" collapsed="false">
      <c r="A24" s="158" t="s">
        <v>98</v>
      </c>
      <c r="B24" s="206" t="s">
        <v>108</v>
      </c>
      <c r="C24" s="206" t="s">
        <v>103</v>
      </c>
      <c r="D24" s="159" t="n">
        <v>85.19</v>
      </c>
      <c r="E24" s="293" t="n">
        <f aca="false">IF(I24,S24,)</f>
        <v>0</v>
      </c>
      <c r="F24" s="293"/>
      <c r="G24" s="210"/>
      <c r="H24" s="293"/>
      <c r="I24" s="293"/>
      <c r="J24" s="210"/>
      <c r="K24" s="153" t="n">
        <f aca="false">ROUND(D24*F24*$C$6,2)</f>
        <v>0</v>
      </c>
      <c r="L24" s="153" t="n">
        <f aca="false">ROUND(D24*G24*$C$7,2)</f>
        <v>0</v>
      </c>
      <c r="M24" s="153" t="n">
        <f aca="false">ROUND(D24*H24*$C$8,2)</f>
        <v>0</v>
      </c>
      <c r="N24" s="153" t="n">
        <f aca="false">ROUND(D24*I24*$C$9,2)</f>
        <v>0</v>
      </c>
      <c r="O24" s="361" t="n">
        <f aca="false">ROUND(D24*J24*$C$10,2)</f>
        <v>0</v>
      </c>
      <c r="P24" s="155" t="n">
        <f aca="false">SUM(K24:O24)</f>
        <v>0</v>
      </c>
      <c r="Q24" s="145"/>
      <c r="S24" s="324" t="n">
        <v>9</v>
      </c>
    </row>
    <row r="25" s="80" customFormat="true" ht="18" hidden="false" customHeight="true" outlineLevel="0" collapsed="false">
      <c r="A25" s="158" t="s">
        <v>98</v>
      </c>
      <c r="B25" s="206" t="s">
        <v>109</v>
      </c>
      <c r="C25" s="206" t="s">
        <v>100</v>
      </c>
      <c r="D25" s="159" t="n">
        <v>89.91</v>
      </c>
      <c r="E25" s="293" t="n">
        <f aca="false">IF(I25,S25,)</f>
        <v>0</v>
      </c>
      <c r="F25" s="293"/>
      <c r="G25" s="210"/>
      <c r="H25" s="293"/>
      <c r="I25" s="293"/>
      <c r="J25" s="210"/>
      <c r="K25" s="153" t="n">
        <f aca="false">ROUND(D25*F25*$C$6,2)</f>
        <v>0</v>
      </c>
      <c r="L25" s="153" t="n">
        <f aca="false">ROUND(D25*G25*$C$7,2)</f>
        <v>0</v>
      </c>
      <c r="M25" s="153" t="n">
        <f aca="false">ROUND(D25*H25*$C$8,2)</f>
        <v>0</v>
      </c>
      <c r="N25" s="153" t="n">
        <f aca="false">ROUND(D25*I25*$C$9,2)</f>
        <v>0</v>
      </c>
      <c r="O25" s="361" t="n">
        <f aca="false">ROUND(D25*J25*$C$10,2)</f>
        <v>0</v>
      </c>
      <c r="P25" s="155" t="n">
        <f aca="false">SUM(K25:O25)</f>
        <v>0</v>
      </c>
      <c r="Q25" s="145"/>
      <c r="S25" s="324" t="n">
        <v>9</v>
      </c>
    </row>
    <row r="26" s="80" customFormat="true" ht="18" hidden="false" customHeight="true" outlineLevel="0" collapsed="false">
      <c r="A26" s="158" t="s">
        <v>98</v>
      </c>
      <c r="B26" s="206" t="s">
        <v>109</v>
      </c>
      <c r="C26" s="206" t="s">
        <v>102</v>
      </c>
      <c r="D26" s="159" t="n">
        <v>85.1</v>
      </c>
      <c r="E26" s="293" t="n">
        <f aca="false">IF(I26,S26,)</f>
        <v>0</v>
      </c>
      <c r="F26" s="293"/>
      <c r="G26" s="210"/>
      <c r="H26" s="293"/>
      <c r="I26" s="293"/>
      <c r="J26" s="210"/>
      <c r="K26" s="153" t="n">
        <f aca="false">ROUND(D26*F26*$C$6,2)</f>
        <v>0</v>
      </c>
      <c r="L26" s="153" t="n">
        <f aca="false">ROUND(D26*G26*$C$7,2)</f>
        <v>0</v>
      </c>
      <c r="M26" s="153" t="n">
        <f aca="false">ROUND(D26*H26*$C$8,2)</f>
        <v>0</v>
      </c>
      <c r="N26" s="153" t="n">
        <f aca="false">ROUND(D26*I26*$C$9,2)</f>
        <v>0</v>
      </c>
      <c r="O26" s="361" t="n">
        <f aca="false">ROUND(D26*J26*$C$10,2)</f>
        <v>0</v>
      </c>
      <c r="P26" s="155" t="n">
        <f aca="false">SUM(K26:O26)</f>
        <v>0</v>
      </c>
      <c r="Q26" s="145"/>
      <c r="S26" s="324" t="n">
        <v>9</v>
      </c>
    </row>
    <row r="27" s="80" customFormat="true" ht="18" hidden="false" customHeight="true" outlineLevel="0" collapsed="false">
      <c r="A27" s="158" t="s">
        <v>98</v>
      </c>
      <c r="B27" s="206" t="s">
        <v>110</v>
      </c>
      <c r="C27" s="206" t="s">
        <v>102</v>
      </c>
      <c r="D27" s="159" t="n">
        <v>76.72</v>
      </c>
      <c r="E27" s="293" t="n">
        <f aca="false">IF(I27,S27,)</f>
        <v>0</v>
      </c>
      <c r="F27" s="293"/>
      <c r="G27" s="210"/>
      <c r="H27" s="293"/>
      <c r="I27" s="293"/>
      <c r="J27" s="210"/>
      <c r="K27" s="153" t="n">
        <f aca="false">ROUND(D27*F27*$C$6,2)</f>
        <v>0</v>
      </c>
      <c r="L27" s="153" t="n">
        <f aca="false">ROUND(D27*G27*$C$7,2)</f>
        <v>0</v>
      </c>
      <c r="M27" s="153" t="n">
        <f aca="false">ROUND(D27*H27*$C$8,2)</f>
        <v>0</v>
      </c>
      <c r="N27" s="153" t="n">
        <f aca="false">ROUND(D27*I27*$C$9,2)</f>
        <v>0</v>
      </c>
      <c r="O27" s="361" t="n">
        <f aca="false">ROUND(D27*J27*$C$10,2)</f>
        <v>0</v>
      </c>
      <c r="P27" s="155" t="n">
        <f aca="false">SUM(K27:O27)</f>
        <v>0</v>
      </c>
      <c r="Q27" s="145"/>
      <c r="S27" s="324" t="n">
        <v>9</v>
      </c>
    </row>
    <row r="28" s="80" customFormat="true" ht="18" hidden="false" customHeight="true" outlineLevel="0" collapsed="false">
      <c r="A28" s="213" t="s">
        <v>98</v>
      </c>
      <c r="B28" s="214" t="s">
        <v>109</v>
      </c>
      <c r="C28" s="214" t="s">
        <v>103</v>
      </c>
      <c r="D28" s="362" t="n">
        <v>89.77</v>
      </c>
      <c r="E28" s="293" t="n">
        <f aca="false">IF(I28,S28,)</f>
        <v>0</v>
      </c>
      <c r="F28" s="293"/>
      <c r="G28" s="210"/>
      <c r="H28" s="293"/>
      <c r="I28" s="293"/>
      <c r="J28" s="210"/>
      <c r="K28" s="153" t="n">
        <f aca="false">ROUND(D28*F28*$C$6,2)</f>
        <v>0</v>
      </c>
      <c r="L28" s="153" t="n">
        <f aca="false">ROUND(D28*G28*$C$7,2)</f>
        <v>0</v>
      </c>
      <c r="M28" s="153" t="n">
        <f aca="false">ROUND(D28*H28*$C$8,2)</f>
        <v>0</v>
      </c>
      <c r="N28" s="153" t="n">
        <f aca="false">ROUND(D28*I28*$C$9,2)</f>
        <v>0</v>
      </c>
      <c r="O28" s="361" t="n">
        <f aca="false">ROUND(D28*J28*$C$10,2)</f>
        <v>0</v>
      </c>
      <c r="P28" s="155" t="n">
        <f aca="false">SUM(K28:O28)</f>
        <v>0</v>
      </c>
      <c r="Q28" s="145"/>
      <c r="S28" s="324" t="n">
        <v>9</v>
      </c>
    </row>
    <row r="29" s="80" customFormat="true" ht="18" hidden="false" customHeight="true" outlineLevel="0" collapsed="false">
      <c r="A29" s="158" t="s">
        <v>105</v>
      </c>
      <c r="B29" s="206" t="s">
        <v>111</v>
      </c>
      <c r="C29" s="206" t="s">
        <v>100</v>
      </c>
      <c r="D29" s="159" t="n">
        <v>53.35</v>
      </c>
      <c r="E29" s="293" t="n">
        <f aca="false">IF(I29,S29,)</f>
        <v>0</v>
      </c>
      <c r="F29" s="293"/>
      <c r="G29" s="210"/>
      <c r="H29" s="293"/>
      <c r="I29" s="293"/>
      <c r="J29" s="210"/>
      <c r="K29" s="153" t="n">
        <f aca="false">ROUND(D29*F29*$C$6,2)</f>
        <v>0</v>
      </c>
      <c r="L29" s="153" t="n">
        <f aca="false">ROUND(D29*G29*$C$7,2)</f>
        <v>0</v>
      </c>
      <c r="M29" s="153" t="n">
        <f aca="false">ROUND(D29*H29*$C$8,2)</f>
        <v>0</v>
      </c>
      <c r="N29" s="153" t="n">
        <f aca="false">ROUND(D29*I29*$C$9,2)</f>
        <v>0</v>
      </c>
      <c r="O29" s="361" t="n">
        <f aca="false">ROUND(D29*J29*$C$10,2)</f>
        <v>0</v>
      </c>
      <c r="P29" s="155" t="n">
        <f aca="false">SUM(K29:O29)</f>
        <v>0</v>
      </c>
      <c r="Q29" s="145"/>
      <c r="S29" s="324" t="n">
        <v>5</v>
      </c>
    </row>
    <row r="30" s="80" customFormat="true" ht="18" hidden="false" customHeight="true" outlineLevel="0" collapsed="false">
      <c r="A30" s="771" t="s">
        <v>868</v>
      </c>
      <c r="B30" s="772" t="s">
        <v>869</v>
      </c>
      <c r="C30" s="772" t="s">
        <v>117</v>
      </c>
      <c r="D30" s="159" t="n">
        <v>63.38</v>
      </c>
      <c r="E30" s="293" t="n">
        <f aca="false">IF(I30,S30,)</f>
        <v>0</v>
      </c>
      <c r="F30" s="293"/>
      <c r="G30" s="210"/>
      <c r="H30" s="293"/>
      <c r="I30" s="293"/>
      <c r="J30" s="210"/>
      <c r="K30" s="153" t="n">
        <f aca="false">ROUND(D30*F30*$C$6,2)</f>
        <v>0</v>
      </c>
      <c r="L30" s="153" t="n">
        <f aca="false">ROUND(D30*G30*$C$7,2)</f>
        <v>0</v>
      </c>
      <c r="M30" s="153" t="n">
        <f aca="false">ROUND(D30*H30*$C$8,2)</f>
        <v>0</v>
      </c>
      <c r="N30" s="153" t="n">
        <f aca="false">ROUND(D30*I30*$C$9,2)</f>
        <v>0</v>
      </c>
      <c r="O30" s="361" t="n">
        <f aca="false">ROUND(D30*J30*$C$10,2)</f>
        <v>0</v>
      </c>
      <c r="P30" s="155" t="n">
        <f aca="false">SUM(K30:O30)</f>
        <v>0</v>
      </c>
      <c r="Q30" s="145"/>
      <c r="S30" s="324" t="n">
        <v>7</v>
      </c>
    </row>
    <row r="31" s="80" customFormat="true" ht="18" hidden="false" customHeight="true" outlineLevel="0" collapsed="false">
      <c r="A31" s="215" t="s">
        <v>112</v>
      </c>
      <c r="B31" s="216"/>
      <c r="C31" s="206" t="s">
        <v>113</v>
      </c>
      <c r="D31" s="159" t="n">
        <v>120.18</v>
      </c>
      <c r="E31" s="293" t="n">
        <f aca="false">IF(I31,S31,)</f>
        <v>0</v>
      </c>
      <c r="F31" s="293"/>
      <c r="G31" s="210"/>
      <c r="H31" s="293"/>
      <c r="I31" s="293"/>
      <c r="J31" s="210"/>
      <c r="K31" s="153" t="n">
        <f aca="false">ROUND(D31*F31*$C$6,2)</f>
        <v>0</v>
      </c>
      <c r="L31" s="153" t="n">
        <f aca="false">ROUND(D31*G31*$C$7,2)</f>
        <v>0</v>
      </c>
      <c r="M31" s="153" t="n">
        <f aca="false">ROUND(D31*H31*$C$8,2)</f>
        <v>0</v>
      </c>
      <c r="N31" s="153" t="n">
        <f aca="false">ROUND(D31*I31*$C$9,2)</f>
        <v>0</v>
      </c>
      <c r="O31" s="361" t="n">
        <f aca="false">ROUND(D31*J31*$C$10,2)</f>
        <v>0</v>
      </c>
      <c r="P31" s="155" t="n">
        <f aca="false">SUM(K31:O31)</f>
        <v>0</v>
      </c>
      <c r="Q31" s="145"/>
      <c r="S31" s="324" t="n">
        <v>15</v>
      </c>
    </row>
    <row r="32" s="80" customFormat="true" ht="18" hidden="false" customHeight="true" outlineLevel="0" collapsed="false">
      <c r="A32" s="146" t="s">
        <v>105</v>
      </c>
      <c r="B32" s="196" t="s">
        <v>114</v>
      </c>
      <c r="C32" s="196" t="s">
        <v>102</v>
      </c>
      <c r="D32" s="159" t="n">
        <v>184.92</v>
      </c>
      <c r="E32" s="293" t="n">
        <f aca="false">IF(I32,S32,)</f>
        <v>0</v>
      </c>
      <c r="F32" s="293"/>
      <c r="G32" s="210"/>
      <c r="H32" s="293"/>
      <c r="I32" s="293"/>
      <c r="J32" s="210"/>
      <c r="K32" s="153" t="n">
        <f aca="false">ROUND(D32*F32*$C$6,2)</f>
        <v>0</v>
      </c>
      <c r="L32" s="153" t="n">
        <f aca="false">ROUND(D32*G32*$C$7,2)</f>
        <v>0</v>
      </c>
      <c r="M32" s="153" t="n">
        <f aca="false">ROUND(D32*H32*$C$8,2)</f>
        <v>0</v>
      </c>
      <c r="N32" s="153" t="n">
        <f aca="false">ROUND(D32*I32*$C$9,2)</f>
        <v>0</v>
      </c>
      <c r="O32" s="361" t="n">
        <f aca="false">ROUND(D32*J32*$C$10,2)</f>
        <v>0</v>
      </c>
      <c r="P32" s="155" t="n">
        <f aca="false">SUM(K32:O32)</f>
        <v>0</v>
      </c>
      <c r="Q32" s="145"/>
      <c r="S32" s="324" t="n">
        <v>21</v>
      </c>
    </row>
    <row r="33" s="80" customFormat="true" ht="18" hidden="false" customHeight="true" outlineLevel="0" collapsed="false">
      <c r="A33" s="158" t="s">
        <v>105</v>
      </c>
      <c r="B33" s="206" t="s">
        <v>111</v>
      </c>
      <c r="C33" s="206" t="s">
        <v>103</v>
      </c>
      <c r="D33" s="159" t="n">
        <v>55.48</v>
      </c>
      <c r="E33" s="293" t="n">
        <f aca="false">IF(I33,S33,)</f>
        <v>0</v>
      </c>
      <c r="F33" s="293"/>
      <c r="G33" s="210"/>
      <c r="H33" s="293"/>
      <c r="I33" s="293"/>
      <c r="J33" s="210"/>
      <c r="K33" s="153" t="n">
        <f aca="false">ROUND(D33*F33*$C$6,2)</f>
        <v>0</v>
      </c>
      <c r="L33" s="153" t="n">
        <f aca="false">ROUND(D33*G33*$C$7,2)</f>
        <v>0</v>
      </c>
      <c r="M33" s="153" t="n">
        <f aca="false">ROUND(D33*H33*$C$8,2)</f>
        <v>0</v>
      </c>
      <c r="N33" s="153" t="n">
        <f aca="false">ROUND(D33*I33*$C$9,2)</f>
        <v>0</v>
      </c>
      <c r="O33" s="361" t="n">
        <f aca="false">ROUND(D33*J33*$C$10,2)</f>
        <v>0</v>
      </c>
      <c r="P33" s="155" t="n">
        <f aca="false">SUM(K33:O33)</f>
        <v>0</v>
      </c>
      <c r="Q33" s="145"/>
      <c r="S33" s="324" t="n">
        <v>6</v>
      </c>
    </row>
    <row r="34" s="80" customFormat="true" ht="18" hidden="false" customHeight="true" outlineLevel="0" collapsed="false">
      <c r="A34" s="158" t="s">
        <v>98</v>
      </c>
      <c r="B34" s="206" t="s">
        <v>115</v>
      </c>
      <c r="C34" s="206" t="s">
        <v>103</v>
      </c>
      <c r="D34" s="159" t="n">
        <v>59.97</v>
      </c>
      <c r="E34" s="293" t="n">
        <f aca="false">IF(I34,S34,)</f>
        <v>0</v>
      </c>
      <c r="F34" s="293"/>
      <c r="G34" s="210"/>
      <c r="H34" s="293"/>
      <c r="I34" s="293"/>
      <c r="J34" s="210"/>
      <c r="K34" s="153" t="n">
        <f aca="false">ROUND(D34*F34*$C$6,2)</f>
        <v>0</v>
      </c>
      <c r="L34" s="153" t="n">
        <f aca="false">ROUND(D34*G34*$C$7,2)</f>
        <v>0</v>
      </c>
      <c r="M34" s="153" t="n">
        <f aca="false">ROUND(D34*H34*$C$8,2)</f>
        <v>0</v>
      </c>
      <c r="N34" s="153" t="n">
        <f aca="false">ROUND(D34*I34*$C$9,2)</f>
        <v>0</v>
      </c>
      <c r="O34" s="361" t="n">
        <f aca="false">ROUND(D34*J34*$C$10,2)</f>
        <v>0</v>
      </c>
      <c r="P34" s="155" t="n">
        <f aca="false">SUM(K34:O34)</f>
        <v>0</v>
      </c>
      <c r="Q34" s="145"/>
      <c r="S34" s="324" t="n">
        <v>5</v>
      </c>
    </row>
    <row r="35" s="80" customFormat="true" ht="18" hidden="false" customHeight="true" outlineLevel="0" collapsed="false">
      <c r="A35" s="158" t="s">
        <v>98</v>
      </c>
      <c r="B35" s="206" t="s">
        <v>115</v>
      </c>
      <c r="C35" s="206" t="s">
        <v>116</v>
      </c>
      <c r="D35" s="159" t="n">
        <v>58.87</v>
      </c>
      <c r="E35" s="773" t="s">
        <v>870</v>
      </c>
      <c r="F35" s="773"/>
      <c r="G35" s="210"/>
      <c r="H35" s="293"/>
      <c r="I35" s="293"/>
      <c r="J35" s="210"/>
      <c r="K35" s="153" t="n">
        <f aca="false">ROUND(D35*F35*$C$6,2)</f>
        <v>0</v>
      </c>
      <c r="L35" s="153" t="n">
        <f aca="false">ROUND(D35*G35*$C$7,2)</f>
        <v>0</v>
      </c>
      <c r="M35" s="153" t="n">
        <f aca="false">ROUND(D35*H35*$C$8,2)</f>
        <v>0</v>
      </c>
      <c r="N35" s="153" t="n">
        <f aca="false">ROUND(D35*I35*$C$9,2)</f>
        <v>0</v>
      </c>
      <c r="O35" s="361" t="n">
        <f aca="false">ROUND(D35*J35*$C$10,2)</f>
        <v>0</v>
      </c>
      <c r="P35" s="155" t="n">
        <f aca="false">SUM(K35:O35)</f>
        <v>0</v>
      </c>
      <c r="Q35" s="145"/>
      <c r="S35" s="324" t="n">
        <v>6</v>
      </c>
    </row>
    <row r="36" s="80" customFormat="true" ht="18" hidden="false" customHeight="true" outlineLevel="0" collapsed="false">
      <c r="A36" s="158" t="s">
        <v>98</v>
      </c>
      <c r="B36" s="206" t="s">
        <v>115</v>
      </c>
      <c r="C36" s="206" t="s">
        <v>117</v>
      </c>
      <c r="D36" s="159" t="n">
        <v>62.39</v>
      </c>
      <c r="E36" s="773" t="s">
        <v>870</v>
      </c>
      <c r="F36" s="773"/>
      <c r="G36" s="210"/>
      <c r="H36" s="293"/>
      <c r="I36" s="293"/>
      <c r="J36" s="210"/>
      <c r="K36" s="153" t="n">
        <f aca="false">ROUND(D36*F36*$C$6,2)</f>
        <v>0</v>
      </c>
      <c r="L36" s="153" t="n">
        <f aca="false">ROUND(D36*G36*$C$7,2)</f>
        <v>0</v>
      </c>
      <c r="M36" s="153" t="n">
        <f aca="false">ROUND(D36*H36*$C$8,2)</f>
        <v>0</v>
      </c>
      <c r="N36" s="153" t="n">
        <f aca="false">ROUND(D36*I36*$C$9,2)</f>
        <v>0</v>
      </c>
      <c r="O36" s="361" t="n">
        <f aca="false">ROUND(D36*J36*$C$10,2)</f>
        <v>0</v>
      </c>
      <c r="P36" s="155" t="n">
        <f aca="false">SUM(K36:O36)</f>
        <v>0</v>
      </c>
      <c r="Q36" s="145"/>
      <c r="S36" s="324" t="n">
        <v>5</v>
      </c>
    </row>
    <row r="37" s="80" customFormat="true" ht="18" hidden="false" customHeight="true" outlineLevel="0" collapsed="false">
      <c r="A37" s="158" t="s">
        <v>105</v>
      </c>
      <c r="B37" s="206" t="s">
        <v>118</v>
      </c>
      <c r="C37" s="206" t="s">
        <v>116</v>
      </c>
      <c r="D37" s="159" t="n">
        <v>79.14</v>
      </c>
      <c r="E37" s="293" t="n">
        <f aca="false">IF(I37,S37,)</f>
        <v>0</v>
      </c>
      <c r="F37" s="293"/>
      <c r="G37" s="210"/>
      <c r="H37" s="293"/>
      <c r="I37" s="293"/>
      <c r="J37" s="210"/>
      <c r="K37" s="153" t="n">
        <f aca="false">ROUND(D37*F37*$C$6,2)</f>
        <v>0</v>
      </c>
      <c r="L37" s="153" t="n">
        <f aca="false">ROUND(D37*G37*$C$7,2)</f>
        <v>0</v>
      </c>
      <c r="M37" s="153" t="n">
        <f aca="false">ROUND(D37*H37*$C$8,2)</f>
        <v>0</v>
      </c>
      <c r="N37" s="153" t="n">
        <f aca="false">ROUND(D37*I37*$C$9,2)</f>
        <v>0</v>
      </c>
      <c r="O37" s="361" t="n">
        <f aca="false">ROUND(D37*J37*$C$10,2)</f>
        <v>0</v>
      </c>
      <c r="P37" s="155" t="n">
        <f aca="false">SUM(K37:O37)</f>
        <v>0</v>
      </c>
      <c r="Q37" s="145"/>
      <c r="S37" s="324" t="n">
        <v>5</v>
      </c>
    </row>
    <row r="38" s="80" customFormat="true" ht="18" hidden="false" customHeight="true" outlineLevel="0" collapsed="false">
      <c r="A38" s="158" t="s">
        <v>105</v>
      </c>
      <c r="B38" s="206" t="s">
        <v>118</v>
      </c>
      <c r="C38" s="206" t="s">
        <v>117</v>
      </c>
      <c r="D38" s="159" t="n">
        <v>80.5</v>
      </c>
      <c r="E38" s="293" t="n">
        <f aca="false">IF(I38,S38,)</f>
        <v>0</v>
      </c>
      <c r="F38" s="293"/>
      <c r="G38" s="210"/>
      <c r="H38" s="293"/>
      <c r="I38" s="293"/>
      <c r="J38" s="210"/>
      <c r="K38" s="153" t="n">
        <f aca="false">ROUND(D38*F38*$C$6,2)</f>
        <v>0</v>
      </c>
      <c r="L38" s="153" t="n">
        <f aca="false">ROUND(D38*G38*$C$7,2)</f>
        <v>0</v>
      </c>
      <c r="M38" s="153" t="n">
        <f aca="false">ROUND(D38*H38*$C$8,2)</f>
        <v>0</v>
      </c>
      <c r="N38" s="153" t="n">
        <f aca="false">ROUND(D38*I38*$C$9,2)</f>
        <v>0</v>
      </c>
      <c r="O38" s="361" t="n">
        <f aca="false">ROUND(D38*J38*$C$10,2)</f>
        <v>0</v>
      </c>
      <c r="P38" s="155" t="n">
        <f aca="false">SUM(K38:O38)</f>
        <v>0</v>
      </c>
      <c r="Q38" s="145"/>
      <c r="S38" s="324" t="n">
        <v>6</v>
      </c>
    </row>
    <row r="39" s="80" customFormat="true" ht="18" hidden="false" customHeight="true" outlineLevel="0" collapsed="false">
      <c r="A39" s="158" t="s">
        <v>98</v>
      </c>
      <c r="B39" s="206" t="s">
        <v>119</v>
      </c>
      <c r="C39" s="206" t="s">
        <v>103</v>
      </c>
      <c r="D39" s="159" t="n">
        <v>59.38</v>
      </c>
      <c r="E39" s="293" t="n">
        <f aca="false">IF(I39,S39,)</f>
        <v>0</v>
      </c>
      <c r="F39" s="293"/>
      <c r="G39" s="210"/>
      <c r="H39" s="293"/>
      <c r="I39" s="293"/>
      <c r="J39" s="210"/>
      <c r="K39" s="153" t="n">
        <f aca="false">ROUND(D39*F39*$C$6,2)</f>
        <v>0</v>
      </c>
      <c r="L39" s="153" t="n">
        <f aca="false">ROUND(D39*G39*$C$7,2)</f>
        <v>0</v>
      </c>
      <c r="M39" s="153" t="n">
        <f aca="false">ROUND(D39*H39*$C$8,2)</f>
        <v>0</v>
      </c>
      <c r="N39" s="153" t="n">
        <f aca="false">ROUND(D39*I39*$C$9,2)</f>
        <v>0</v>
      </c>
      <c r="O39" s="361" t="n">
        <f aca="false">ROUND(D39*J39*$C$10,2)</f>
        <v>0</v>
      </c>
      <c r="P39" s="155" t="n">
        <f aca="false">SUM(K39:O39)</f>
        <v>0</v>
      </c>
      <c r="Q39" s="145"/>
      <c r="S39" s="324" t="n">
        <v>6</v>
      </c>
    </row>
    <row r="40" s="80" customFormat="true" ht="18" hidden="false" customHeight="true" outlineLevel="0" collapsed="false">
      <c r="A40" s="158" t="s">
        <v>98</v>
      </c>
      <c r="B40" s="206" t="s">
        <v>119</v>
      </c>
      <c r="C40" s="206" t="s">
        <v>116</v>
      </c>
      <c r="D40" s="159" t="n">
        <v>59.09</v>
      </c>
      <c r="E40" s="773" t="s">
        <v>871</v>
      </c>
      <c r="F40" s="773"/>
      <c r="G40" s="210"/>
      <c r="H40" s="293"/>
      <c r="I40" s="293"/>
      <c r="J40" s="210"/>
      <c r="K40" s="153" t="n">
        <f aca="false">ROUND(D40*F40*$C$6,2)</f>
        <v>0</v>
      </c>
      <c r="L40" s="153" t="n">
        <f aca="false">ROUND(D40*G40*$C$7,2)</f>
        <v>0</v>
      </c>
      <c r="M40" s="153" t="n">
        <f aca="false">ROUND(D40*H40*$C$8,2)</f>
        <v>0</v>
      </c>
      <c r="N40" s="153" t="n">
        <f aca="false">ROUND(D40*I40*$C$9,2)</f>
        <v>0</v>
      </c>
      <c r="O40" s="361" t="n">
        <f aca="false">ROUND(D40*J40*$C$10,2)</f>
        <v>0</v>
      </c>
      <c r="P40" s="155" t="n">
        <f aca="false">SUM(K40:O40)</f>
        <v>0</v>
      </c>
      <c r="Q40" s="145"/>
      <c r="S40" s="324" t="n">
        <v>5</v>
      </c>
    </row>
    <row r="41" s="80" customFormat="true" ht="18" hidden="false" customHeight="true" outlineLevel="0" collapsed="false">
      <c r="A41" s="158" t="s">
        <v>98</v>
      </c>
      <c r="B41" s="206" t="s">
        <v>119</v>
      </c>
      <c r="C41" s="206" t="s">
        <v>117</v>
      </c>
      <c r="D41" s="159" t="n">
        <v>59.11</v>
      </c>
      <c r="E41" s="773" t="s">
        <v>871</v>
      </c>
      <c r="F41" s="773"/>
      <c r="G41" s="210"/>
      <c r="H41" s="293"/>
      <c r="I41" s="293"/>
      <c r="J41" s="210"/>
      <c r="K41" s="153" t="n">
        <f aca="false">ROUND(D41*F41*$C$6,2)</f>
        <v>0</v>
      </c>
      <c r="L41" s="153" t="n">
        <f aca="false">ROUND(D41*G41*$C$7,2)</f>
        <v>0</v>
      </c>
      <c r="M41" s="153" t="n">
        <f aca="false">ROUND(D41*H41*$C$8,2)</f>
        <v>0</v>
      </c>
      <c r="N41" s="153" t="n">
        <f aca="false">ROUND(D41*I41*$C$9,2)</f>
        <v>0</v>
      </c>
      <c r="O41" s="361" t="n">
        <f aca="false">ROUND(D41*J41*$C$10,2)</f>
        <v>0</v>
      </c>
      <c r="P41" s="155" t="n">
        <f aca="false">SUM(K41:O41)</f>
        <v>0</v>
      </c>
      <c r="Q41" s="145"/>
      <c r="S41" s="324" t="n">
        <v>5</v>
      </c>
    </row>
    <row r="42" s="80" customFormat="true" ht="18" hidden="false" customHeight="true" outlineLevel="0" collapsed="false">
      <c r="A42" s="158" t="s">
        <v>105</v>
      </c>
      <c r="B42" s="206" t="s">
        <v>872</v>
      </c>
      <c r="C42" s="206" t="s">
        <v>102</v>
      </c>
      <c r="D42" s="159" t="n">
        <v>52.21</v>
      </c>
      <c r="E42" s="293" t="n">
        <f aca="false">IF(I42,S42,)</f>
        <v>0</v>
      </c>
      <c r="F42" s="293"/>
      <c r="G42" s="210"/>
      <c r="H42" s="293"/>
      <c r="I42" s="293"/>
      <c r="J42" s="210"/>
      <c r="K42" s="153" t="n">
        <f aca="false">ROUND(D42*F42*$C$6,2)</f>
        <v>0</v>
      </c>
      <c r="L42" s="153" t="n">
        <f aca="false">ROUND(D42*G42*$C$7,2)</f>
        <v>0</v>
      </c>
      <c r="M42" s="153" t="n">
        <f aca="false">ROUND(D42*H42*$C$8,2)</f>
        <v>0</v>
      </c>
      <c r="N42" s="153" t="n">
        <f aca="false">ROUND(D42*I42*$C$9,2)</f>
        <v>0</v>
      </c>
      <c r="O42" s="361" t="n">
        <f aca="false">ROUND(D42*J42*$C$10,2)</f>
        <v>0</v>
      </c>
      <c r="P42" s="155" t="n">
        <f aca="false">SUM(K42:O42)</f>
        <v>0</v>
      </c>
      <c r="Q42" s="145"/>
      <c r="S42" s="324" t="n">
        <v>6</v>
      </c>
    </row>
    <row r="43" s="80" customFormat="true" ht="18" hidden="false" customHeight="true" outlineLevel="0" collapsed="false">
      <c r="A43" s="158" t="s">
        <v>105</v>
      </c>
      <c r="B43" s="206" t="s">
        <v>872</v>
      </c>
      <c r="C43" s="206" t="s">
        <v>116</v>
      </c>
      <c r="D43" s="159" t="n">
        <v>53.05</v>
      </c>
      <c r="E43" s="293" t="n">
        <f aca="false">IF(I43,S43,)</f>
        <v>0</v>
      </c>
      <c r="F43" s="293"/>
      <c r="G43" s="210"/>
      <c r="H43" s="293"/>
      <c r="I43" s="293"/>
      <c r="J43" s="210"/>
      <c r="K43" s="153" t="n">
        <f aca="false">ROUND(D43*F43*$C$6,2)</f>
        <v>0</v>
      </c>
      <c r="L43" s="153" t="n">
        <f aca="false">ROUND(D43*G43*$C$7,2)</f>
        <v>0</v>
      </c>
      <c r="M43" s="153" t="n">
        <f aca="false">ROUND(D43*H43*$C$8,2)</f>
        <v>0</v>
      </c>
      <c r="N43" s="153" t="n">
        <f aca="false">ROUND(D43*I43*$C$9,2)</f>
        <v>0</v>
      </c>
      <c r="O43" s="361" t="n">
        <f aca="false">ROUND(D43*J43*$C$10,2)</f>
        <v>0</v>
      </c>
      <c r="P43" s="155" t="n">
        <f aca="false">SUM(K43:O43)</f>
        <v>0</v>
      </c>
      <c r="Q43" s="145"/>
      <c r="S43" s="324" t="n">
        <v>5</v>
      </c>
    </row>
    <row r="44" s="80" customFormat="true" ht="18" hidden="false" customHeight="true" outlineLevel="0" collapsed="false">
      <c r="A44" s="158" t="s">
        <v>868</v>
      </c>
      <c r="B44" s="206" t="s">
        <v>873</v>
      </c>
      <c r="C44" s="206" t="s">
        <v>102</v>
      </c>
      <c r="D44" s="159" t="n">
        <v>51.4</v>
      </c>
      <c r="E44" s="293" t="n">
        <f aca="false">IF(I44,S44,)</f>
        <v>0</v>
      </c>
      <c r="F44" s="293"/>
      <c r="G44" s="210"/>
      <c r="H44" s="293"/>
      <c r="I44" s="293"/>
      <c r="J44" s="210"/>
      <c r="K44" s="153" t="n">
        <f aca="false">ROUND(D44*F44*$C$6,2)</f>
        <v>0</v>
      </c>
      <c r="L44" s="153" t="n">
        <f aca="false">ROUND(D44*G44*$C$7,2)</f>
        <v>0</v>
      </c>
      <c r="M44" s="153" t="n">
        <f aca="false">ROUND(D44*H44*$C$8,2)</f>
        <v>0</v>
      </c>
      <c r="N44" s="153" t="n">
        <f aca="false">ROUND(D44*I44*$C$9,2)</f>
        <v>0</v>
      </c>
      <c r="O44" s="361" t="n">
        <f aca="false">ROUND(D44*J44*$C$10,2)</f>
        <v>0</v>
      </c>
      <c r="P44" s="155" t="n">
        <f aca="false">SUM(K44:O44)</f>
        <v>0</v>
      </c>
      <c r="Q44" s="145"/>
      <c r="S44" s="324" t="n">
        <v>5</v>
      </c>
    </row>
    <row r="45" s="80" customFormat="true" ht="18" hidden="false" customHeight="true" outlineLevel="0" collapsed="false">
      <c r="A45" s="158" t="s">
        <v>105</v>
      </c>
      <c r="B45" s="206" t="s">
        <v>874</v>
      </c>
      <c r="C45" s="206" t="s">
        <v>102</v>
      </c>
      <c r="D45" s="159" t="n">
        <v>52.21</v>
      </c>
      <c r="E45" s="293" t="n">
        <f aca="false">IF(I45,S45,)</f>
        <v>0</v>
      </c>
      <c r="F45" s="293"/>
      <c r="G45" s="210"/>
      <c r="H45" s="293"/>
      <c r="I45" s="293"/>
      <c r="J45" s="210"/>
      <c r="K45" s="153" t="n">
        <f aca="false">ROUND(D45*F45*$C$6,2)</f>
        <v>0</v>
      </c>
      <c r="L45" s="153" t="n">
        <f aca="false">ROUND(D45*G45*$C$7,2)</f>
        <v>0</v>
      </c>
      <c r="M45" s="153" t="n">
        <f aca="false">ROUND(D45*H45*$C$8,2)</f>
        <v>0</v>
      </c>
      <c r="N45" s="153" t="n">
        <f aca="false">ROUND(D45*I45*$C$9,2)</f>
        <v>0</v>
      </c>
      <c r="O45" s="361" t="n">
        <f aca="false">ROUND(D45*J45*$C$10,2)</f>
        <v>0</v>
      </c>
      <c r="P45" s="155" t="n">
        <f aca="false">SUM(K45:O45)</f>
        <v>0</v>
      </c>
      <c r="Q45" s="145"/>
      <c r="S45" s="324" t="n">
        <v>6</v>
      </c>
    </row>
    <row r="46" s="80" customFormat="true" ht="18" hidden="false" customHeight="true" outlineLevel="0" collapsed="false">
      <c r="A46" s="158" t="s">
        <v>105</v>
      </c>
      <c r="B46" s="206" t="s">
        <v>874</v>
      </c>
      <c r="C46" s="206" t="s">
        <v>116</v>
      </c>
      <c r="D46" s="159" t="n">
        <v>53.6</v>
      </c>
      <c r="E46" s="293" t="n">
        <f aca="false">IF(I46,S46,)</f>
        <v>0</v>
      </c>
      <c r="F46" s="293"/>
      <c r="G46" s="210"/>
      <c r="H46" s="293"/>
      <c r="I46" s="293"/>
      <c r="J46" s="210"/>
      <c r="K46" s="153" t="n">
        <f aca="false">ROUND(D46*F46*$C$6,2)</f>
        <v>0</v>
      </c>
      <c r="L46" s="153" t="n">
        <f aca="false">ROUND(D46*G46*$C$7,2)</f>
        <v>0</v>
      </c>
      <c r="M46" s="153" t="n">
        <f aca="false">ROUND(D46*H46*$C$8,2)</f>
        <v>0</v>
      </c>
      <c r="N46" s="153" t="n">
        <f aca="false">ROUND(D46*I46*$C$9,2)</f>
        <v>0</v>
      </c>
      <c r="O46" s="361" t="n">
        <f aca="false">ROUND(D46*J46*$C$10,2)</f>
        <v>0</v>
      </c>
      <c r="P46" s="155" t="n">
        <f aca="false">SUM(K46:O46)</f>
        <v>0</v>
      </c>
      <c r="Q46" s="145"/>
      <c r="S46" s="324" t="n">
        <v>6</v>
      </c>
    </row>
    <row r="47" s="80" customFormat="true" ht="18" hidden="false" customHeight="true" outlineLevel="0" collapsed="false">
      <c r="A47" s="158" t="s">
        <v>865</v>
      </c>
      <c r="B47" s="206" t="s">
        <v>875</v>
      </c>
      <c r="C47" s="206" t="s">
        <v>103</v>
      </c>
      <c r="D47" s="159" t="n">
        <v>31.04</v>
      </c>
      <c r="E47" s="293" t="n">
        <f aca="false">IF(I47,S47,)</f>
        <v>0</v>
      </c>
      <c r="F47" s="293"/>
      <c r="G47" s="210"/>
      <c r="H47" s="293"/>
      <c r="I47" s="293"/>
      <c r="J47" s="210"/>
      <c r="K47" s="153" t="n">
        <f aca="false">ROUND(D47*F47*$C$6,2)</f>
        <v>0</v>
      </c>
      <c r="L47" s="153" t="n">
        <f aca="false">ROUND(D47*G47*$C$7,2)</f>
        <v>0</v>
      </c>
      <c r="M47" s="153" t="n">
        <f aca="false">ROUND(D47*H47*$C$8,2)</f>
        <v>0</v>
      </c>
      <c r="N47" s="153" t="n">
        <f aca="false">ROUND(D47*I47*$C$9,2)</f>
        <v>0</v>
      </c>
      <c r="O47" s="361" t="n">
        <f aca="false">ROUND(D47*J47*$C$10,2)</f>
        <v>0</v>
      </c>
      <c r="P47" s="155" t="n">
        <f aca="false">SUM(K47:O47)</f>
        <v>0</v>
      </c>
      <c r="Q47" s="145"/>
      <c r="S47" s="324" t="n">
        <v>2</v>
      </c>
    </row>
    <row r="48" s="80" customFormat="true" ht="18" hidden="false" customHeight="true" outlineLevel="0" collapsed="false">
      <c r="A48" s="158" t="s">
        <v>876</v>
      </c>
      <c r="B48" s="206" t="s">
        <v>877</v>
      </c>
      <c r="C48" s="206" t="s">
        <v>117</v>
      </c>
      <c r="D48" s="159" t="n">
        <v>63.37</v>
      </c>
      <c r="E48" s="293" t="n">
        <f aca="false">IF(I48,S48,)</f>
        <v>0</v>
      </c>
      <c r="F48" s="293"/>
      <c r="G48" s="210"/>
      <c r="H48" s="293"/>
      <c r="I48" s="293"/>
      <c r="J48" s="210"/>
      <c r="K48" s="153" t="n">
        <f aca="false">ROUND(D48*F48*$C$6,2)</f>
        <v>0</v>
      </c>
      <c r="L48" s="153" t="n">
        <f aca="false">ROUND(D48*G48*$C$7,2)</f>
        <v>0</v>
      </c>
      <c r="M48" s="153" t="n">
        <f aca="false">ROUND(D48*H48*$C$8,2)</f>
        <v>0</v>
      </c>
      <c r="N48" s="153" t="n">
        <f aca="false">ROUND(D48*I48*$C$9,2)</f>
        <v>0</v>
      </c>
      <c r="O48" s="361" t="n">
        <f aca="false">ROUND(D48*J48*$C$10,2)</f>
        <v>0</v>
      </c>
      <c r="P48" s="155" t="n">
        <f aca="false">SUM(K48:O48)</f>
        <v>0</v>
      </c>
      <c r="Q48" s="145"/>
      <c r="S48" s="324" t="n">
        <v>3</v>
      </c>
    </row>
    <row r="49" s="80" customFormat="true" ht="18" hidden="false" customHeight="true" outlineLevel="0" collapsed="false">
      <c r="A49" s="158" t="s">
        <v>878</v>
      </c>
      <c r="B49" s="206" t="s">
        <v>808</v>
      </c>
      <c r="C49" s="206" t="s">
        <v>117</v>
      </c>
      <c r="D49" s="159" t="n">
        <v>15.24</v>
      </c>
      <c r="E49" s="293" t="n">
        <f aca="false">IF(I49,S49,)</f>
        <v>0</v>
      </c>
      <c r="F49" s="293"/>
      <c r="G49" s="210"/>
      <c r="H49" s="293"/>
      <c r="I49" s="293"/>
      <c r="J49" s="210"/>
      <c r="K49" s="153" t="n">
        <f aca="false">ROUND(D49*F49*$C$6,2)</f>
        <v>0</v>
      </c>
      <c r="L49" s="153" t="n">
        <f aca="false">ROUND(D49*G49*$C$7,2)</f>
        <v>0</v>
      </c>
      <c r="M49" s="153" t="n">
        <f aca="false">ROUND(D49*H49*$C$8,2)</f>
        <v>0</v>
      </c>
      <c r="N49" s="153" t="n">
        <f aca="false">ROUND(D49*I49*$C$9,2)</f>
        <v>0</v>
      </c>
      <c r="O49" s="361" t="n">
        <f aca="false">ROUND(D49*J49*$C$10,2)</f>
        <v>0</v>
      </c>
      <c r="P49" s="155" t="n">
        <f aca="false">SUM(K49:O49)</f>
        <v>0</v>
      </c>
      <c r="Q49" s="145"/>
      <c r="S49" s="324" t="n">
        <v>6</v>
      </c>
    </row>
    <row r="50" s="80" customFormat="true" ht="18" hidden="false" customHeight="true" outlineLevel="0" collapsed="false">
      <c r="A50" s="158" t="s">
        <v>105</v>
      </c>
      <c r="B50" s="206" t="s">
        <v>879</v>
      </c>
      <c r="C50" s="206" t="s">
        <v>100</v>
      </c>
      <c r="D50" s="159" t="n">
        <v>39.28</v>
      </c>
      <c r="E50" s="293" t="n">
        <f aca="false">IF(I50,S50,)</f>
        <v>0</v>
      </c>
      <c r="F50" s="293"/>
      <c r="G50" s="210"/>
      <c r="H50" s="293"/>
      <c r="I50" s="293"/>
      <c r="J50" s="210"/>
      <c r="K50" s="153" t="n">
        <f aca="false">ROUND(D50*F50*$C$6,2)</f>
        <v>0</v>
      </c>
      <c r="L50" s="153" t="n">
        <f aca="false">ROUND(D50*G50*$C$7,2)</f>
        <v>0</v>
      </c>
      <c r="M50" s="153" t="n">
        <f aca="false">ROUND(D50*H50*$C$8,2)</f>
        <v>0</v>
      </c>
      <c r="N50" s="153" t="n">
        <f aca="false">ROUND(D50*I50*$C$9,2)</f>
        <v>0</v>
      </c>
      <c r="O50" s="361" t="n">
        <f aca="false">ROUND(D50*J50*$C$10,2)</f>
        <v>0</v>
      </c>
      <c r="P50" s="155" t="n">
        <f aca="false">SUM(K50:O50)</f>
        <v>0</v>
      </c>
      <c r="Q50" s="145"/>
      <c r="S50" s="324" t="n">
        <v>2</v>
      </c>
    </row>
    <row r="51" s="80" customFormat="true" ht="18" hidden="false" customHeight="true" outlineLevel="0" collapsed="false">
      <c r="A51" s="158" t="s">
        <v>105</v>
      </c>
      <c r="B51" s="206" t="s">
        <v>880</v>
      </c>
      <c r="C51" s="206" t="s">
        <v>100</v>
      </c>
      <c r="D51" s="159" t="n">
        <v>50.02</v>
      </c>
      <c r="E51" s="293" t="n">
        <f aca="false">IF(I51,S51,)</f>
        <v>0</v>
      </c>
      <c r="F51" s="293"/>
      <c r="G51" s="210"/>
      <c r="H51" s="293"/>
      <c r="I51" s="293"/>
      <c r="J51" s="210"/>
      <c r="K51" s="153" t="n">
        <f aca="false">ROUND(D51*F51*$C$6,2)</f>
        <v>0</v>
      </c>
      <c r="L51" s="153" t="n">
        <f aca="false">ROUND(D51*G51*$C$7,2)</f>
        <v>0</v>
      </c>
      <c r="M51" s="153" t="n">
        <f aca="false">ROUND(D51*H51*$C$8,2)</f>
        <v>0</v>
      </c>
      <c r="N51" s="153" t="n">
        <f aca="false">ROUND(D51*I51*$C$9,2)</f>
        <v>0</v>
      </c>
      <c r="O51" s="361" t="n">
        <f aca="false">ROUND(D51*J51*$C$10,2)</f>
        <v>0</v>
      </c>
      <c r="P51" s="155" t="n">
        <f aca="false">SUM(K51:O51)</f>
        <v>0</v>
      </c>
      <c r="Q51" s="145"/>
      <c r="S51" s="324" t="n">
        <v>6</v>
      </c>
    </row>
    <row r="52" s="80" customFormat="true" ht="18" hidden="false" customHeight="true" outlineLevel="0" collapsed="false">
      <c r="A52" s="158" t="s">
        <v>107</v>
      </c>
      <c r="B52" s="206" t="s">
        <v>880</v>
      </c>
      <c r="C52" s="206" t="s">
        <v>100</v>
      </c>
      <c r="D52" s="159" t="n">
        <v>6.82</v>
      </c>
      <c r="E52" s="293"/>
      <c r="F52" s="293"/>
      <c r="G52" s="210"/>
      <c r="H52" s="293"/>
      <c r="I52" s="293"/>
      <c r="J52" s="210"/>
      <c r="K52" s="153" t="n">
        <f aca="false">ROUND(D52*F52*$C$6,2)</f>
        <v>0</v>
      </c>
      <c r="L52" s="153" t="n">
        <f aca="false">ROUND(D52*G52*$C$7,2)</f>
        <v>0</v>
      </c>
      <c r="M52" s="153" t="n">
        <f aca="false">ROUND(D52*H52*$C$8,2)</f>
        <v>0</v>
      </c>
      <c r="N52" s="153" t="n">
        <f aca="false">ROUND(D52*I52*$C$9,2)</f>
        <v>0</v>
      </c>
      <c r="O52" s="361" t="n">
        <f aca="false">ROUND(D52*J52*$C$10,2)</f>
        <v>0</v>
      </c>
      <c r="P52" s="155" t="n">
        <f aca="false">SUM(K52:O52)</f>
        <v>0</v>
      </c>
      <c r="Q52" s="145"/>
      <c r="S52" s="324" t="n">
        <v>6</v>
      </c>
    </row>
    <row r="53" s="80" customFormat="true" ht="18" hidden="false" customHeight="true" outlineLevel="0" collapsed="false">
      <c r="A53" s="158" t="s">
        <v>865</v>
      </c>
      <c r="B53" s="206" t="s">
        <v>822</v>
      </c>
      <c r="C53" s="206" t="s">
        <v>100</v>
      </c>
      <c r="D53" s="159" t="n">
        <v>126.23</v>
      </c>
      <c r="E53" s="293" t="n">
        <f aca="false">IF(I53,S53,)</f>
        <v>0</v>
      </c>
      <c r="F53" s="293"/>
      <c r="G53" s="210"/>
      <c r="H53" s="293"/>
      <c r="I53" s="293"/>
      <c r="J53" s="210"/>
      <c r="K53" s="153" t="n">
        <f aca="false">ROUND(D53*F53*$C$6,2)</f>
        <v>0</v>
      </c>
      <c r="L53" s="153" t="n">
        <f aca="false">ROUND(D53*G53*$C$7,2)</f>
        <v>0</v>
      </c>
      <c r="M53" s="153" t="n">
        <f aca="false">ROUND(D53*H53*$C$8,2)</f>
        <v>0</v>
      </c>
      <c r="N53" s="153" t="n">
        <f aca="false">ROUND(D53*I53*$C$9,2)</f>
        <v>0</v>
      </c>
      <c r="O53" s="361" t="n">
        <f aca="false">ROUND(D53*J53*$C$10,2)</f>
        <v>0</v>
      </c>
      <c r="P53" s="155" t="n">
        <f aca="false">SUM(K53:O53)</f>
        <v>0</v>
      </c>
      <c r="Q53" s="145"/>
      <c r="S53" s="324"/>
    </row>
    <row r="54" s="80" customFormat="true" ht="18" hidden="false" customHeight="true" outlineLevel="0" collapsed="false">
      <c r="A54" s="158" t="s">
        <v>65</v>
      </c>
      <c r="B54" s="206" t="s">
        <v>329</v>
      </c>
      <c r="C54" s="206" t="s">
        <v>100</v>
      </c>
      <c r="D54" s="159" t="n">
        <v>69.46</v>
      </c>
      <c r="E54" s="293" t="n">
        <f aca="false">IF(I54,S54,)</f>
        <v>0</v>
      </c>
      <c r="F54" s="293"/>
      <c r="G54" s="210"/>
      <c r="H54" s="293"/>
      <c r="I54" s="293"/>
      <c r="J54" s="210"/>
      <c r="K54" s="153" t="n">
        <f aca="false">ROUND(D54*F54*$C$6,2)</f>
        <v>0</v>
      </c>
      <c r="L54" s="153" t="n">
        <f aca="false">ROUND(D54*G54*$C$7,2)</f>
        <v>0</v>
      </c>
      <c r="M54" s="153" t="n">
        <f aca="false">ROUND(D54*H54*$C$8,2)</f>
        <v>0</v>
      </c>
      <c r="N54" s="153" t="n">
        <f aca="false">ROUND(D54*I54*$C$9,2)</f>
        <v>0</v>
      </c>
      <c r="O54" s="361" t="n">
        <f aca="false">ROUND(D54*J54*$C$10,2)</f>
        <v>0</v>
      </c>
      <c r="P54" s="155" t="n">
        <f aca="false">SUM(K54:O54)</f>
        <v>0</v>
      </c>
      <c r="Q54" s="145"/>
      <c r="S54" s="324" t="n">
        <v>10</v>
      </c>
    </row>
    <row r="55" s="80" customFormat="true" ht="18" hidden="false" customHeight="true" outlineLevel="0" collapsed="false">
      <c r="A55" s="158" t="s">
        <v>865</v>
      </c>
      <c r="B55" s="206" t="s">
        <v>748</v>
      </c>
      <c r="C55" s="206" t="s">
        <v>100</v>
      </c>
      <c r="D55" s="159" t="n">
        <v>77.29</v>
      </c>
      <c r="E55" s="293" t="n">
        <f aca="false">IF(I55,S55,)</f>
        <v>0</v>
      </c>
      <c r="F55" s="293"/>
      <c r="G55" s="210"/>
      <c r="H55" s="293"/>
      <c r="I55" s="293"/>
      <c r="J55" s="210"/>
      <c r="K55" s="153" t="n">
        <f aca="false">ROUND(D55*F55*$C$6,2)</f>
        <v>0</v>
      </c>
      <c r="L55" s="153" t="n">
        <f aca="false">ROUND(D55*G55*$C$7,2)</f>
        <v>0</v>
      </c>
      <c r="M55" s="153" t="n">
        <f aca="false">ROUND(D55*H55*$C$8,2)</f>
        <v>0</v>
      </c>
      <c r="N55" s="153" t="n">
        <f aca="false">ROUND(D55*I55*$C$9,2)</f>
        <v>0</v>
      </c>
      <c r="O55" s="361" t="n">
        <f aca="false">ROUND(D55*J55*$C$10,2)</f>
        <v>0</v>
      </c>
      <c r="P55" s="155" t="n">
        <f aca="false">SUM(K55:O55)</f>
        <v>0</v>
      </c>
      <c r="Q55" s="145"/>
      <c r="S55" s="324" t="n">
        <v>5</v>
      </c>
    </row>
    <row r="56" s="80" customFormat="true" ht="18" hidden="false" customHeight="true" outlineLevel="0" collapsed="false">
      <c r="A56" s="158" t="s">
        <v>65</v>
      </c>
      <c r="B56" s="206" t="s">
        <v>749</v>
      </c>
      <c r="C56" s="206" t="s">
        <v>100</v>
      </c>
      <c r="D56" s="159" t="n">
        <v>30.46</v>
      </c>
      <c r="E56" s="293" t="n">
        <f aca="false">IF(I56,S56,)</f>
        <v>0</v>
      </c>
      <c r="F56" s="293"/>
      <c r="G56" s="210"/>
      <c r="H56" s="293"/>
      <c r="I56" s="293"/>
      <c r="J56" s="210"/>
      <c r="K56" s="153" t="n">
        <f aca="false">ROUND(D56*F56*$C$6,2)</f>
        <v>0</v>
      </c>
      <c r="L56" s="153" t="n">
        <f aca="false">ROUND(D56*G56*$C$7,2)</f>
        <v>0</v>
      </c>
      <c r="M56" s="153" t="n">
        <f aca="false">ROUND(D56*H56*$C$8,2)</f>
        <v>0</v>
      </c>
      <c r="N56" s="153" t="n">
        <f aca="false">ROUND(D56*I56*$C$9,2)</f>
        <v>0</v>
      </c>
      <c r="O56" s="361" t="n">
        <f aca="false">ROUND(D56*J56*$C$10,2)</f>
        <v>0</v>
      </c>
      <c r="P56" s="155" t="n">
        <f aca="false">SUM(K56:O56)</f>
        <v>0</v>
      </c>
      <c r="Q56" s="145"/>
      <c r="S56" s="324" t="n">
        <v>7</v>
      </c>
    </row>
    <row r="57" s="80" customFormat="true" ht="18" hidden="false" customHeight="true" outlineLevel="0" collapsed="false">
      <c r="A57" s="158" t="s">
        <v>65</v>
      </c>
      <c r="B57" s="206" t="s">
        <v>751</v>
      </c>
      <c r="C57" s="206" t="s">
        <v>100</v>
      </c>
      <c r="D57" s="159" t="n">
        <v>38.45</v>
      </c>
      <c r="E57" s="293" t="n">
        <f aca="false">IF(I57,S57,)</f>
        <v>0</v>
      </c>
      <c r="F57" s="293"/>
      <c r="G57" s="210"/>
      <c r="H57" s="293"/>
      <c r="I57" s="293"/>
      <c r="J57" s="210"/>
      <c r="K57" s="153" t="n">
        <f aca="false">ROUND(D57*F57*$C$6,2)</f>
        <v>0</v>
      </c>
      <c r="L57" s="153" t="n">
        <f aca="false">ROUND(D57*G57*$C$7,2)</f>
        <v>0</v>
      </c>
      <c r="M57" s="153" t="n">
        <f aca="false">ROUND(D57*H57*$C$8,2)</f>
        <v>0</v>
      </c>
      <c r="N57" s="153" t="n">
        <f aca="false">ROUND(D57*I57*$C$9,2)</f>
        <v>0</v>
      </c>
      <c r="O57" s="361" t="n">
        <f aca="false">ROUND(D57*J57*$C$10,2)</f>
        <v>0</v>
      </c>
      <c r="P57" s="155" t="n">
        <f aca="false">SUM(K57:O57)</f>
        <v>0</v>
      </c>
      <c r="Q57" s="145"/>
      <c r="S57" s="324" t="n">
        <v>3</v>
      </c>
    </row>
    <row r="58" s="80" customFormat="true" ht="18" hidden="false" customHeight="true" outlineLevel="0" collapsed="false">
      <c r="A58" s="158" t="s">
        <v>65</v>
      </c>
      <c r="B58" s="206" t="s">
        <v>335</v>
      </c>
      <c r="C58" s="206" t="s">
        <v>100</v>
      </c>
      <c r="D58" s="159" t="n">
        <v>87.58</v>
      </c>
      <c r="E58" s="293" t="n">
        <f aca="false">IF(I58,S58,)</f>
        <v>0</v>
      </c>
      <c r="F58" s="293"/>
      <c r="G58" s="210"/>
      <c r="H58" s="293"/>
      <c r="I58" s="293"/>
      <c r="J58" s="210"/>
      <c r="K58" s="153" t="n">
        <f aca="false">ROUND(D58*F58*$C$6,2)</f>
        <v>0</v>
      </c>
      <c r="L58" s="153" t="n">
        <f aca="false">ROUND(D58*G58*$C$7,2)</f>
        <v>0</v>
      </c>
      <c r="M58" s="153" t="n">
        <f aca="false">ROUND(D58*H58*$C$8,2)</f>
        <v>0</v>
      </c>
      <c r="N58" s="153" t="n">
        <f aca="false">ROUND(D58*I58*$C$9,2)</f>
        <v>0</v>
      </c>
      <c r="O58" s="361" t="n">
        <f aca="false">ROUND(D58*J58*$C$10,2)</f>
        <v>0</v>
      </c>
      <c r="P58" s="155" t="n">
        <f aca="false">SUM(K58:O58)</f>
        <v>0</v>
      </c>
      <c r="Q58" s="145"/>
      <c r="S58" s="324" t="n">
        <v>3</v>
      </c>
    </row>
    <row r="59" s="80" customFormat="true" ht="18" hidden="false" customHeight="true" outlineLevel="0" collapsed="false">
      <c r="A59" s="158" t="s">
        <v>881</v>
      </c>
      <c r="B59" s="206" t="s">
        <v>882</v>
      </c>
      <c r="C59" s="206" t="s">
        <v>100</v>
      </c>
      <c r="D59" s="159" t="n">
        <v>82.01</v>
      </c>
      <c r="E59" s="293" t="n">
        <f aca="false">IF(I59,S59,)</f>
        <v>0</v>
      </c>
      <c r="F59" s="293"/>
      <c r="G59" s="210"/>
      <c r="H59" s="293"/>
      <c r="I59" s="293"/>
      <c r="J59" s="210"/>
      <c r="K59" s="153" t="n">
        <f aca="false">ROUND(D59*F59*$C$6,2)</f>
        <v>0</v>
      </c>
      <c r="L59" s="153" t="n">
        <f aca="false">ROUND(D59*G59*$C$7,2)</f>
        <v>0</v>
      </c>
      <c r="M59" s="153" t="n">
        <f aca="false">ROUND(D59*H59*$C$8,2)</f>
        <v>0</v>
      </c>
      <c r="N59" s="153" t="n">
        <f aca="false">ROUND(D59*I59*$C$9,2)</f>
        <v>0</v>
      </c>
      <c r="O59" s="361" t="n">
        <f aca="false">ROUND(D59*J59*$C$10,2)</f>
        <v>0</v>
      </c>
      <c r="P59" s="155" t="n">
        <f aca="false">SUM(K59:O59)</f>
        <v>0</v>
      </c>
      <c r="Q59" s="145"/>
      <c r="S59" s="324" t="n">
        <v>5</v>
      </c>
    </row>
    <row r="60" s="80" customFormat="true" ht="18" hidden="false" customHeight="true" outlineLevel="0" collapsed="false">
      <c r="A60" s="158" t="s">
        <v>881</v>
      </c>
      <c r="B60" s="206" t="s">
        <v>883</v>
      </c>
      <c r="C60" s="206" t="s">
        <v>103</v>
      </c>
      <c r="D60" s="159" t="n">
        <v>73.12</v>
      </c>
      <c r="E60" s="293" t="n">
        <f aca="false">IF(I60,S60,)</f>
        <v>0</v>
      </c>
      <c r="F60" s="293"/>
      <c r="G60" s="210"/>
      <c r="H60" s="293"/>
      <c r="I60" s="293"/>
      <c r="J60" s="210"/>
      <c r="K60" s="153" t="n">
        <f aca="false">ROUND(D60*F60*$C$6,2)</f>
        <v>0</v>
      </c>
      <c r="L60" s="153" t="n">
        <f aca="false">ROUND(D60*G60*$C$7,2)</f>
        <v>0</v>
      </c>
      <c r="M60" s="153" t="n">
        <f aca="false">ROUND(D60*H60*$C$8,2)</f>
        <v>0</v>
      </c>
      <c r="N60" s="153" t="n">
        <f aca="false">ROUND(D60*I60*$C$9,2)</f>
        <v>0</v>
      </c>
      <c r="O60" s="361" t="n">
        <f aca="false">ROUND(D60*J60*$C$10,2)</f>
        <v>0</v>
      </c>
      <c r="P60" s="155" t="n">
        <f aca="false">SUM(K60:O60)</f>
        <v>0</v>
      </c>
      <c r="Q60" s="145"/>
      <c r="S60" s="324" t="n">
        <v>13</v>
      </c>
    </row>
    <row r="61" s="80" customFormat="true" ht="18" hidden="false" customHeight="true" outlineLevel="0" collapsed="false">
      <c r="A61" s="158" t="s">
        <v>107</v>
      </c>
      <c r="B61" s="206" t="s">
        <v>884</v>
      </c>
      <c r="C61" s="206" t="s">
        <v>103</v>
      </c>
      <c r="D61" s="159" t="n">
        <v>4.6</v>
      </c>
      <c r="E61" s="293"/>
      <c r="F61" s="293"/>
      <c r="G61" s="210"/>
      <c r="H61" s="293"/>
      <c r="I61" s="293"/>
      <c r="J61" s="210"/>
      <c r="K61" s="153" t="n">
        <f aca="false">ROUND(D61*F61*$C$6,2)</f>
        <v>0</v>
      </c>
      <c r="L61" s="153" t="n">
        <f aca="false">ROUND(D61*G61*$C$7,2)</f>
        <v>0</v>
      </c>
      <c r="M61" s="153" t="n">
        <f aca="false">ROUND(D61*H61*$C$8,2)</f>
        <v>0</v>
      </c>
      <c r="N61" s="153" t="n">
        <f aca="false">ROUND(D61*I61*$C$9,2)</f>
        <v>0</v>
      </c>
      <c r="O61" s="361" t="n">
        <f aca="false">ROUND(D61*J61*$C$10,2)</f>
        <v>0</v>
      </c>
      <c r="P61" s="155" t="n">
        <f aca="false">SUM(K61:O61)</f>
        <v>0</v>
      </c>
      <c r="Q61" s="145"/>
      <c r="S61" s="324" t="n">
        <v>9</v>
      </c>
    </row>
    <row r="62" s="80" customFormat="true" ht="18" hidden="false" customHeight="true" outlineLevel="0" collapsed="false">
      <c r="A62" s="158" t="s">
        <v>885</v>
      </c>
      <c r="B62" s="206" t="s">
        <v>886</v>
      </c>
      <c r="C62" s="206" t="s">
        <v>102</v>
      </c>
      <c r="D62" s="159" t="n">
        <v>79.83</v>
      </c>
      <c r="E62" s="293" t="n">
        <f aca="false">IF(I62,S62,)</f>
        <v>0</v>
      </c>
      <c r="F62" s="293"/>
      <c r="G62" s="210"/>
      <c r="H62" s="293"/>
      <c r="I62" s="293"/>
      <c r="J62" s="210"/>
      <c r="K62" s="153" t="n">
        <f aca="false">ROUND(D62*F62*$C$6,2)</f>
        <v>0</v>
      </c>
      <c r="L62" s="153" t="n">
        <f aca="false">ROUND(D62*G62*$C$7,2)</f>
        <v>0</v>
      </c>
      <c r="M62" s="153" t="n">
        <f aca="false">ROUND(D62*H62*$C$8,2)</f>
        <v>0</v>
      </c>
      <c r="N62" s="153" t="n">
        <f aca="false">ROUND(D62*I62*$C$9,2)</f>
        <v>0</v>
      </c>
      <c r="O62" s="361" t="n">
        <f aca="false">ROUND(D62*J62*$C$10,2)</f>
        <v>0</v>
      </c>
      <c r="P62" s="155" t="n">
        <f aca="false">SUM(K62:O62)</f>
        <v>0</v>
      </c>
      <c r="Q62" s="145"/>
      <c r="S62" s="324"/>
    </row>
    <row r="63" s="80" customFormat="true" ht="18" hidden="false" customHeight="true" outlineLevel="0" collapsed="false">
      <c r="A63" s="158" t="s">
        <v>887</v>
      </c>
      <c r="B63" s="206" t="s">
        <v>886</v>
      </c>
      <c r="C63" s="206" t="s">
        <v>102</v>
      </c>
      <c r="D63" s="159" t="n">
        <v>87.89</v>
      </c>
      <c r="E63" s="293" t="n">
        <f aca="false">IF(I63,S63,)</f>
        <v>0</v>
      </c>
      <c r="F63" s="293"/>
      <c r="G63" s="210"/>
      <c r="H63" s="293"/>
      <c r="I63" s="293"/>
      <c r="J63" s="210"/>
      <c r="K63" s="153" t="n">
        <f aca="false">ROUND(D63*F63*$C$6,2)</f>
        <v>0</v>
      </c>
      <c r="L63" s="153" t="n">
        <f aca="false">ROUND(D63*G63*$C$7,2)</f>
        <v>0</v>
      </c>
      <c r="M63" s="153" t="n">
        <f aca="false">ROUND(D63*H63*$C$8,2)</f>
        <v>0</v>
      </c>
      <c r="N63" s="153" t="n">
        <f aca="false">ROUND(D63*I63*$C$9,2)</f>
        <v>0</v>
      </c>
      <c r="O63" s="361" t="n">
        <f aca="false">ROUND(D63*J63*$C$10,2)</f>
        <v>0</v>
      </c>
      <c r="P63" s="155" t="n">
        <f aca="false">SUM(K63:O63)</f>
        <v>0</v>
      </c>
      <c r="Q63" s="145"/>
      <c r="S63" s="324"/>
    </row>
    <row r="64" s="80" customFormat="true" ht="18" hidden="false" customHeight="true" outlineLevel="0" collapsed="false">
      <c r="A64" s="158" t="s">
        <v>888</v>
      </c>
      <c r="B64" s="206" t="s">
        <v>886</v>
      </c>
      <c r="C64" s="206" t="s">
        <v>102</v>
      </c>
      <c r="D64" s="159" t="n">
        <v>80.03</v>
      </c>
      <c r="E64" s="293" t="n">
        <f aca="false">IF(I64,S64,)</f>
        <v>0</v>
      </c>
      <c r="F64" s="293"/>
      <c r="G64" s="210"/>
      <c r="H64" s="293"/>
      <c r="I64" s="293"/>
      <c r="J64" s="210"/>
      <c r="K64" s="153" t="n">
        <f aca="false">ROUND(D64*F64*$C$6,2)</f>
        <v>0</v>
      </c>
      <c r="L64" s="153" t="n">
        <f aca="false">ROUND(D64*G64*$C$7,2)</f>
        <v>0</v>
      </c>
      <c r="M64" s="153" t="n">
        <f aca="false">ROUND(D64*H64*$C$8,2)</f>
        <v>0</v>
      </c>
      <c r="N64" s="153" t="n">
        <f aca="false">ROUND(D64*I64*$C$9,2)</f>
        <v>0</v>
      </c>
      <c r="O64" s="361" t="n">
        <f aca="false">ROUND(D64*J64*$C$10,2)</f>
        <v>0</v>
      </c>
      <c r="P64" s="155" t="n">
        <f aca="false">SUM(K64:O64)</f>
        <v>0</v>
      </c>
      <c r="Q64" s="145"/>
      <c r="S64" s="324" t="n">
        <v>8</v>
      </c>
    </row>
    <row r="65" s="80" customFormat="true" ht="18" hidden="false" customHeight="true" outlineLevel="0" collapsed="false">
      <c r="A65" s="158" t="s">
        <v>352</v>
      </c>
      <c r="B65" s="206" t="s">
        <v>889</v>
      </c>
      <c r="C65" s="206" t="s">
        <v>116</v>
      </c>
      <c r="D65" s="159" t="n">
        <v>45.29</v>
      </c>
      <c r="E65" s="293" t="n">
        <f aca="false">IF(I65,S65,)</f>
        <v>0</v>
      </c>
      <c r="F65" s="293"/>
      <c r="G65" s="210"/>
      <c r="H65" s="293"/>
      <c r="I65" s="293"/>
      <c r="J65" s="210"/>
      <c r="K65" s="153" t="n">
        <f aca="false">ROUND(D65*F65*$C$6,2)</f>
        <v>0</v>
      </c>
      <c r="L65" s="153" t="n">
        <f aca="false">ROUND(D65*G65*$C$7,2)</f>
        <v>0</v>
      </c>
      <c r="M65" s="153" t="n">
        <f aca="false">ROUND(D65*H65*$C$8,2)</f>
        <v>0</v>
      </c>
      <c r="N65" s="153" t="n">
        <f aca="false">ROUND(D65*I65*$C$9,2)</f>
        <v>0</v>
      </c>
      <c r="O65" s="361" t="n">
        <f aca="false">ROUND(D65*J65*$C$10,2)</f>
        <v>0</v>
      </c>
      <c r="P65" s="155" t="n">
        <f aca="false">SUM(K65:O65)</f>
        <v>0</v>
      </c>
      <c r="Q65" s="145"/>
      <c r="S65" s="324" t="n">
        <v>8</v>
      </c>
    </row>
    <row r="66" s="80" customFormat="true" ht="18" hidden="false" customHeight="true" outlineLevel="0" collapsed="false">
      <c r="A66" s="158" t="s">
        <v>352</v>
      </c>
      <c r="B66" s="206" t="s">
        <v>890</v>
      </c>
      <c r="C66" s="206" t="s">
        <v>116</v>
      </c>
      <c r="D66" s="159" t="n">
        <v>45.28</v>
      </c>
      <c r="E66" s="293" t="n">
        <f aca="false">IF(I66,S66,)</f>
        <v>0</v>
      </c>
      <c r="F66" s="293"/>
      <c r="G66" s="210"/>
      <c r="H66" s="293"/>
      <c r="I66" s="293"/>
      <c r="J66" s="210"/>
      <c r="K66" s="153" t="n">
        <f aca="false">ROUND(D66*F66*$C$6,2)</f>
        <v>0</v>
      </c>
      <c r="L66" s="153" t="n">
        <f aca="false">ROUND(D66*G66*$C$7,2)</f>
        <v>0</v>
      </c>
      <c r="M66" s="153" t="n">
        <f aca="false">ROUND(D66*H66*$C$8,2)</f>
        <v>0</v>
      </c>
      <c r="N66" s="153" t="n">
        <f aca="false">ROUND(D66*I66*$C$9,2)</f>
        <v>0</v>
      </c>
      <c r="O66" s="361" t="n">
        <f aca="false">ROUND(D66*J66*$C$10,2)</f>
        <v>0</v>
      </c>
      <c r="P66" s="155" t="n">
        <f aca="false">SUM(K66:O66)</f>
        <v>0</v>
      </c>
      <c r="Q66" s="145"/>
      <c r="S66" s="324" t="n">
        <v>8</v>
      </c>
    </row>
    <row r="67" s="80" customFormat="true" ht="18" hidden="false" customHeight="true" outlineLevel="0" collapsed="false">
      <c r="A67" s="158" t="s">
        <v>352</v>
      </c>
      <c r="B67" s="774" t="s">
        <v>891</v>
      </c>
      <c r="C67" s="206" t="s">
        <v>116</v>
      </c>
      <c r="D67" s="159" t="n">
        <v>63.66</v>
      </c>
      <c r="E67" s="293" t="n">
        <f aca="false">IF(I67,S67,)</f>
        <v>0</v>
      </c>
      <c r="F67" s="293"/>
      <c r="G67" s="210"/>
      <c r="H67" s="293"/>
      <c r="I67" s="293"/>
      <c r="J67" s="210"/>
      <c r="K67" s="153" t="n">
        <f aca="false">ROUND(D67*F67*$C$6,2)</f>
        <v>0</v>
      </c>
      <c r="L67" s="153" t="n">
        <f aca="false">ROUND(D67*G67*$C$7,2)</f>
        <v>0</v>
      </c>
      <c r="M67" s="153" t="n">
        <f aca="false">ROUND(D67*H67*$C$8,2)</f>
        <v>0</v>
      </c>
      <c r="N67" s="153" t="n">
        <f aca="false">ROUND(D67*I67*$C$9,2)</f>
        <v>0</v>
      </c>
      <c r="O67" s="361" t="n">
        <f aca="false">ROUND(D67*J67*$C$10,2)</f>
        <v>0</v>
      </c>
      <c r="P67" s="155" t="n">
        <f aca="false">SUM(K67:O67)</f>
        <v>0</v>
      </c>
      <c r="Q67" s="145"/>
      <c r="S67" s="324" t="n">
        <v>3</v>
      </c>
    </row>
    <row r="68" s="80" customFormat="true" ht="18" hidden="false" customHeight="true" outlineLevel="0" collapsed="false">
      <c r="A68" s="158" t="s">
        <v>352</v>
      </c>
      <c r="B68" s="774" t="s">
        <v>892</v>
      </c>
      <c r="C68" s="206" t="s">
        <v>116</v>
      </c>
      <c r="D68" s="159" t="n">
        <v>44.01</v>
      </c>
      <c r="E68" s="293" t="n">
        <f aca="false">IF(I68,S68,)</f>
        <v>0</v>
      </c>
      <c r="F68" s="293"/>
      <c r="G68" s="210"/>
      <c r="H68" s="293"/>
      <c r="I68" s="293"/>
      <c r="J68" s="210"/>
      <c r="K68" s="153" t="n">
        <f aca="false">ROUND(D68*F68*$C$6,2)</f>
        <v>0</v>
      </c>
      <c r="L68" s="153" t="n">
        <f aca="false">ROUND(D68*G68*$C$7,2)</f>
        <v>0</v>
      </c>
      <c r="M68" s="153" t="n">
        <f aca="false">ROUND(D68*H68*$C$8,2)</f>
        <v>0</v>
      </c>
      <c r="N68" s="153" t="n">
        <f aca="false">ROUND(D68*I68*$C$9,2)</f>
        <v>0</v>
      </c>
      <c r="O68" s="361" t="n">
        <f aca="false">ROUND(D68*J68*$C$10,2)</f>
        <v>0</v>
      </c>
      <c r="P68" s="155" t="n">
        <f aca="false">SUM(K68:O68)</f>
        <v>0</v>
      </c>
      <c r="Q68" s="145"/>
      <c r="S68" s="324" t="n">
        <v>3</v>
      </c>
    </row>
    <row r="69" s="80" customFormat="true" ht="18" hidden="false" customHeight="true" outlineLevel="0" collapsed="false">
      <c r="A69" s="158" t="s">
        <v>893</v>
      </c>
      <c r="B69" s="206" t="s">
        <v>352</v>
      </c>
      <c r="C69" s="206" t="s">
        <v>117</v>
      </c>
      <c r="D69" s="159" t="n">
        <v>51.71</v>
      </c>
      <c r="E69" s="293" t="n">
        <f aca="false">IF(I69,S69,)</f>
        <v>0</v>
      </c>
      <c r="F69" s="293"/>
      <c r="G69" s="210"/>
      <c r="H69" s="293"/>
      <c r="I69" s="293"/>
      <c r="J69" s="210"/>
      <c r="K69" s="153" t="n">
        <f aca="false">ROUND(D69*F69*$C$6,2)</f>
        <v>0</v>
      </c>
      <c r="L69" s="153" t="n">
        <f aca="false">ROUND(D69*G69*$C$7,2)</f>
        <v>0</v>
      </c>
      <c r="M69" s="153" t="n">
        <f aca="false">ROUND(D69*H69*$C$8,2)</f>
        <v>0</v>
      </c>
      <c r="N69" s="153" t="n">
        <f aca="false">ROUND(D69*I69*$C$9,2)</f>
        <v>0</v>
      </c>
      <c r="O69" s="361" t="n">
        <f aca="false">ROUND(D69*J69*$C$10,2)</f>
        <v>0</v>
      </c>
      <c r="P69" s="155" t="n">
        <f aca="false">SUM(K69:O69)</f>
        <v>0</v>
      </c>
      <c r="Q69" s="145"/>
      <c r="S69" s="324" t="n">
        <v>6</v>
      </c>
    </row>
    <row r="70" s="80" customFormat="true" ht="18" hidden="false" customHeight="true" outlineLevel="0" collapsed="false">
      <c r="A70" s="158" t="s">
        <v>865</v>
      </c>
      <c r="B70" s="206" t="s">
        <v>343</v>
      </c>
      <c r="C70" s="206" t="s">
        <v>894</v>
      </c>
      <c r="D70" s="159" t="n">
        <v>98.85</v>
      </c>
      <c r="E70" s="293" t="n">
        <f aca="false">IF(I70,S70,)</f>
        <v>0</v>
      </c>
      <c r="F70" s="293"/>
      <c r="G70" s="210"/>
      <c r="H70" s="293"/>
      <c r="I70" s="293"/>
      <c r="J70" s="210"/>
      <c r="K70" s="153" t="n">
        <f aca="false">ROUND(D70*F70*$C$6,2)</f>
        <v>0</v>
      </c>
      <c r="L70" s="153" t="n">
        <f aca="false">ROUND(D70*G70*$C$7,2)</f>
        <v>0</v>
      </c>
      <c r="M70" s="153" t="n">
        <f aca="false">ROUND(D70*H70*$C$8,2)</f>
        <v>0</v>
      </c>
      <c r="N70" s="153" t="n">
        <f aca="false">ROUND(D70*I70*$C$9,2)</f>
        <v>0</v>
      </c>
      <c r="O70" s="361" t="n">
        <f aca="false">ROUND(D70*J70*$C$10,2)</f>
        <v>0</v>
      </c>
      <c r="P70" s="155" t="n">
        <f aca="false">SUM(K70:O70)</f>
        <v>0</v>
      </c>
      <c r="Q70" s="145"/>
      <c r="S70" s="324" t="n">
        <v>6</v>
      </c>
    </row>
    <row r="71" s="80" customFormat="true" ht="18" hidden="false" customHeight="true" outlineLevel="0" collapsed="false">
      <c r="A71" s="158" t="s">
        <v>895</v>
      </c>
      <c r="B71" s="206" t="s">
        <v>896</v>
      </c>
      <c r="C71" s="206" t="s">
        <v>100</v>
      </c>
      <c r="D71" s="159" t="n">
        <v>93.28</v>
      </c>
      <c r="E71" s="293" t="n">
        <f aca="false">IF(I71,S71,)</f>
        <v>0</v>
      </c>
      <c r="F71" s="293"/>
      <c r="G71" s="210"/>
      <c r="H71" s="293"/>
      <c r="I71" s="293"/>
      <c r="J71" s="210"/>
      <c r="K71" s="153" t="n">
        <f aca="false">ROUND(D71*F71*$C$6,2)</f>
        <v>0</v>
      </c>
      <c r="L71" s="153" t="n">
        <f aca="false">ROUND(D71*G71*$C$7,2)</f>
        <v>0</v>
      </c>
      <c r="M71" s="153" t="n">
        <f aca="false">ROUND(D71*H71*$C$8,2)</f>
        <v>0</v>
      </c>
      <c r="N71" s="153" t="n">
        <f aca="false">ROUND(D71*I71*$C$9,2)</f>
        <v>0</v>
      </c>
      <c r="O71" s="361" t="n">
        <f aca="false">ROUND(D71*J71*$C$10,2)</f>
        <v>0</v>
      </c>
      <c r="P71" s="155" t="n">
        <f aca="false">SUM(K71:O71)</f>
        <v>0</v>
      </c>
      <c r="Q71" s="145"/>
      <c r="S71" s="324" t="n">
        <v>10</v>
      </c>
    </row>
    <row r="72" s="80" customFormat="true" ht="18" hidden="false" customHeight="true" outlineLevel="0" collapsed="false">
      <c r="A72" s="158" t="s">
        <v>895</v>
      </c>
      <c r="B72" s="206" t="s">
        <v>897</v>
      </c>
      <c r="C72" s="206" t="s">
        <v>103</v>
      </c>
      <c r="D72" s="159" t="n">
        <v>71.42</v>
      </c>
      <c r="E72" s="293" t="n">
        <f aca="false">IF(I72,S72,)</f>
        <v>0</v>
      </c>
      <c r="F72" s="293"/>
      <c r="G72" s="210"/>
      <c r="H72" s="293"/>
      <c r="I72" s="293"/>
      <c r="J72" s="210"/>
      <c r="K72" s="153" t="n">
        <f aca="false">ROUND(D72*F72*$C$6,2)</f>
        <v>0</v>
      </c>
      <c r="L72" s="153" t="n">
        <f aca="false">ROUND(D72*G72*$C$7,2)</f>
        <v>0</v>
      </c>
      <c r="M72" s="153" t="n">
        <f aca="false">ROUND(D72*H72*$C$8,2)</f>
        <v>0</v>
      </c>
      <c r="N72" s="153" t="n">
        <f aca="false">ROUND(D72*I72*$C$9,2)</f>
        <v>0</v>
      </c>
      <c r="O72" s="361" t="n">
        <f aca="false">ROUND(D72*J72*$C$10,2)</f>
        <v>0</v>
      </c>
      <c r="P72" s="155" t="n">
        <f aca="false">SUM(K72:O72)</f>
        <v>0</v>
      </c>
      <c r="Q72" s="145"/>
      <c r="S72" s="324" t="n">
        <v>14</v>
      </c>
    </row>
    <row r="73" s="80" customFormat="true" ht="18" hidden="false" customHeight="true" outlineLevel="0" collapsed="false">
      <c r="A73" s="158" t="s">
        <v>107</v>
      </c>
      <c r="B73" s="206" t="s">
        <v>898</v>
      </c>
      <c r="C73" s="206" t="s">
        <v>100</v>
      </c>
      <c r="D73" s="159" t="n">
        <v>4.53</v>
      </c>
      <c r="E73" s="293"/>
      <c r="F73" s="293"/>
      <c r="G73" s="210"/>
      <c r="H73" s="293"/>
      <c r="I73" s="293"/>
      <c r="J73" s="210"/>
      <c r="K73" s="153" t="n">
        <f aca="false">ROUND(D73*F73*$C$6,2)</f>
        <v>0</v>
      </c>
      <c r="L73" s="153" t="n">
        <f aca="false">ROUND(D73*G73*$C$7,2)</f>
        <v>0</v>
      </c>
      <c r="M73" s="153" t="n">
        <f aca="false">ROUND(D73*H73*$C$8,2)</f>
        <v>0</v>
      </c>
      <c r="N73" s="153" t="n">
        <f aca="false">ROUND(D73*I73*$C$9,2)</f>
        <v>0</v>
      </c>
      <c r="O73" s="361" t="n">
        <f aca="false">ROUND(D73*J73*$C$10,2)</f>
        <v>0</v>
      </c>
      <c r="P73" s="155" t="n">
        <f aca="false">SUM(K73:O73)</f>
        <v>0</v>
      </c>
      <c r="Q73" s="145"/>
      <c r="S73" s="324" t="n">
        <v>10</v>
      </c>
    </row>
    <row r="74" s="80" customFormat="true" ht="18" hidden="false" customHeight="true" outlineLevel="0" collapsed="false">
      <c r="A74" s="158" t="s">
        <v>105</v>
      </c>
      <c r="B74" s="206" t="s">
        <v>899</v>
      </c>
      <c r="C74" s="206" t="s">
        <v>100</v>
      </c>
      <c r="D74" s="159" t="n">
        <v>49.36</v>
      </c>
      <c r="E74" s="293" t="n">
        <f aca="false">IF(I74,S74,)</f>
        <v>0</v>
      </c>
      <c r="F74" s="293"/>
      <c r="G74" s="210"/>
      <c r="H74" s="293"/>
      <c r="I74" s="293"/>
      <c r="J74" s="210"/>
      <c r="K74" s="153" t="n">
        <f aca="false">ROUND(D74*F74*$C$6,2)</f>
        <v>0</v>
      </c>
      <c r="L74" s="153" t="n">
        <f aca="false">ROUND(D74*G74*$C$7,2)</f>
        <v>0</v>
      </c>
      <c r="M74" s="153" t="n">
        <f aca="false">ROUND(D74*H74*$C$8,2)</f>
        <v>0</v>
      </c>
      <c r="N74" s="153" t="n">
        <f aca="false">ROUND(D74*I74*$C$9,2)</f>
        <v>0</v>
      </c>
      <c r="O74" s="361" t="n">
        <f aca="false">ROUND(D74*J74*$C$10,2)</f>
        <v>0</v>
      </c>
      <c r="P74" s="155" t="n">
        <f aca="false">SUM(K74:O74)</f>
        <v>0</v>
      </c>
      <c r="Q74" s="145"/>
      <c r="S74" s="324"/>
    </row>
    <row r="75" s="80" customFormat="true" ht="18" hidden="false" customHeight="true" outlineLevel="0" collapsed="false">
      <c r="A75" s="158" t="s">
        <v>105</v>
      </c>
      <c r="B75" s="206" t="s">
        <v>900</v>
      </c>
      <c r="C75" s="206" t="s">
        <v>100</v>
      </c>
      <c r="D75" s="159" t="n">
        <v>52.62</v>
      </c>
      <c r="E75" s="293" t="n">
        <f aca="false">IF(I75,S75,)</f>
        <v>0</v>
      </c>
      <c r="F75" s="293"/>
      <c r="G75" s="210"/>
      <c r="H75" s="293"/>
      <c r="I75" s="293"/>
      <c r="J75" s="210"/>
      <c r="K75" s="153" t="n">
        <f aca="false">ROUND(D75*F75*$C$6,2)</f>
        <v>0</v>
      </c>
      <c r="L75" s="153" t="n">
        <f aca="false">ROUND(D75*G75*$C$7,2)</f>
        <v>0</v>
      </c>
      <c r="M75" s="153" t="n">
        <f aca="false">ROUND(D75*H75*$C$8,2)</f>
        <v>0</v>
      </c>
      <c r="N75" s="153" t="n">
        <f aca="false">ROUND(D75*I75*$C$9,2)</f>
        <v>0</v>
      </c>
      <c r="O75" s="361" t="n">
        <f aca="false">ROUND(D75*J75*$C$10,2)</f>
        <v>0</v>
      </c>
      <c r="P75" s="155" t="n">
        <f aca="false">SUM(K75:O75)</f>
        <v>0</v>
      </c>
      <c r="Q75" s="145"/>
      <c r="S75" s="324" t="n">
        <v>5</v>
      </c>
    </row>
    <row r="76" s="80" customFormat="true" ht="18" hidden="false" customHeight="true" outlineLevel="0" collapsed="false">
      <c r="A76" s="158" t="s">
        <v>105</v>
      </c>
      <c r="B76" s="206" t="s">
        <v>901</v>
      </c>
      <c r="C76" s="206" t="s">
        <v>100</v>
      </c>
      <c r="D76" s="159" t="n">
        <v>35.5</v>
      </c>
      <c r="E76" s="293" t="n">
        <f aca="false">IF(I76,S76,)</f>
        <v>0</v>
      </c>
      <c r="F76" s="293"/>
      <c r="G76" s="210"/>
      <c r="H76" s="293"/>
      <c r="I76" s="293"/>
      <c r="J76" s="210"/>
      <c r="K76" s="153" t="n">
        <f aca="false">ROUND(D76*F76*$C$6,2)</f>
        <v>0</v>
      </c>
      <c r="L76" s="153" t="n">
        <f aca="false">ROUND(D76*G76*$C$7,2)</f>
        <v>0</v>
      </c>
      <c r="M76" s="153" t="n">
        <f aca="false">ROUND(D76*H76*$C$8,2)</f>
        <v>0</v>
      </c>
      <c r="N76" s="153" t="n">
        <f aca="false">ROUND(D76*I76*$C$9,2)</f>
        <v>0</v>
      </c>
      <c r="O76" s="361" t="n">
        <f aca="false">ROUND(D76*J76*$C$10,2)</f>
        <v>0</v>
      </c>
      <c r="P76" s="155" t="n">
        <f aca="false">SUM(K76:O76)</f>
        <v>0</v>
      </c>
      <c r="Q76" s="145"/>
      <c r="S76" s="324" t="n">
        <v>5</v>
      </c>
    </row>
    <row r="77" s="80" customFormat="true" ht="18" hidden="false" customHeight="true" outlineLevel="0" collapsed="false">
      <c r="A77" s="158" t="s">
        <v>105</v>
      </c>
      <c r="B77" s="206" t="s">
        <v>902</v>
      </c>
      <c r="C77" s="206" t="s">
        <v>100</v>
      </c>
      <c r="D77" s="159" t="n">
        <v>35.61</v>
      </c>
      <c r="E77" s="293" t="n">
        <f aca="false">IF(I77,S77,)</f>
        <v>0</v>
      </c>
      <c r="F77" s="293"/>
      <c r="G77" s="210"/>
      <c r="H77" s="293"/>
      <c r="I77" s="293"/>
      <c r="J77" s="210"/>
      <c r="K77" s="153" t="n">
        <f aca="false">ROUND(D77*F77*$C$6,2)</f>
        <v>0</v>
      </c>
      <c r="L77" s="153" t="n">
        <f aca="false">ROUND(D77*G77*$C$7,2)</f>
        <v>0</v>
      </c>
      <c r="M77" s="153" t="n">
        <f aca="false">ROUND(D77*H77*$C$8,2)</f>
        <v>0</v>
      </c>
      <c r="N77" s="153" t="n">
        <f aca="false">ROUND(D77*I77*$C$9,2)</f>
        <v>0</v>
      </c>
      <c r="O77" s="361" t="n">
        <f aca="false">ROUND(D77*J77*$C$10,2)</f>
        <v>0</v>
      </c>
      <c r="P77" s="155" t="n">
        <f aca="false">SUM(K77:O77)</f>
        <v>0</v>
      </c>
      <c r="Q77" s="145"/>
      <c r="S77" s="324" t="n">
        <v>5</v>
      </c>
    </row>
    <row r="78" s="80" customFormat="true" ht="18" hidden="false" customHeight="true" outlineLevel="0" collapsed="false">
      <c r="A78" s="158" t="s">
        <v>105</v>
      </c>
      <c r="B78" s="206" t="s">
        <v>903</v>
      </c>
      <c r="C78" s="206" t="s">
        <v>100</v>
      </c>
      <c r="D78" s="159" t="n">
        <v>35.83</v>
      </c>
      <c r="E78" s="293" t="n">
        <f aca="false">IF(I78,S78,)</f>
        <v>0</v>
      </c>
      <c r="F78" s="293"/>
      <c r="G78" s="210"/>
      <c r="H78" s="293"/>
      <c r="I78" s="293"/>
      <c r="J78" s="210"/>
      <c r="K78" s="153" t="n">
        <f aca="false">ROUND(D78*F78*$C$6,2)</f>
        <v>0</v>
      </c>
      <c r="L78" s="153" t="n">
        <f aca="false">ROUND(D78*G78*$C$7,2)</f>
        <v>0</v>
      </c>
      <c r="M78" s="153" t="n">
        <f aca="false">ROUND(D78*H78*$C$8,2)</f>
        <v>0</v>
      </c>
      <c r="N78" s="153" t="n">
        <f aca="false">ROUND(D78*I78*$C$9,2)</f>
        <v>0</v>
      </c>
      <c r="O78" s="361" t="n">
        <f aca="false">ROUND(D78*J78*$C$10,2)</f>
        <v>0</v>
      </c>
      <c r="P78" s="155" t="n">
        <f aca="false">SUM(K78:O78)</f>
        <v>0</v>
      </c>
      <c r="Q78" s="145"/>
      <c r="S78" s="324" t="n">
        <v>5</v>
      </c>
    </row>
    <row r="79" s="80" customFormat="true" ht="18" hidden="false" customHeight="true" outlineLevel="0" collapsed="false">
      <c r="A79" s="158" t="s">
        <v>105</v>
      </c>
      <c r="B79" s="206" t="s">
        <v>904</v>
      </c>
      <c r="C79" s="206" t="s">
        <v>100</v>
      </c>
      <c r="D79" s="159" t="n">
        <v>35.78</v>
      </c>
      <c r="E79" s="293" t="n">
        <f aca="false">IF(I79,S79,)</f>
        <v>0</v>
      </c>
      <c r="F79" s="293"/>
      <c r="G79" s="210"/>
      <c r="H79" s="293"/>
      <c r="I79" s="293"/>
      <c r="J79" s="210"/>
      <c r="K79" s="153" t="n">
        <f aca="false">ROUND(D79*F79*$C$6,2)</f>
        <v>0</v>
      </c>
      <c r="L79" s="153" t="n">
        <f aca="false">ROUND(D79*G79*$C$7,2)</f>
        <v>0</v>
      </c>
      <c r="M79" s="153" t="n">
        <f aca="false">ROUND(D79*H79*$C$8,2)</f>
        <v>0</v>
      </c>
      <c r="N79" s="153" t="n">
        <f aca="false">ROUND(D79*I79*$C$9,2)</f>
        <v>0</v>
      </c>
      <c r="O79" s="361" t="n">
        <f aca="false">ROUND(D79*J79*$C$10,2)</f>
        <v>0</v>
      </c>
      <c r="P79" s="155" t="n">
        <f aca="false">SUM(K79:O79)</f>
        <v>0</v>
      </c>
      <c r="Q79" s="145"/>
      <c r="S79" s="324" t="n">
        <v>5</v>
      </c>
    </row>
    <row r="80" s="80" customFormat="true" ht="18" hidden="false" customHeight="true" outlineLevel="0" collapsed="false">
      <c r="A80" s="158" t="s">
        <v>105</v>
      </c>
      <c r="B80" s="206" t="s">
        <v>359</v>
      </c>
      <c r="C80" s="206" t="s">
        <v>100</v>
      </c>
      <c r="D80" s="159" t="n">
        <v>53.31</v>
      </c>
      <c r="E80" s="293" t="n">
        <f aca="false">IF(I80,S80,)</f>
        <v>0</v>
      </c>
      <c r="F80" s="293"/>
      <c r="G80" s="210"/>
      <c r="H80" s="293"/>
      <c r="I80" s="293"/>
      <c r="J80" s="210"/>
      <c r="K80" s="153" t="n">
        <f aca="false">ROUND(D80*F80*$C$6,2)</f>
        <v>0</v>
      </c>
      <c r="L80" s="153" t="n">
        <f aca="false">ROUND(D80*G80*$C$7,2)</f>
        <v>0</v>
      </c>
      <c r="M80" s="153" t="n">
        <f aca="false">ROUND(D80*H80*$C$8,2)</f>
        <v>0</v>
      </c>
      <c r="N80" s="153" t="n">
        <f aca="false">ROUND(D80*I80*$C$9,2)</f>
        <v>0</v>
      </c>
      <c r="O80" s="361" t="n">
        <f aca="false">ROUND(D80*J80*$C$10,2)</f>
        <v>0</v>
      </c>
      <c r="P80" s="155" t="n">
        <f aca="false">SUM(K80:O80)</f>
        <v>0</v>
      </c>
      <c r="Q80" s="145"/>
      <c r="S80" s="324" t="n">
        <v>5</v>
      </c>
    </row>
    <row r="81" s="80" customFormat="true" ht="18" hidden="false" customHeight="true" outlineLevel="0" collapsed="false">
      <c r="A81" s="158" t="s">
        <v>107</v>
      </c>
      <c r="B81" s="206" t="s">
        <v>359</v>
      </c>
      <c r="C81" s="206" t="s">
        <v>100</v>
      </c>
      <c r="D81" s="159" t="n">
        <v>7.17</v>
      </c>
      <c r="E81" s="293"/>
      <c r="F81" s="293"/>
      <c r="G81" s="210"/>
      <c r="H81" s="293"/>
      <c r="I81" s="293"/>
      <c r="J81" s="210"/>
      <c r="K81" s="153" t="n">
        <f aca="false">ROUND(D81*F81*$C$6,2)</f>
        <v>0</v>
      </c>
      <c r="L81" s="153" t="n">
        <f aca="false">ROUND(D81*G81*$C$7,2)</f>
        <v>0</v>
      </c>
      <c r="M81" s="153" t="n">
        <f aca="false">ROUND(D81*H81*$C$8,2)</f>
        <v>0</v>
      </c>
      <c r="N81" s="153" t="n">
        <f aca="false">ROUND(D81*I81*$C$9,2)</f>
        <v>0</v>
      </c>
      <c r="O81" s="361" t="n">
        <f aca="false">ROUND(D81*J81*$C$10,2)</f>
        <v>0</v>
      </c>
      <c r="P81" s="155" t="n">
        <f aca="false">SUM(K81:O81)</f>
        <v>0</v>
      </c>
      <c r="Q81" s="145"/>
      <c r="S81" s="324" t="n">
        <v>5</v>
      </c>
    </row>
    <row r="82" s="80" customFormat="true" ht="18" hidden="false" customHeight="true" outlineLevel="0" collapsed="false">
      <c r="A82" s="158" t="s">
        <v>905</v>
      </c>
      <c r="B82" s="206" t="s">
        <v>359</v>
      </c>
      <c r="C82" s="206" t="s">
        <v>116</v>
      </c>
      <c r="D82" s="159" t="n">
        <v>66.2</v>
      </c>
      <c r="E82" s="293" t="n">
        <f aca="false">IF(I82,S82,)</f>
        <v>0</v>
      </c>
      <c r="F82" s="293"/>
      <c r="G82" s="210"/>
      <c r="H82" s="293"/>
      <c r="I82" s="293"/>
      <c r="J82" s="210"/>
      <c r="K82" s="153" t="n">
        <f aca="false">ROUND(D82*F82*$C$6,2)</f>
        <v>0</v>
      </c>
      <c r="L82" s="153" t="n">
        <f aca="false">ROUND(D82*G82*$C$7,2)</f>
        <v>0</v>
      </c>
      <c r="M82" s="153" t="n">
        <f aca="false">ROUND(D82*H82*$C$8,2)</f>
        <v>0</v>
      </c>
      <c r="N82" s="153" t="n">
        <f aca="false">ROUND(D82*I82*$C$9,2)</f>
        <v>0</v>
      </c>
      <c r="O82" s="361" t="n">
        <f aca="false">ROUND(D82*J82*$C$10,2)</f>
        <v>0</v>
      </c>
      <c r="P82" s="155" t="n">
        <f aca="false">SUM(K82:O82)</f>
        <v>0</v>
      </c>
      <c r="Q82" s="145"/>
      <c r="S82" s="324"/>
    </row>
    <row r="83" s="80" customFormat="true" ht="18" hidden="false" customHeight="true" outlineLevel="0" collapsed="false">
      <c r="A83" s="158" t="s">
        <v>865</v>
      </c>
      <c r="B83" s="206" t="s">
        <v>363</v>
      </c>
      <c r="C83" s="206" t="s">
        <v>100</v>
      </c>
      <c r="D83" s="159" t="n">
        <v>59.62</v>
      </c>
      <c r="E83" s="293" t="n">
        <f aca="false">IF(I83,S83,)</f>
        <v>0</v>
      </c>
      <c r="F83" s="293"/>
      <c r="G83" s="210"/>
      <c r="H83" s="293"/>
      <c r="I83" s="293"/>
      <c r="J83" s="210"/>
      <c r="K83" s="153" t="n">
        <f aca="false">ROUND(D83*F83*$C$6,2)</f>
        <v>0</v>
      </c>
      <c r="L83" s="153" t="n">
        <f aca="false">ROUND(D83*G83*$C$7,2)</f>
        <v>0</v>
      </c>
      <c r="M83" s="153" t="n">
        <f aca="false">ROUND(D83*H83*$C$8,2)</f>
        <v>0</v>
      </c>
      <c r="N83" s="153" t="n">
        <f aca="false">ROUND(D83*I83*$C$9,2)</f>
        <v>0</v>
      </c>
      <c r="O83" s="361" t="n">
        <f aca="false">ROUND(D83*J83*$C$10,2)</f>
        <v>0</v>
      </c>
      <c r="P83" s="155" t="n">
        <f aca="false">SUM(K83:O83)</f>
        <v>0</v>
      </c>
      <c r="Q83" s="145"/>
      <c r="S83" s="324" t="n">
        <v>7</v>
      </c>
    </row>
    <row r="84" s="80" customFormat="true" ht="18" hidden="false" customHeight="true" outlineLevel="0" collapsed="false">
      <c r="A84" s="158" t="s">
        <v>906</v>
      </c>
      <c r="B84" s="206" t="s">
        <v>760</v>
      </c>
      <c r="C84" s="206" t="s">
        <v>100</v>
      </c>
      <c r="D84" s="159" t="n">
        <v>139.18</v>
      </c>
      <c r="E84" s="293" t="n">
        <f aca="false">IF(I84,S84,)</f>
        <v>0</v>
      </c>
      <c r="F84" s="293"/>
      <c r="G84" s="210"/>
      <c r="H84" s="293"/>
      <c r="I84" s="293"/>
      <c r="J84" s="210"/>
      <c r="K84" s="153" t="n">
        <f aca="false">ROUND(D84*F84*$C$6,2)</f>
        <v>0</v>
      </c>
      <c r="L84" s="153" t="n">
        <f aca="false">ROUND(D84*G84*$C$7,2)</f>
        <v>0</v>
      </c>
      <c r="M84" s="153" t="n">
        <f aca="false">ROUND(D84*H84*$C$8,2)</f>
        <v>0</v>
      </c>
      <c r="N84" s="153" t="n">
        <f aca="false">ROUND(D84*I84*$C$9,2)</f>
        <v>0</v>
      </c>
      <c r="O84" s="361" t="n">
        <f aca="false">ROUND(D84*J84*$C$10,2)</f>
        <v>0</v>
      </c>
      <c r="P84" s="155" t="n">
        <f aca="false">SUM(K84:O84)</f>
        <v>0</v>
      </c>
      <c r="Q84" s="145"/>
      <c r="S84" s="324" t="n">
        <v>6</v>
      </c>
    </row>
    <row r="85" s="80" customFormat="true" ht="18" hidden="false" customHeight="true" outlineLevel="0" collapsed="false">
      <c r="A85" s="158" t="s">
        <v>65</v>
      </c>
      <c r="B85" s="206" t="s">
        <v>761</v>
      </c>
      <c r="C85" s="206" t="n">
        <v>1</v>
      </c>
      <c r="D85" s="159" t="n">
        <v>138.75</v>
      </c>
      <c r="E85" s="293" t="n">
        <f aca="false">IF(I85,S85,)</f>
        <v>0</v>
      </c>
      <c r="F85" s="293"/>
      <c r="G85" s="210"/>
      <c r="H85" s="293"/>
      <c r="I85" s="293"/>
      <c r="J85" s="210"/>
      <c r="K85" s="153" t="n">
        <f aca="false">ROUND(D85*F85*$C$6,2)</f>
        <v>0</v>
      </c>
      <c r="L85" s="153" t="n">
        <f aca="false">ROUND(D85*G85*$C$7,2)</f>
        <v>0</v>
      </c>
      <c r="M85" s="153" t="n">
        <f aca="false">ROUND(D85*H85*$C$8,2)</f>
        <v>0</v>
      </c>
      <c r="N85" s="153" t="n">
        <f aca="false">ROUND(D85*I85*$C$9,2)</f>
        <v>0</v>
      </c>
      <c r="O85" s="361" t="n">
        <f aca="false">ROUND(D85*J85*$C$10,2)</f>
        <v>0</v>
      </c>
      <c r="P85" s="155" t="n">
        <f aca="false">SUM(K85:O85)</f>
        <v>0</v>
      </c>
      <c r="Q85" s="145"/>
      <c r="S85" s="324" t="n">
        <v>17</v>
      </c>
    </row>
    <row r="86" customFormat="false" ht="20.25" hidden="false" customHeight="true" outlineLevel="0" collapsed="false">
      <c r="A86" s="363"/>
      <c r="B86" s="364"/>
      <c r="C86" s="365"/>
      <c r="D86" s="775"/>
      <c r="E86" s="366"/>
      <c r="F86" s="366"/>
      <c r="G86" s="366"/>
      <c r="H86" s="366"/>
      <c r="I86" s="367"/>
      <c r="J86" s="776"/>
      <c r="K86" s="777"/>
      <c r="L86" s="778"/>
      <c r="M86" s="778"/>
      <c r="N86" s="371"/>
      <c r="O86" s="372"/>
      <c r="P86" s="373"/>
      <c r="S86" s="324" t="n">
        <v>17</v>
      </c>
    </row>
    <row r="87" customFormat="false" ht="20.25" hidden="false" customHeight="true" outlineLevel="0" collapsed="false">
      <c r="A87" s="173"/>
      <c r="B87" s="179"/>
      <c r="C87" s="179"/>
      <c r="D87" s="179"/>
      <c r="E87" s="374" t="n">
        <f aca="false">SUM(E14:E86)</f>
        <v>0</v>
      </c>
      <c r="F87" s="374"/>
      <c r="G87" s="179"/>
      <c r="H87" s="179"/>
      <c r="I87" s="179"/>
      <c r="J87" s="327"/>
      <c r="K87" s="327"/>
      <c r="L87" s="375"/>
      <c r="M87" s="375"/>
      <c r="N87" s="375"/>
      <c r="O87" s="376" t="s">
        <v>46</v>
      </c>
      <c r="P87" s="377" t="n">
        <f aca="false">SUM(P14:P85)</f>
        <v>0</v>
      </c>
    </row>
    <row r="88" customFormat="false" ht="20.25" hidden="false" customHeight="true" outlineLevel="0" collapsed="false">
      <c r="S88" s="779" t="n">
        <f aca="false">E88*3.14</f>
        <v>0</v>
      </c>
    </row>
  </sheetData>
  <sheetProtection sheet="true" password="cacb" objects="true" scenarios="true" formatCells="false" formatColumns="false" formatRows="false" insertColumns="false" insertRows="false" deleteColumns="false" deleteRows="false"/>
  <protectedRanges>
    <protectedRange name="Bereich1" sqref="A11:Q88 A1:Q4 A5:B5 D5:Q10 A6:B10"/>
  </protectedRanges>
  <mergeCells count="1">
    <mergeCell ref="E12:E13"/>
  </mergeCells>
  <printOptions headings="false" gridLines="false" gridLinesSet="true" horizontalCentered="false" verticalCentered="false"/>
  <pageMargins left="0.39375" right="0.39375" top="0.39375" bottom="0.39375" header="0.511811023622047" footer="0.393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&amp;C&amp;A &amp;P / &amp;N&amp;R&amp;F</oddFooter>
  </headerFooter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4" activeCellId="0" sqref="I34"/>
    </sheetView>
  </sheetViews>
  <sheetFormatPr defaultColWidth="11.42578125" defaultRowHeight="12.75" zeroHeight="false" outlineLevelRow="0" outlineLevelCol="0"/>
  <cols>
    <col collapsed="false" customWidth="true" hidden="false" outlineLevel="0" max="1" min="1" style="21" width="14.71"/>
    <col collapsed="false" customWidth="true" hidden="false" outlineLevel="0" max="2" min="2" style="1" width="51.15"/>
    <col collapsed="false" customWidth="true" hidden="false" outlineLevel="0" max="3" min="3" style="1" width="12"/>
    <col collapsed="false" customWidth="true" hidden="false" outlineLevel="0" max="7" min="4" style="1" width="11.57"/>
    <col collapsed="false" customWidth="true" hidden="false" outlineLevel="0" max="9" min="9" style="1" width="9.42"/>
    <col collapsed="false" customWidth="true" hidden="false" outlineLevel="0" max="10" min="10" style="1" width="8.42"/>
    <col collapsed="false" customWidth="true" hidden="false" outlineLevel="0" max="11" min="11" style="1" width="9.71"/>
    <col collapsed="false" customWidth="true" hidden="false" outlineLevel="0" max="12" min="12" style="1" width="8.86"/>
  </cols>
  <sheetData>
    <row r="1" customFormat="false" ht="15" hidden="false" customHeight="false" outlineLevel="0" collapsed="false">
      <c r="A1" s="22" t="str">
        <f aca="false">'Kostenzusammenstellung '!A1</f>
        <v>Veranstaltung: ITB23 vom 07.-09.03.2023</v>
      </c>
      <c r="G1" s="3"/>
    </row>
    <row r="2" customFormat="false" ht="15" hidden="false" customHeight="false" outlineLevel="0" collapsed="false">
      <c r="A2" s="22"/>
      <c r="G2" s="3"/>
    </row>
    <row r="3" customFormat="false" ht="27" hidden="false" customHeight="true" outlineLevel="0" collapsed="false">
      <c r="A3" s="23" t="s">
        <v>488</v>
      </c>
      <c r="B3" s="24"/>
      <c r="D3" s="443" t="s">
        <v>286</v>
      </c>
      <c r="E3" s="445" t="s">
        <v>287</v>
      </c>
      <c r="F3" s="445" t="s">
        <v>288</v>
      </c>
      <c r="G3" s="446" t="s">
        <v>289</v>
      </c>
    </row>
    <row r="4" customFormat="false" ht="15" hidden="false" customHeight="true" outlineLevel="0" collapsed="false">
      <c r="A4" s="26"/>
      <c r="C4" s="780" t="s">
        <v>907</v>
      </c>
      <c r="D4" s="781" t="n">
        <v>17.76</v>
      </c>
      <c r="E4" s="35" t="n">
        <v>20.81</v>
      </c>
      <c r="F4" s="35" t="n">
        <v>30.41</v>
      </c>
      <c r="G4" s="37" t="n">
        <v>36.06</v>
      </c>
      <c r="I4" s="782"/>
      <c r="J4" s="782"/>
      <c r="K4" s="782"/>
      <c r="L4" s="782"/>
    </row>
    <row r="5" customFormat="false" ht="15" hidden="false" customHeight="true" outlineLevel="0" collapsed="false">
      <c r="C5" s="783" t="s">
        <v>36</v>
      </c>
      <c r="D5" s="784" t="n">
        <v>22.33</v>
      </c>
      <c r="E5" s="381" t="n">
        <v>26.35</v>
      </c>
      <c r="F5" s="381" t="n">
        <v>39</v>
      </c>
      <c r="G5" s="383" t="n">
        <v>46.45</v>
      </c>
      <c r="I5" s="420"/>
      <c r="J5" s="420"/>
      <c r="K5" s="420"/>
      <c r="L5" s="420"/>
    </row>
    <row r="6" customFormat="false" ht="13.5" hidden="false" customHeight="true" outlineLevel="0" collapsed="false">
      <c r="C6" s="15"/>
      <c r="D6" s="46"/>
      <c r="E6" s="46"/>
      <c r="F6" s="46"/>
      <c r="I6" s="420"/>
      <c r="J6" s="420"/>
      <c r="K6" s="420"/>
      <c r="L6" s="420"/>
    </row>
    <row r="7" customFormat="false" ht="12.75" hidden="false" customHeight="false" outlineLevel="0" collapsed="false">
      <c r="A7" s="785" t="s">
        <v>37</v>
      </c>
      <c r="B7" s="496" t="s">
        <v>38</v>
      </c>
      <c r="C7" s="496" t="s">
        <v>39</v>
      </c>
      <c r="D7" s="496" t="s">
        <v>40</v>
      </c>
      <c r="E7" s="496" t="s">
        <v>41</v>
      </c>
      <c r="F7" s="496" t="s">
        <v>42</v>
      </c>
      <c r="G7" s="786" t="s">
        <v>43</v>
      </c>
      <c r="I7" s="47"/>
    </row>
    <row r="8" customFormat="false" ht="20.25" hidden="false" customHeight="true" outlineLevel="0" collapsed="false">
      <c r="A8" s="416"/>
      <c r="B8" s="421"/>
      <c r="C8" s="59"/>
      <c r="D8" s="59"/>
      <c r="E8" s="395"/>
      <c r="F8" s="419"/>
      <c r="G8" s="56"/>
      <c r="I8" s="47"/>
    </row>
    <row r="9" customFormat="false" ht="20.25" hidden="false" customHeight="true" outlineLevel="0" collapsed="false">
      <c r="A9" s="416"/>
      <c r="B9" s="424" t="s">
        <v>908</v>
      </c>
      <c r="C9" s="59"/>
      <c r="D9" s="59"/>
      <c r="E9" s="395"/>
      <c r="F9" s="419" t="n">
        <f aca="false">D4</f>
        <v>17.76</v>
      </c>
      <c r="G9" s="56" t="n">
        <f aca="false">F9*E9*D9*C9</f>
        <v>0</v>
      </c>
      <c r="J9" s="420"/>
      <c r="L9" s="420"/>
    </row>
    <row r="10" customFormat="false" ht="20.25" hidden="false" customHeight="true" outlineLevel="0" collapsed="false">
      <c r="A10" s="416"/>
      <c r="B10" s="424" t="s">
        <v>908</v>
      </c>
      <c r="C10" s="59"/>
      <c r="D10" s="59"/>
      <c r="E10" s="395"/>
      <c r="F10" s="419" t="n">
        <f aca="false">F4</f>
        <v>30.41</v>
      </c>
      <c r="G10" s="56" t="n">
        <f aca="false">F10*E10*D10*C10</f>
        <v>0</v>
      </c>
      <c r="J10" s="420"/>
      <c r="L10" s="420"/>
    </row>
    <row r="11" customFormat="false" ht="20.25" hidden="false" customHeight="true" outlineLevel="0" collapsed="false">
      <c r="A11" s="416"/>
      <c r="B11" s="424" t="s">
        <v>909</v>
      </c>
      <c r="C11" s="59"/>
      <c r="D11" s="59"/>
      <c r="E11" s="395"/>
      <c r="F11" s="419" t="n">
        <f aca="false">D4</f>
        <v>17.76</v>
      </c>
      <c r="G11" s="56" t="n">
        <f aca="false">F11*E11*D11*C11</f>
        <v>0</v>
      </c>
      <c r="J11" s="420"/>
      <c r="L11" s="420"/>
    </row>
    <row r="12" customFormat="false" ht="20.25" hidden="false" customHeight="true" outlineLevel="0" collapsed="false">
      <c r="A12" s="416"/>
      <c r="B12" s="421"/>
      <c r="C12" s="59"/>
      <c r="D12" s="59"/>
      <c r="E12" s="395"/>
      <c r="F12" s="419"/>
      <c r="G12" s="468" t="n">
        <f aca="false">SUM(G9:G11)</f>
        <v>0</v>
      </c>
      <c r="J12" s="420"/>
      <c r="L12" s="420"/>
    </row>
    <row r="13" customFormat="false" ht="20.25" hidden="false" customHeight="true" outlineLevel="0" collapsed="false">
      <c r="A13" s="416"/>
      <c r="B13" s="421"/>
      <c r="C13" s="54"/>
      <c r="D13" s="55"/>
      <c r="E13" s="395"/>
      <c r="F13" s="419"/>
      <c r="G13" s="56"/>
    </row>
    <row r="14" customFormat="false" ht="20.25" hidden="false" customHeight="true" outlineLevel="0" collapsed="false">
      <c r="A14" s="416"/>
      <c r="B14" s="424" t="s">
        <v>910</v>
      </c>
      <c r="C14" s="59"/>
      <c r="D14" s="427"/>
      <c r="E14" s="395"/>
      <c r="F14" s="419" t="n">
        <f aca="false">D5</f>
        <v>22.33</v>
      </c>
      <c r="G14" s="56" t="n">
        <f aca="false">F14*E14*D14*C14</f>
        <v>0</v>
      </c>
    </row>
    <row r="15" customFormat="false" ht="20.25" hidden="false" customHeight="true" outlineLevel="0" collapsed="false">
      <c r="A15" s="416"/>
      <c r="B15" s="424" t="s">
        <v>910</v>
      </c>
      <c r="C15" s="59"/>
      <c r="D15" s="427"/>
      <c r="E15" s="395"/>
      <c r="F15" s="419" t="n">
        <f aca="false">F5</f>
        <v>39</v>
      </c>
      <c r="G15" s="56" t="n">
        <f aca="false">F15*E15*D15*C15</f>
        <v>0</v>
      </c>
    </row>
    <row r="16" customFormat="false" ht="20.25" hidden="false" customHeight="true" outlineLevel="0" collapsed="false">
      <c r="A16" s="787"/>
      <c r="B16" s="421"/>
      <c r="C16" s="491"/>
      <c r="D16" s="427"/>
      <c r="E16" s="395"/>
      <c r="F16" s="419"/>
      <c r="G16" s="468" t="n">
        <f aca="false">SUM(G14:G15)</f>
        <v>0</v>
      </c>
    </row>
    <row r="17" customFormat="false" ht="20.25" hidden="false" customHeight="true" outlineLevel="0" collapsed="false">
      <c r="A17" s="788"/>
      <c r="B17" s="421"/>
      <c r="C17" s="573"/>
      <c r="D17" s="55"/>
      <c r="E17" s="789"/>
      <c r="F17" s="419"/>
      <c r="G17" s="56"/>
    </row>
    <row r="18" customFormat="false" ht="20.25" hidden="false" customHeight="true" outlineLevel="0" collapsed="false">
      <c r="A18" s="790"/>
      <c r="B18" s="421"/>
      <c r="C18" s="54"/>
      <c r="D18" s="55"/>
      <c r="E18" s="789"/>
      <c r="F18" s="419"/>
      <c r="G18" s="56"/>
    </row>
    <row r="19" customFormat="false" ht="20.25" hidden="false" customHeight="true" outlineLevel="0" collapsed="false">
      <c r="A19" s="416"/>
      <c r="B19" s="421"/>
      <c r="C19" s="421"/>
      <c r="D19" s="791"/>
      <c r="E19" s="395"/>
      <c r="F19" s="419"/>
      <c r="G19" s="56"/>
    </row>
    <row r="20" customFormat="false" ht="20.25" hidden="false" customHeight="true" outlineLevel="0" collapsed="false">
      <c r="A20" s="416"/>
      <c r="B20" s="421"/>
      <c r="C20" s="421"/>
      <c r="D20" s="791"/>
      <c r="E20" s="395"/>
      <c r="F20" s="419"/>
      <c r="G20" s="56"/>
    </row>
    <row r="21" customFormat="false" ht="20.25" hidden="false" customHeight="true" outlineLevel="0" collapsed="false">
      <c r="A21" s="416"/>
      <c r="B21" s="421"/>
      <c r="C21" s="421"/>
      <c r="D21" s="791"/>
      <c r="E21" s="395"/>
      <c r="F21" s="419"/>
      <c r="G21" s="56"/>
    </row>
    <row r="22" customFormat="false" ht="20.25" hidden="false" customHeight="true" outlineLevel="0" collapsed="false">
      <c r="A22" s="790"/>
      <c r="B22" s="54"/>
      <c r="C22" s="54"/>
      <c r="D22" s="55"/>
      <c r="E22" s="789"/>
      <c r="F22" s="419"/>
      <c r="G22" s="56"/>
    </row>
    <row r="23" customFormat="false" ht="20.25" hidden="false" customHeight="true" outlineLevel="0" collapsed="false">
      <c r="A23" s="671"/>
      <c r="B23" s="470"/>
      <c r="C23" s="470"/>
      <c r="D23" s="471"/>
      <c r="E23" s="472"/>
      <c r="F23" s="65"/>
      <c r="G23" s="66"/>
    </row>
    <row r="24" customFormat="false" ht="20.25" hidden="false" customHeight="true" outlineLevel="0" collapsed="false">
      <c r="A24" s="67"/>
      <c r="B24" s="14"/>
      <c r="C24" s="10"/>
      <c r="D24" s="10"/>
      <c r="F24" s="792" t="s">
        <v>911</v>
      </c>
      <c r="G24" s="793" t="n">
        <f aca="false">SUM(G18:G23)</f>
        <v>0</v>
      </c>
    </row>
    <row r="25" customFormat="false" ht="20.25" hidden="false" customHeight="true" outlineLevel="0" collapsed="false">
      <c r="A25" s="70"/>
      <c r="E25" s="71"/>
      <c r="F25" s="46"/>
      <c r="G25" s="72"/>
    </row>
    <row r="26" customFormat="false" ht="12.75" hidden="false" customHeight="false" outlineLevel="0" collapsed="false">
      <c r="A26" s="70"/>
      <c r="E26" s="71"/>
      <c r="F26" s="46"/>
      <c r="G26" s="73"/>
    </row>
    <row r="27" customFormat="false" ht="12.75" hidden="false" customHeight="false" outlineLevel="0" collapsed="false">
      <c r="A27" s="70"/>
      <c r="E27" s="71"/>
      <c r="F27" s="46"/>
      <c r="G27" s="73"/>
    </row>
    <row r="28" customFormat="false" ht="12.75" hidden="false" customHeight="false" outlineLevel="0" collapsed="false">
      <c r="A28" s="70"/>
      <c r="E28" s="71"/>
      <c r="F28" s="46"/>
      <c r="G28" s="73"/>
    </row>
    <row r="29" customFormat="false" ht="12.75" hidden="false" customHeight="false" outlineLevel="0" collapsed="false">
      <c r="A29" s="70"/>
      <c r="E29" s="71"/>
      <c r="F29" s="46"/>
      <c r="G29" s="73"/>
    </row>
    <row r="30" customFormat="false" ht="12.75" hidden="false" customHeight="false" outlineLevel="0" collapsed="false">
      <c r="A30" s="70"/>
      <c r="E30" s="71"/>
      <c r="F30" s="46"/>
      <c r="G30" s="73"/>
    </row>
    <row r="31" customFormat="false" ht="12.75" hidden="false" customHeight="false" outlineLevel="0" collapsed="false">
      <c r="A31" s="70"/>
      <c r="E31" s="71"/>
      <c r="F31" s="46"/>
      <c r="G31" s="73"/>
    </row>
    <row r="32" customFormat="false" ht="12.75" hidden="false" customHeight="false" outlineLevel="0" collapsed="false">
      <c r="A32" s="70"/>
      <c r="E32" s="71"/>
      <c r="F32" s="46"/>
      <c r="G32" s="73"/>
    </row>
    <row r="33" customFormat="false" ht="12.75" hidden="false" customHeight="false" outlineLevel="0" collapsed="false">
      <c r="A33" s="70"/>
      <c r="E33" s="71"/>
      <c r="F33" s="46"/>
      <c r="G33" s="73"/>
    </row>
    <row r="34" customFormat="false" ht="12.75" hidden="false" customHeight="false" outlineLevel="0" collapsed="false">
      <c r="A34" s="70"/>
      <c r="E34" s="71"/>
      <c r="F34" s="46"/>
      <c r="G34" s="73"/>
    </row>
    <row r="35" customFormat="false" ht="12.75" hidden="false" customHeight="false" outlineLevel="0" collapsed="false">
      <c r="A35" s="70"/>
      <c r="E35" s="71"/>
      <c r="F35" s="46"/>
      <c r="G35" s="73"/>
    </row>
    <row r="36" customFormat="false" ht="12.75" hidden="false" customHeight="false" outlineLevel="0" collapsed="false">
      <c r="A36" s="70"/>
      <c r="E36" s="71"/>
      <c r="F36" s="46"/>
      <c r="G36" s="73"/>
    </row>
    <row r="37" customFormat="false" ht="12.75" hidden="false" customHeight="false" outlineLevel="0" collapsed="false">
      <c r="G37" s="73"/>
    </row>
    <row r="38" customFormat="false" ht="12.75" hidden="false" customHeight="false" outlineLevel="0" collapsed="false">
      <c r="G38" s="73"/>
    </row>
    <row r="39" customFormat="false" ht="12.75" hidden="false" customHeight="false" outlineLevel="0" collapsed="false">
      <c r="B39" s="10"/>
      <c r="G39" s="73"/>
    </row>
    <row r="40" customFormat="false" ht="12.75" hidden="false" customHeight="false" outlineLevel="0" collapsed="false">
      <c r="B40" s="70"/>
      <c r="G40" s="73"/>
    </row>
    <row r="41" customFormat="false" ht="12.75" hidden="false" customHeight="false" outlineLevel="0" collapsed="false">
      <c r="G41" s="73"/>
    </row>
    <row r="42" customFormat="false" ht="12.75" hidden="false" customHeight="false" outlineLevel="0" collapsed="false">
      <c r="B42" s="10"/>
      <c r="G42" s="73"/>
    </row>
    <row r="43" customFormat="false" ht="12.75" hidden="false" customHeight="false" outlineLevel="0" collapsed="false">
      <c r="B43" s="70"/>
      <c r="G43" s="73"/>
    </row>
    <row r="44" customFormat="false" ht="12.75" hidden="false" customHeight="false" outlineLevel="0" collapsed="false">
      <c r="G44" s="73"/>
    </row>
    <row r="45" customFormat="false" ht="12.75" hidden="false" customHeight="false" outlineLevel="0" collapsed="false">
      <c r="B45" s="10"/>
      <c r="G45" s="73"/>
    </row>
    <row r="46" customFormat="false" ht="12.75" hidden="false" customHeight="false" outlineLevel="0" collapsed="false">
      <c r="G46" s="73"/>
    </row>
    <row r="47" customFormat="false" ht="12.75" hidden="false" customHeight="false" outlineLevel="0" collapsed="false">
      <c r="G47" s="73"/>
    </row>
    <row r="48" customFormat="false" ht="12.75" hidden="false" customHeight="false" outlineLevel="0" collapsed="false">
      <c r="G48" s="73"/>
    </row>
    <row r="49" customFormat="false" ht="12.75" hidden="false" customHeight="false" outlineLevel="0" collapsed="false">
      <c r="G49" s="73"/>
    </row>
    <row r="50" customFormat="false" ht="12.75" hidden="false" customHeight="false" outlineLevel="0" collapsed="false">
      <c r="G50" s="73"/>
    </row>
    <row r="51" customFormat="false" ht="12.75" hidden="false" customHeight="false" outlineLevel="0" collapsed="false">
      <c r="G51" s="73"/>
    </row>
    <row r="52" customFormat="false" ht="12.75" hidden="false" customHeight="false" outlineLevel="0" collapsed="false">
      <c r="G52" s="73"/>
    </row>
    <row r="53" customFormat="false" ht="12.75" hidden="false" customHeight="false" outlineLevel="0" collapsed="false">
      <c r="G53" s="73"/>
    </row>
    <row r="54" customFormat="false" ht="12.75" hidden="false" customHeight="false" outlineLevel="0" collapsed="false">
      <c r="G54" s="73"/>
    </row>
    <row r="55" customFormat="false" ht="12.75" hidden="false" customHeight="false" outlineLevel="0" collapsed="false">
      <c r="G55" s="73"/>
    </row>
    <row r="56" customFormat="false" ht="12.75" hidden="false" customHeight="false" outlineLevel="0" collapsed="false">
      <c r="G56" s="73"/>
    </row>
    <row r="57" customFormat="false" ht="12.75" hidden="false" customHeight="false" outlineLevel="0" collapsed="false">
      <c r="B57" s="10"/>
      <c r="G57" s="73"/>
    </row>
    <row r="58" customFormat="false" ht="12.75" hidden="false" customHeight="false" outlineLevel="0" collapsed="false">
      <c r="G58" s="73"/>
    </row>
    <row r="59" customFormat="false" ht="12.75" hidden="false" customHeight="false" outlineLevel="0" collapsed="false">
      <c r="G59" s="73"/>
    </row>
    <row r="60" customFormat="false" ht="12.75" hidden="false" customHeight="false" outlineLevel="0" collapsed="false">
      <c r="G60" s="73"/>
    </row>
    <row r="61" customFormat="false" ht="12.75" hidden="false" customHeight="false" outlineLevel="0" collapsed="false">
      <c r="G61" s="73"/>
    </row>
    <row r="62" customFormat="false" ht="12.75" hidden="false" customHeight="false" outlineLevel="0" collapsed="false">
      <c r="B62" s="10"/>
      <c r="G62" s="73"/>
    </row>
    <row r="63" customFormat="false" ht="12.75" hidden="false" customHeight="false" outlineLevel="0" collapsed="false">
      <c r="G63" s="73"/>
    </row>
    <row r="64" customFormat="false" ht="12.75" hidden="false" customHeight="false" outlineLevel="0" collapsed="false">
      <c r="G64" s="73"/>
    </row>
    <row r="65" customFormat="false" ht="12.75" hidden="false" customHeight="false" outlineLevel="0" collapsed="false">
      <c r="B65" s="14"/>
      <c r="G65" s="73"/>
    </row>
    <row r="66" customFormat="false" ht="12.75" hidden="false" customHeight="false" outlineLevel="0" collapsed="false">
      <c r="G66" s="73"/>
    </row>
    <row r="67" customFormat="false" ht="12.75" hidden="false" customHeight="false" outlineLevel="0" collapsed="false">
      <c r="G67" s="73"/>
    </row>
    <row r="68" customFormat="false" ht="12.75" hidden="false" customHeight="false" outlineLevel="0" collapsed="false">
      <c r="B68" s="10"/>
      <c r="G68" s="73"/>
    </row>
    <row r="69" customFormat="false" ht="12.75" hidden="false" customHeight="false" outlineLevel="0" collapsed="false">
      <c r="G69" s="73"/>
    </row>
    <row r="70" customFormat="false" ht="12.75" hidden="false" customHeight="false" outlineLevel="0" collapsed="false">
      <c r="B70" s="10"/>
      <c r="G70" s="73"/>
    </row>
    <row r="71" customFormat="false" ht="12.75" hidden="false" customHeight="false" outlineLevel="0" collapsed="false">
      <c r="G71" s="73"/>
    </row>
    <row r="72" customFormat="false" ht="12.75" hidden="false" customHeight="false" outlineLevel="0" collapsed="false">
      <c r="B72" s="10"/>
      <c r="G72" s="73"/>
    </row>
    <row r="73" customFormat="false" ht="12.75" hidden="false" customHeight="false" outlineLevel="0" collapsed="false">
      <c r="G73" s="73"/>
    </row>
    <row r="74" customFormat="false" ht="12.75" hidden="false" customHeight="false" outlineLevel="0" collapsed="false">
      <c r="B74" s="10"/>
      <c r="G74" s="73"/>
    </row>
    <row r="75" customFormat="false" ht="12.75" hidden="false" customHeight="false" outlineLevel="0" collapsed="false">
      <c r="G75" s="73"/>
    </row>
    <row r="76" customFormat="false" ht="12.75" hidden="false" customHeight="false" outlineLevel="0" collapsed="false">
      <c r="G76" s="73"/>
    </row>
    <row r="77" customFormat="false" ht="12.75" hidden="false" customHeight="false" outlineLevel="0" collapsed="false">
      <c r="B77" s="10"/>
    </row>
    <row r="78" customFormat="false" ht="12.75" hidden="false" customHeight="false" outlineLevel="0" collapsed="false">
      <c r="G78" s="73"/>
    </row>
    <row r="79" customFormat="false" ht="12.75" hidden="false" customHeight="false" outlineLevel="0" collapsed="false">
      <c r="B79" s="10"/>
      <c r="G79" s="73"/>
    </row>
    <row r="80" customFormat="false" ht="12.75" hidden="false" customHeight="false" outlineLevel="0" collapsed="false">
      <c r="G80" s="73"/>
    </row>
    <row r="81" customFormat="false" ht="12.75" hidden="false" customHeight="false" outlineLevel="0" collapsed="false">
      <c r="G81" s="73"/>
    </row>
    <row r="82" customFormat="false" ht="12.75" hidden="false" customHeight="false" outlineLevel="0" collapsed="false">
      <c r="G82" s="73"/>
    </row>
    <row r="83" customFormat="false" ht="12.75" hidden="false" customHeight="false" outlineLevel="0" collapsed="false">
      <c r="G83" s="73"/>
    </row>
    <row r="84" customFormat="false" ht="12.75" hidden="false" customHeight="false" outlineLevel="0" collapsed="false">
      <c r="G84" s="73"/>
    </row>
    <row r="85" customFormat="false" ht="12.75" hidden="false" customHeight="false" outlineLevel="0" collapsed="false">
      <c r="G85" s="46"/>
    </row>
    <row r="86" customFormat="false" ht="12.75" hidden="false" customHeight="false" outlineLevel="0" collapsed="false">
      <c r="G86" s="74"/>
    </row>
  </sheetData>
  <sheetProtection sheet="true" password="cacb" objects="true" scenarios="true"/>
  <protectedRanges>
    <protectedRange name="Bereich1" sqref="A1:G3 A4:C5 A6:G27 H1:H27"/>
  </protectedRanges>
  <mergeCells count="2">
    <mergeCell ref="I4:J4"/>
    <mergeCell ref="K4:L4"/>
  </mergeCells>
  <printOptions headings="false" gridLines="false" gridLinesSet="true" horizontalCentered="false" verticalCentered="false"/>
  <pageMargins left="0.39375" right="0.39375" top="0.39375" bottom="0.39375" header="0.511811023622047" footer="0.393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&amp;C&amp;A &amp;P / &amp;N&amp;R&amp;F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93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I34" activeCellId="0" sqref="I34"/>
    </sheetView>
  </sheetViews>
  <sheetFormatPr defaultColWidth="11.42578125" defaultRowHeight="12.75" zeroHeight="false" outlineLevelRow="0" outlineLevelCol="0"/>
  <cols>
    <col collapsed="false" customWidth="true" hidden="false" outlineLevel="0" max="1" min="1" style="21" width="10.71"/>
    <col collapsed="false" customWidth="true" hidden="false" outlineLevel="0" max="2" min="2" style="1" width="53.29"/>
    <col collapsed="false" customWidth="true" hidden="false" outlineLevel="0" max="3" min="3" style="1" width="8.57"/>
    <col collapsed="false" customWidth="true" hidden="false" outlineLevel="0" max="4" min="4" style="1" width="11.57"/>
    <col collapsed="false" customWidth="true" hidden="false" outlineLevel="0" max="5" min="5" style="1" width="12.42"/>
    <col collapsed="false" customWidth="true" hidden="false" outlineLevel="0" max="7" min="6" style="1" width="11.57"/>
    <col collapsed="false" customWidth="true" hidden="false" outlineLevel="0" max="8" min="8" style="1" width="13.71"/>
  </cols>
  <sheetData>
    <row r="1" customFormat="false" ht="16.5" hidden="false" customHeight="true" outlineLevel="0" collapsed="false">
      <c r="A1" s="22" t="str">
        <f aca="false">'Kostenzusammenstellung '!A1</f>
        <v>Veranstaltung: ITB23 vom 07.-09.03.2023</v>
      </c>
      <c r="G1" s="3"/>
    </row>
    <row r="2" customFormat="false" ht="16.5" hidden="false" customHeight="true" outlineLevel="0" collapsed="false">
      <c r="A2" s="22"/>
      <c r="G2" s="3"/>
    </row>
    <row r="3" customFormat="false" ht="27" hidden="false" customHeight="true" outlineLevel="0" collapsed="false">
      <c r="A3" s="23" t="s">
        <v>912</v>
      </c>
      <c r="D3" s="443" t="s">
        <v>286</v>
      </c>
      <c r="E3" s="445" t="s">
        <v>287</v>
      </c>
      <c r="F3" s="445" t="s">
        <v>288</v>
      </c>
      <c r="G3" s="446" t="s">
        <v>289</v>
      </c>
    </row>
    <row r="4" customFormat="false" ht="15" hidden="false" customHeight="true" outlineLevel="0" collapsed="false">
      <c r="A4" s="26"/>
      <c r="B4" s="794"/>
      <c r="C4" s="780" t="s">
        <v>907</v>
      </c>
      <c r="D4" s="781" t="n">
        <v>17.76</v>
      </c>
      <c r="E4" s="35" t="n">
        <v>20.81</v>
      </c>
      <c r="F4" s="35" t="n">
        <v>30.41</v>
      </c>
      <c r="G4" s="37" t="n">
        <v>36.06</v>
      </c>
      <c r="I4" s="32"/>
      <c r="J4" s="32"/>
      <c r="K4" s="32"/>
      <c r="L4" s="32"/>
    </row>
    <row r="5" customFormat="false" ht="15" hidden="false" customHeight="true" outlineLevel="0" collapsed="false">
      <c r="B5" s="794"/>
      <c r="C5" s="780" t="s">
        <v>36</v>
      </c>
      <c r="D5" s="784" t="n">
        <v>22.33</v>
      </c>
      <c r="E5" s="381" t="n">
        <v>26.35</v>
      </c>
      <c r="F5" s="381" t="n">
        <v>39</v>
      </c>
      <c r="G5" s="383" t="n">
        <v>46.45</v>
      </c>
      <c r="I5" s="420"/>
      <c r="J5" s="420"/>
      <c r="K5" s="420"/>
      <c r="L5" s="420"/>
    </row>
    <row r="6" customFormat="false" ht="13.5" hidden="false" customHeight="true" outlineLevel="0" collapsed="false">
      <c r="D6" s="15"/>
      <c r="E6" s="46"/>
      <c r="F6" s="46"/>
      <c r="G6" s="46"/>
      <c r="I6" s="420"/>
      <c r="J6" s="420"/>
      <c r="K6" s="420"/>
      <c r="L6" s="420"/>
    </row>
    <row r="7" customFormat="false" ht="35.05" hidden="false" customHeight="false" outlineLevel="0" collapsed="false">
      <c r="A7" s="795" t="s">
        <v>913</v>
      </c>
      <c r="B7" s="796" t="s">
        <v>2</v>
      </c>
      <c r="C7" s="796"/>
      <c r="D7" s="797"/>
      <c r="E7" s="797" t="s">
        <v>914</v>
      </c>
      <c r="F7" s="798" t="s">
        <v>915</v>
      </c>
      <c r="G7" s="799" t="s">
        <v>43</v>
      </c>
      <c r="I7" s="420"/>
      <c r="J7" s="420"/>
      <c r="K7" s="420"/>
      <c r="L7" s="420"/>
    </row>
    <row r="8" customFormat="false" ht="20.25" hidden="false" customHeight="true" outlineLevel="0" collapsed="false">
      <c r="A8" s="800"/>
      <c r="B8" s="801" t="s">
        <v>916</v>
      </c>
      <c r="C8" s="802"/>
      <c r="D8" s="803"/>
      <c r="E8" s="804" t="n">
        <v>81.64</v>
      </c>
      <c r="F8" s="805"/>
      <c r="G8" s="806" t="n">
        <f aca="false">ROUND(E8*F8,2)</f>
        <v>0</v>
      </c>
    </row>
    <row r="9" customFormat="false" ht="20.25" hidden="false" customHeight="true" outlineLevel="0" collapsed="false">
      <c r="A9" s="800"/>
      <c r="B9" s="807" t="s">
        <v>917</v>
      </c>
      <c r="C9" s="808"/>
      <c r="D9" s="809"/>
      <c r="E9" s="810" t="n">
        <v>9.4</v>
      </c>
      <c r="F9" s="811"/>
      <c r="G9" s="806" t="n">
        <f aca="false">ROUND(E9*F9,2)</f>
        <v>0</v>
      </c>
      <c r="I9" s="32"/>
      <c r="J9" s="32"/>
    </row>
    <row r="10" customFormat="false" ht="20.25" hidden="false" customHeight="true" outlineLevel="0" collapsed="false">
      <c r="A10" s="800"/>
      <c r="B10" s="812"/>
      <c r="C10" s="531"/>
      <c r="D10" s="809"/>
      <c r="E10" s="810"/>
      <c r="F10" s="811"/>
      <c r="G10" s="806"/>
      <c r="I10" s="32"/>
      <c r="J10" s="32"/>
    </row>
    <row r="11" customFormat="false" ht="20.25" hidden="false" customHeight="true" outlineLevel="0" collapsed="false">
      <c r="A11" s="800"/>
      <c r="B11" s="812" t="s">
        <v>918</v>
      </c>
      <c r="C11" s="531"/>
      <c r="D11" s="809"/>
      <c r="E11" s="810" t="n">
        <v>79.67</v>
      </c>
      <c r="F11" s="811"/>
      <c r="G11" s="806" t="n">
        <f aca="false">ROUND(E11*F11,2)</f>
        <v>0</v>
      </c>
      <c r="I11" s="813"/>
      <c r="J11" s="813"/>
    </row>
    <row r="12" customFormat="false" ht="20.25" hidden="false" customHeight="true" outlineLevel="0" collapsed="false">
      <c r="A12" s="800"/>
      <c r="B12" s="807" t="s">
        <v>919</v>
      </c>
      <c r="C12" s="808"/>
      <c r="D12" s="809"/>
      <c r="E12" s="810" t="n">
        <v>9.42</v>
      </c>
      <c r="F12" s="811"/>
      <c r="G12" s="806" t="n">
        <f aca="false">ROUND(E12*F12,2)</f>
        <v>0</v>
      </c>
      <c r="I12" s="32"/>
      <c r="J12" s="32"/>
    </row>
    <row r="13" customFormat="false" ht="20.25" hidden="false" customHeight="true" outlineLevel="0" collapsed="false">
      <c r="A13" s="800"/>
      <c r="B13" s="812"/>
      <c r="C13" s="531"/>
      <c r="D13" s="809"/>
      <c r="E13" s="810"/>
      <c r="F13" s="811"/>
      <c r="G13" s="814"/>
      <c r="I13" s="32"/>
      <c r="J13" s="793"/>
    </row>
    <row r="14" customFormat="false" ht="20.25" hidden="false" customHeight="true" outlineLevel="0" collapsed="false">
      <c r="A14" s="800"/>
      <c r="B14" s="812" t="s">
        <v>920</v>
      </c>
      <c r="C14" s="531"/>
      <c r="D14" s="809"/>
      <c r="E14" s="810" t="n">
        <v>81.76</v>
      </c>
      <c r="F14" s="811"/>
      <c r="G14" s="806" t="n">
        <f aca="false">ROUND(E14*F14,2)</f>
        <v>0</v>
      </c>
      <c r="I14" s="32"/>
      <c r="J14" s="813"/>
    </row>
    <row r="15" customFormat="false" ht="20.25" hidden="false" customHeight="true" outlineLevel="0" collapsed="false">
      <c r="A15" s="800"/>
      <c r="B15" s="807" t="s">
        <v>921</v>
      </c>
      <c r="C15" s="808"/>
      <c r="D15" s="809"/>
      <c r="E15" s="810" t="n">
        <v>7.82</v>
      </c>
      <c r="F15" s="811"/>
      <c r="G15" s="806" t="n">
        <f aca="false">ROUND(E15*F15,2)</f>
        <v>0</v>
      </c>
      <c r="I15" s="32"/>
      <c r="J15" s="793"/>
    </row>
    <row r="16" customFormat="false" ht="20.25" hidden="false" customHeight="true" outlineLevel="0" collapsed="false">
      <c r="A16" s="800"/>
      <c r="B16" s="812"/>
      <c r="C16" s="531"/>
      <c r="D16" s="809"/>
      <c r="E16" s="810"/>
      <c r="F16" s="811"/>
      <c r="G16" s="814"/>
      <c r="I16" s="32"/>
      <c r="J16" s="793"/>
    </row>
    <row r="17" customFormat="false" ht="20.25" hidden="false" customHeight="true" outlineLevel="0" collapsed="false">
      <c r="A17" s="800"/>
      <c r="B17" s="812" t="s">
        <v>922</v>
      </c>
      <c r="C17" s="531"/>
      <c r="D17" s="809"/>
      <c r="E17" s="810" t="n">
        <v>81.88</v>
      </c>
      <c r="F17" s="811"/>
      <c r="G17" s="806" t="n">
        <f aca="false">ROUND(E17*F17,2)</f>
        <v>0</v>
      </c>
      <c r="I17" s="793"/>
      <c r="J17" s="793"/>
    </row>
    <row r="18" customFormat="false" ht="20.25" hidden="false" customHeight="true" outlineLevel="0" collapsed="false">
      <c r="A18" s="800"/>
      <c r="B18" s="807" t="s">
        <v>923</v>
      </c>
      <c r="C18" s="808"/>
      <c r="D18" s="809"/>
      <c r="E18" s="810" t="n">
        <v>15.87</v>
      </c>
      <c r="F18" s="811"/>
      <c r="G18" s="806" t="n">
        <f aca="false">ROUND(E18*F18,2)</f>
        <v>0</v>
      </c>
      <c r="I18" s="32"/>
      <c r="J18" s="793"/>
    </row>
    <row r="19" customFormat="false" ht="20.25" hidden="false" customHeight="true" outlineLevel="0" collapsed="false">
      <c r="A19" s="800"/>
      <c r="B19" s="807"/>
      <c r="C19" s="808"/>
      <c r="D19" s="809"/>
      <c r="E19" s="815"/>
      <c r="F19" s="811"/>
      <c r="G19" s="814"/>
      <c r="I19" s="32"/>
      <c r="J19" s="793"/>
    </row>
    <row r="20" customFormat="false" ht="20.25" hidden="false" customHeight="true" outlineLevel="0" collapsed="false">
      <c r="A20" s="800"/>
      <c r="B20" s="807"/>
      <c r="C20" s="808"/>
      <c r="D20" s="816" t="s">
        <v>924</v>
      </c>
      <c r="E20" s="815"/>
      <c r="F20" s="811"/>
      <c r="G20" s="814"/>
      <c r="I20" s="793"/>
      <c r="J20" s="793"/>
    </row>
    <row r="21" customFormat="false" ht="20.25" hidden="false" customHeight="true" outlineLevel="0" collapsed="false">
      <c r="A21" s="800"/>
      <c r="B21" s="812" t="s">
        <v>925</v>
      </c>
      <c r="C21" s="531"/>
      <c r="D21" s="809"/>
      <c r="E21" s="810" t="n">
        <v>11.48</v>
      </c>
      <c r="F21" s="811"/>
      <c r="G21" s="806" t="n">
        <f aca="false">ROUND(E21*F21,2)</f>
        <v>0</v>
      </c>
      <c r="I21" s="793"/>
      <c r="J21" s="793"/>
    </row>
    <row r="22" customFormat="false" ht="20.25" hidden="false" customHeight="true" outlineLevel="0" collapsed="false">
      <c r="A22" s="800"/>
      <c r="B22" s="812"/>
      <c r="C22" s="394"/>
      <c r="D22" s="809"/>
      <c r="E22" s="815"/>
      <c r="F22" s="811"/>
      <c r="G22" s="814"/>
      <c r="I22" s="793"/>
      <c r="J22" s="793"/>
    </row>
    <row r="23" customFormat="false" ht="20.25" hidden="false" customHeight="true" outlineLevel="0" collapsed="false">
      <c r="A23" s="800"/>
      <c r="B23" s="812" t="s">
        <v>926</v>
      </c>
      <c r="C23" s="531"/>
      <c r="D23" s="809"/>
      <c r="E23" s="817" t="s">
        <v>927</v>
      </c>
      <c r="F23" s="811"/>
      <c r="G23" s="806"/>
    </row>
    <row r="24" customFormat="false" ht="20.25" hidden="false" customHeight="true" outlineLevel="0" collapsed="false">
      <c r="A24" s="800"/>
      <c r="B24" s="807" t="s">
        <v>928</v>
      </c>
      <c r="C24" s="531"/>
      <c r="D24" s="809"/>
      <c r="E24" s="818" t="n">
        <f aca="false">D4</f>
        <v>17.76</v>
      </c>
      <c r="F24" s="819"/>
      <c r="G24" s="806" t="n">
        <f aca="false">ROUND(D24*E24*F24,2)</f>
        <v>0</v>
      </c>
    </row>
    <row r="25" customFormat="false" ht="20.25" hidden="false" customHeight="true" outlineLevel="0" collapsed="false">
      <c r="A25" s="800"/>
      <c r="B25" s="807" t="s">
        <v>929</v>
      </c>
      <c r="C25" s="531"/>
      <c r="D25" s="809"/>
      <c r="E25" s="818" t="n">
        <f aca="false">E4</f>
        <v>20.81</v>
      </c>
      <c r="F25" s="819"/>
      <c r="G25" s="806" t="n">
        <f aca="false">ROUND(D25*E25*F25,2)</f>
        <v>0</v>
      </c>
    </row>
    <row r="26" customFormat="false" ht="20.25" hidden="false" customHeight="true" outlineLevel="0" collapsed="false">
      <c r="A26" s="800"/>
      <c r="B26" s="807" t="s">
        <v>930</v>
      </c>
      <c r="C26" s="531"/>
      <c r="D26" s="809"/>
      <c r="E26" s="818" t="n">
        <f aca="false">F4</f>
        <v>30.41</v>
      </c>
      <c r="F26" s="819"/>
      <c r="G26" s="806" t="n">
        <f aca="false">ROUND(D26*E26*F26,2)</f>
        <v>0</v>
      </c>
    </row>
    <row r="27" customFormat="false" ht="20.25" hidden="false" customHeight="true" outlineLevel="0" collapsed="false">
      <c r="A27" s="800"/>
      <c r="B27" s="807" t="s">
        <v>31</v>
      </c>
      <c r="C27" s="808"/>
      <c r="D27" s="809"/>
      <c r="E27" s="818" t="n">
        <f aca="false">G4</f>
        <v>36.06</v>
      </c>
      <c r="F27" s="820"/>
      <c r="G27" s="806" t="n">
        <f aca="false">ROUND(D27*E27*F27,2)</f>
        <v>0</v>
      </c>
    </row>
    <row r="28" customFormat="false" ht="20.25" hidden="false" customHeight="true" outlineLevel="0" collapsed="false">
      <c r="A28" s="800"/>
      <c r="B28" s="807"/>
      <c r="C28" s="808"/>
      <c r="D28" s="809"/>
      <c r="E28" s="815"/>
      <c r="F28" s="820"/>
      <c r="G28" s="814"/>
    </row>
    <row r="29" customFormat="false" ht="20.25" hidden="false" customHeight="true" outlineLevel="0" collapsed="false">
      <c r="A29" s="821"/>
      <c r="B29" s="822"/>
      <c r="C29" s="823"/>
      <c r="D29" s="824"/>
      <c r="E29" s="825"/>
      <c r="F29" s="826"/>
      <c r="G29" s="814"/>
    </row>
    <row r="30" customFormat="false" ht="20.25" hidden="false" customHeight="true" outlineLevel="0" collapsed="false">
      <c r="A30" s="67"/>
      <c r="B30" s="14"/>
      <c r="C30" s="14"/>
      <c r="D30" s="10"/>
      <c r="F30" s="792" t="s">
        <v>911</v>
      </c>
      <c r="G30" s="827" t="n">
        <f aca="false">SUM(G8:G29)</f>
        <v>0</v>
      </c>
    </row>
    <row r="31" customFormat="false" ht="20.25" hidden="false" customHeight="true" outlineLevel="0" collapsed="false">
      <c r="A31" s="70"/>
      <c r="F31" s="71"/>
      <c r="G31" s="46"/>
    </row>
    <row r="32" customFormat="false" ht="12.75" hidden="false" customHeight="false" outlineLevel="0" collapsed="false">
      <c r="A32" s="70"/>
      <c r="F32" s="71"/>
      <c r="G32" s="46"/>
      <c r="H32" s="73"/>
    </row>
    <row r="33" customFormat="false" ht="12.75" hidden="false" customHeight="false" outlineLevel="0" collapsed="false">
      <c r="A33" s="70"/>
      <c r="F33" s="71"/>
      <c r="G33" s="46"/>
      <c r="H33" s="73"/>
    </row>
    <row r="34" customFormat="false" ht="12.75" hidden="false" customHeight="false" outlineLevel="0" collapsed="false">
      <c r="A34" s="70"/>
      <c r="F34" s="71"/>
      <c r="G34" s="46"/>
      <c r="H34" s="73"/>
    </row>
    <row r="35" customFormat="false" ht="12.75" hidden="false" customHeight="false" outlineLevel="0" collapsed="false">
      <c r="A35" s="70"/>
      <c r="F35" s="71"/>
      <c r="G35" s="46"/>
      <c r="H35" s="73"/>
    </row>
    <row r="36" customFormat="false" ht="12.75" hidden="false" customHeight="false" outlineLevel="0" collapsed="false">
      <c r="A36" s="70"/>
      <c r="F36" s="71"/>
      <c r="G36" s="46"/>
      <c r="H36" s="73"/>
    </row>
    <row r="37" customFormat="false" ht="12.75" hidden="false" customHeight="false" outlineLevel="0" collapsed="false">
      <c r="A37" s="70"/>
      <c r="F37" s="71"/>
      <c r="G37" s="46"/>
      <c r="H37" s="73"/>
    </row>
    <row r="38" customFormat="false" ht="12.75" hidden="false" customHeight="false" outlineLevel="0" collapsed="false">
      <c r="A38" s="70"/>
      <c r="F38" s="71"/>
      <c r="G38" s="46"/>
      <c r="H38" s="73"/>
    </row>
    <row r="39" customFormat="false" ht="12.75" hidden="false" customHeight="false" outlineLevel="0" collapsed="false">
      <c r="A39" s="70"/>
      <c r="F39" s="71"/>
      <c r="G39" s="46"/>
      <c r="H39" s="73"/>
    </row>
    <row r="40" customFormat="false" ht="12.75" hidden="false" customHeight="false" outlineLevel="0" collapsed="false">
      <c r="A40" s="70"/>
      <c r="F40" s="71"/>
      <c r="G40" s="46"/>
      <c r="H40" s="73"/>
    </row>
    <row r="41" customFormat="false" ht="12.75" hidden="false" customHeight="false" outlineLevel="0" collapsed="false">
      <c r="A41" s="70"/>
      <c r="F41" s="71"/>
      <c r="G41" s="46"/>
      <c r="H41" s="73"/>
    </row>
    <row r="42" customFormat="false" ht="12.75" hidden="false" customHeight="false" outlineLevel="0" collapsed="false">
      <c r="A42" s="70"/>
      <c r="F42" s="71"/>
      <c r="G42" s="46"/>
      <c r="H42" s="73"/>
    </row>
    <row r="43" customFormat="false" ht="12.75" hidden="false" customHeight="false" outlineLevel="0" collapsed="false">
      <c r="H43" s="73"/>
    </row>
    <row r="44" customFormat="false" ht="12.75" hidden="false" customHeight="false" outlineLevel="0" collapsed="false">
      <c r="H44" s="73"/>
    </row>
    <row r="45" customFormat="false" ht="12.75" hidden="false" customHeight="false" outlineLevel="0" collapsed="false">
      <c r="B45" s="10"/>
      <c r="C45" s="10"/>
      <c r="H45" s="73"/>
    </row>
    <row r="46" customFormat="false" ht="12.75" hidden="false" customHeight="false" outlineLevel="0" collapsed="false">
      <c r="B46" s="70"/>
      <c r="C46" s="70"/>
      <c r="H46" s="73"/>
    </row>
    <row r="47" customFormat="false" ht="12.75" hidden="false" customHeight="false" outlineLevel="0" collapsed="false">
      <c r="H47" s="73"/>
    </row>
    <row r="48" customFormat="false" ht="12.75" hidden="false" customHeight="false" outlineLevel="0" collapsed="false">
      <c r="B48" s="10"/>
      <c r="C48" s="10"/>
      <c r="H48" s="73"/>
    </row>
    <row r="49" customFormat="false" ht="12.75" hidden="false" customHeight="false" outlineLevel="0" collapsed="false">
      <c r="B49" s="70"/>
      <c r="C49" s="70"/>
      <c r="H49" s="73"/>
    </row>
    <row r="50" customFormat="false" ht="12.75" hidden="false" customHeight="false" outlineLevel="0" collapsed="false">
      <c r="H50" s="73"/>
    </row>
    <row r="51" customFormat="false" ht="12.75" hidden="false" customHeight="false" outlineLevel="0" collapsed="false">
      <c r="B51" s="10"/>
      <c r="C51" s="10"/>
      <c r="H51" s="73"/>
    </row>
    <row r="52" customFormat="false" ht="12.75" hidden="false" customHeight="false" outlineLevel="0" collapsed="false">
      <c r="H52" s="73"/>
    </row>
    <row r="53" customFormat="false" ht="12.75" hidden="false" customHeight="false" outlineLevel="0" collapsed="false">
      <c r="H53" s="73"/>
    </row>
    <row r="54" customFormat="false" ht="12.75" hidden="false" customHeight="false" outlineLevel="0" collapsed="false">
      <c r="H54" s="73"/>
    </row>
    <row r="55" customFormat="false" ht="12.75" hidden="false" customHeight="false" outlineLevel="0" collapsed="false">
      <c r="H55" s="73"/>
    </row>
    <row r="56" customFormat="false" ht="12.75" hidden="false" customHeight="false" outlineLevel="0" collapsed="false">
      <c r="H56" s="73"/>
    </row>
    <row r="57" customFormat="false" ht="12.75" hidden="false" customHeight="false" outlineLevel="0" collapsed="false">
      <c r="H57" s="73"/>
    </row>
    <row r="58" customFormat="false" ht="12.75" hidden="false" customHeight="false" outlineLevel="0" collapsed="false">
      <c r="H58" s="73"/>
    </row>
    <row r="59" customFormat="false" ht="12.75" hidden="false" customHeight="false" outlineLevel="0" collapsed="false">
      <c r="H59" s="73"/>
    </row>
    <row r="60" customFormat="false" ht="12.75" hidden="false" customHeight="false" outlineLevel="0" collapsed="false">
      <c r="H60" s="73"/>
    </row>
    <row r="61" customFormat="false" ht="12.75" hidden="false" customHeight="false" outlineLevel="0" collapsed="false">
      <c r="H61" s="73"/>
    </row>
    <row r="62" customFormat="false" ht="12.75" hidden="false" customHeight="false" outlineLevel="0" collapsed="false">
      <c r="H62" s="73"/>
    </row>
    <row r="63" customFormat="false" ht="12.75" hidden="false" customHeight="false" outlineLevel="0" collapsed="false">
      <c r="B63" s="10"/>
      <c r="C63" s="10"/>
      <c r="H63" s="73"/>
    </row>
    <row r="64" customFormat="false" ht="12.75" hidden="false" customHeight="false" outlineLevel="0" collapsed="false">
      <c r="H64" s="73"/>
    </row>
    <row r="65" customFormat="false" ht="12.75" hidden="false" customHeight="false" outlineLevel="0" collapsed="false">
      <c r="H65" s="73"/>
    </row>
    <row r="66" customFormat="false" ht="12.75" hidden="false" customHeight="false" outlineLevel="0" collapsed="false">
      <c r="H66" s="73"/>
    </row>
    <row r="67" customFormat="false" ht="12.75" hidden="false" customHeight="false" outlineLevel="0" collapsed="false">
      <c r="H67" s="73"/>
    </row>
    <row r="68" customFormat="false" ht="12.75" hidden="false" customHeight="false" outlineLevel="0" collapsed="false">
      <c r="B68" s="10"/>
      <c r="C68" s="10"/>
      <c r="H68" s="73"/>
    </row>
    <row r="69" customFormat="false" ht="12.75" hidden="false" customHeight="false" outlineLevel="0" collapsed="false">
      <c r="H69" s="73"/>
    </row>
    <row r="70" customFormat="false" ht="12.75" hidden="false" customHeight="false" outlineLevel="0" collapsed="false">
      <c r="H70" s="73"/>
    </row>
    <row r="71" customFormat="false" ht="12.75" hidden="false" customHeight="false" outlineLevel="0" collapsed="false">
      <c r="B71" s="14"/>
      <c r="C71" s="14"/>
      <c r="H71" s="73"/>
    </row>
    <row r="72" customFormat="false" ht="12.75" hidden="false" customHeight="false" outlineLevel="0" collapsed="false">
      <c r="H72" s="73"/>
    </row>
    <row r="73" customFormat="false" ht="12.75" hidden="false" customHeight="false" outlineLevel="0" collapsed="false">
      <c r="H73" s="73"/>
    </row>
    <row r="74" customFormat="false" ht="12.75" hidden="false" customHeight="false" outlineLevel="0" collapsed="false">
      <c r="B74" s="10"/>
      <c r="C74" s="10"/>
      <c r="H74" s="73"/>
    </row>
    <row r="75" customFormat="false" ht="12.75" hidden="false" customHeight="false" outlineLevel="0" collapsed="false">
      <c r="H75" s="73"/>
    </row>
    <row r="76" customFormat="false" ht="12.75" hidden="false" customHeight="false" outlineLevel="0" collapsed="false">
      <c r="B76" s="10"/>
      <c r="C76" s="10"/>
      <c r="H76" s="73"/>
    </row>
    <row r="77" customFormat="false" ht="12.75" hidden="false" customHeight="false" outlineLevel="0" collapsed="false">
      <c r="H77" s="73"/>
    </row>
    <row r="78" customFormat="false" ht="12.75" hidden="false" customHeight="false" outlineLevel="0" collapsed="false">
      <c r="B78" s="10"/>
      <c r="C78" s="10"/>
      <c r="H78" s="73"/>
    </row>
    <row r="79" customFormat="false" ht="12.75" hidden="false" customHeight="false" outlineLevel="0" collapsed="false">
      <c r="H79" s="73"/>
    </row>
    <row r="80" customFormat="false" ht="12.75" hidden="false" customHeight="false" outlineLevel="0" collapsed="false">
      <c r="B80" s="10"/>
      <c r="C80" s="10"/>
      <c r="H80" s="73"/>
    </row>
    <row r="81" customFormat="false" ht="12.75" hidden="false" customHeight="false" outlineLevel="0" collapsed="false">
      <c r="H81" s="73"/>
    </row>
    <row r="82" customFormat="false" ht="12.75" hidden="false" customHeight="false" outlineLevel="0" collapsed="false">
      <c r="H82" s="73"/>
    </row>
    <row r="83" customFormat="false" ht="12.75" hidden="false" customHeight="false" outlineLevel="0" collapsed="false">
      <c r="B83" s="10"/>
      <c r="C83" s="10"/>
      <c r="H83" s="73"/>
    </row>
    <row r="85" customFormat="false" ht="12.75" hidden="false" customHeight="false" outlineLevel="0" collapsed="false">
      <c r="B85" s="10"/>
      <c r="C85" s="10"/>
      <c r="H85" s="73"/>
    </row>
    <row r="86" customFormat="false" ht="12.75" hidden="false" customHeight="false" outlineLevel="0" collapsed="false">
      <c r="H86" s="73"/>
    </row>
    <row r="87" customFormat="false" ht="12.75" hidden="false" customHeight="false" outlineLevel="0" collapsed="false">
      <c r="H87" s="73"/>
    </row>
    <row r="88" customFormat="false" ht="12.75" hidden="false" customHeight="false" outlineLevel="0" collapsed="false">
      <c r="H88" s="73"/>
    </row>
    <row r="89" customFormat="false" ht="12.75" hidden="false" customHeight="false" outlineLevel="0" collapsed="false">
      <c r="H89" s="73"/>
    </row>
    <row r="90" customFormat="false" ht="12.75" hidden="false" customHeight="false" outlineLevel="0" collapsed="false">
      <c r="H90" s="73"/>
    </row>
    <row r="91" customFormat="false" ht="12.75" hidden="false" customHeight="false" outlineLevel="0" collapsed="false">
      <c r="H91" s="73"/>
    </row>
    <row r="92" customFormat="false" ht="12.75" hidden="false" customHeight="false" outlineLevel="0" collapsed="false">
      <c r="H92" s="46"/>
    </row>
    <row r="93" customFormat="false" ht="12.75" hidden="false" customHeight="false" outlineLevel="0" collapsed="false">
      <c r="H93" s="74"/>
    </row>
  </sheetData>
  <sheetProtection sheet="true" password="cacb" objects="true" scenarios="true" formatCells="false" formatColumns="false" formatRows="false" insertColumns="false" insertRows="false" deleteColumns="false" deleteRows="false"/>
  <protectedRanges>
    <protectedRange name="Bereich1" sqref="A1:G3 A4:C5 A6:G7 A8:D27 F8:G27 E10 E13 E16 E19:E20 E22 E23 A28:G32 H1:H32"/>
  </protectedRanges>
  <printOptions headings="false" gridLines="false" gridLinesSet="true" horizontalCentered="false" verticalCentered="false"/>
  <pageMargins left="0.39375" right="0.39375" top="0.39375" bottom="0.39375" header="0.511811023622047" footer="0.393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&amp;C&amp;A &amp;P / &amp;N&amp;R&amp;F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3" activeCellId="0" sqref="H33"/>
    </sheetView>
  </sheetViews>
  <sheetFormatPr defaultColWidth="11.42578125" defaultRowHeight="12.75" zeroHeight="false" outlineLevelRow="0" outlineLevelCol="0"/>
  <cols>
    <col collapsed="false" customWidth="true" hidden="false" outlineLevel="0" max="1" min="1" style="1" width="43.86"/>
    <col collapsed="false" customWidth="true" hidden="false" outlineLevel="0" max="2" min="2" style="1" width="18.29"/>
    <col collapsed="false" customWidth="true" hidden="false" outlineLevel="0" max="3" min="3" style="1" width="15.71"/>
    <col collapsed="false" customWidth="true" hidden="false" outlineLevel="0" max="4" min="4" style="1" width="14.71"/>
    <col collapsed="false" customWidth="true" hidden="false" outlineLevel="0" max="7" min="7" style="1" width="12.42"/>
  </cols>
  <sheetData>
    <row r="1" customFormat="false" ht="17.35" hidden="false" customHeight="false" outlineLevel="0" collapsed="false">
      <c r="A1" s="2" t="s">
        <v>0</v>
      </c>
      <c r="B1" s="3"/>
    </row>
    <row r="2" customFormat="false" ht="17.35" hidden="false" customHeight="false" outlineLevel="0" collapsed="false">
      <c r="A2" s="4" t="s">
        <v>24</v>
      </c>
    </row>
    <row r="3" customFormat="false" ht="17.35" hidden="false" customHeight="false" outlineLevel="0" collapsed="false">
      <c r="A3" s="5"/>
      <c r="B3" s="6" t="n">
        <f aca="true">TODAY()</f>
        <v>45537</v>
      </c>
    </row>
    <row r="4" customFormat="false" ht="17.35" hidden="false" customHeight="false" outlineLevel="0" collapsed="false">
      <c r="A4" s="5"/>
    </row>
    <row r="5" customFormat="false" ht="17.25" hidden="false" customHeight="true" outlineLevel="0" collapsed="false">
      <c r="A5" s="7" t="s">
        <v>2</v>
      </c>
      <c r="B5" s="8" t="s">
        <v>3</v>
      </c>
    </row>
    <row r="6" customFormat="false" ht="12.75" hidden="false" customHeight="false" outlineLevel="0" collapsed="false">
      <c r="A6" s="9"/>
      <c r="B6" s="8"/>
    </row>
    <row r="7" customFormat="false" ht="21" hidden="false" customHeight="true" outlineLevel="0" collapsed="false">
      <c r="A7" s="14" t="s">
        <v>25</v>
      </c>
      <c r="B7" s="11" t="n">
        <f aca="false">'ideelle Fl. 12012304'!I22</f>
        <v>1062.86294392394</v>
      </c>
    </row>
    <row r="8" customFormat="false" ht="21" hidden="false" customHeight="true" outlineLevel="0" collapsed="false">
      <c r="A8" s="10"/>
      <c r="B8" s="11"/>
    </row>
    <row r="9" customFormat="false" ht="21" hidden="false" customHeight="true" outlineLevel="0" collapsed="false">
      <c r="A9" s="3" t="s">
        <v>16</v>
      </c>
      <c r="B9" s="16" t="n">
        <f aca="false">SUM(B7:B8)</f>
        <v>1062.86294392394</v>
      </c>
    </row>
    <row r="10" customFormat="false" ht="21" hidden="true" customHeight="true" outlineLevel="0" collapsed="false">
      <c r="A10" s="3" t="s">
        <v>17</v>
      </c>
      <c r="B10" s="16" t="n">
        <f aca="false">Glasreinigung!H31</f>
        <v>0</v>
      </c>
    </row>
    <row r="11" customFormat="false" ht="21" hidden="true" customHeight="true" outlineLevel="0" collapsed="false">
      <c r="A11" s="17" t="s">
        <v>18</v>
      </c>
      <c r="B11" s="16"/>
    </row>
    <row r="12" customFormat="false" ht="21" hidden="true" customHeight="true" outlineLevel="0" collapsed="false">
      <c r="A12" s="17" t="s">
        <v>19</v>
      </c>
      <c r="B12" s="16" t="n">
        <f aca="false">'CWS Schmutzfangmatten'!G12</f>
        <v>0</v>
      </c>
    </row>
    <row r="13" customFormat="false" ht="21" hidden="false" customHeight="true" outlineLevel="0" collapsed="false">
      <c r="A13" s="3" t="s">
        <v>20</v>
      </c>
      <c r="B13" s="18" t="n">
        <f aca="false">'COVID SONDER 12012304'!G17</f>
        <v>26.22</v>
      </c>
    </row>
    <row r="14" customFormat="false" ht="21" hidden="false" customHeight="true" outlineLevel="0" collapsed="false">
      <c r="A14" s="3" t="s">
        <v>21</v>
      </c>
      <c r="B14" s="19" t="n">
        <f aca="false">SUM(B9:B13)</f>
        <v>1089.08294392394</v>
      </c>
    </row>
  </sheetData>
  <printOptions headings="false" gridLines="false" gridLinesSet="true" horizontalCentered="false" verticalCentered="false"/>
  <pageMargins left="0.39375" right="0.39375" top="0.39375" bottom="0.39375" header="0.511811023622047" footer="0"/>
  <pageSetup paperSize="9" scale="98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&amp;C&amp;A &amp;P / &amp;N&amp;R&amp;F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9" activeCellId="0" sqref="E39"/>
    </sheetView>
  </sheetViews>
  <sheetFormatPr defaultColWidth="11.42578125" defaultRowHeight="12.75" zeroHeight="false" outlineLevelRow="0" outlineLevelCol="0"/>
  <cols>
    <col collapsed="false" customWidth="true" hidden="false" outlineLevel="0" max="1" min="1" style="21" width="14.71"/>
    <col collapsed="false" customWidth="true" hidden="false" outlineLevel="0" max="2" min="2" style="1" width="51.15"/>
    <col collapsed="false" customWidth="true" hidden="false" outlineLevel="0" max="3" min="3" style="1" width="13.42"/>
    <col collapsed="false" customWidth="true" hidden="false" outlineLevel="0" max="7" min="4" style="1" width="11.57"/>
    <col collapsed="false" customWidth="true" hidden="false" outlineLevel="0" max="9" min="9" style="1" width="9.42"/>
    <col collapsed="false" customWidth="true" hidden="false" outlineLevel="0" max="10" min="10" style="1" width="48.57"/>
    <col collapsed="false" customWidth="true" hidden="false" outlineLevel="0" max="11" min="11" style="1" width="9.71"/>
    <col collapsed="false" customWidth="true" hidden="false" outlineLevel="0" max="12" min="12" style="1" width="8.86"/>
  </cols>
  <sheetData>
    <row r="1" customFormat="false" ht="16.5" hidden="false" customHeight="true" outlineLevel="0" collapsed="false">
      <c r="A1" s="22" t="str">
        <f aca="false">'Kostenzusammenstellung '!A1</f>
        <v>Veranstaltung: ITB23 vom 07.-09.03.2023</v>
      </c>
      <c r="G1" s="3"/>
    </row>
    <row r="2" customFormat="false" ht="16.5" hidden="false" customHeight="true" outlineLevel="0" collapsed="false">
      <c r="A2" s="22"/>
      <c r="G2" s="3"/>
    </row>
    <row r="3" customFormat="false" ht="19.5" hidden="false" customHeight="true" outlineLevel="0" collapsed="false">
      <c r="A3" s="23" t="s">
        <v>26</v>
      </c>
      <c r="B3" s="24"/>
      <c r="D3" s="8"/>
      <c r="E3" s="25" t="s">
        <v>27</v>
      </c>
      <c r="F3" s="25"/>
      <c r="G3" s="25"/>
      <c r="H3" s="25"/>
    </row>
    <row r="4" customFormat="false" ht="15" hidden="false" customHeight="true" outlineLevel="0" collapsed="false">
      <c r="A4" s="26"/>
      <c r="D4" s="27" t="s">
        <v>28</v>
      </c>
      <c r="E4" s="28" t="s">
        <v>29</v>
      </c>
      <c r="F4" s="29" t="s">
        <v>30</v>
      </c>
      <c r="G4" s="30" t="s">
        <v>31</v>
      </c>
      <c r="H4" s="31" t="s">
        <v>32</v>
      </c>
      <c r="I4" s="32"/>
      <c r="J4" s="32"/>
      <c r="K4" s="32"/>
      <c r="L4" s="32"/>
    </row>
    <row r="5" customFormat="false" ht="15" hidden="false" customHeight="true" outlineLevel="0" collapsed="false">
      <c r="A5" s="26"/>
      <c r="C5" s="33" t="s">
        <v>33</v>
      </c>
      <c r="D5" s="34" t="n">
        <v>26.65</v>
      </c>
      <c r="E5" s="35" t="n">
        <v>33.228</v>
      </c>
      <c r="F5" s="35" t="n">
        <v>39.975</v>
      </c>
      <c r="G5" s="36" t="n">
        <v>53.3</v>
      </c>
      <c r="H5" s="37" t="n">
        <v>59.969</v>
      </c>
      <c r="I5" s="32"/>
      <c r="J5" s="32"/>
      <c r="K5" s="32"/>
      <c r="L5" s="32"/>
    </row>
    <row r="6" customFormat="false" ht="15" hidden="false" customHeight="true" outlineLevel="0" collapsed="false">
      <c r="A6" s="26"/>
      <c r="C6" s="38" t="s">
        <v>34</v>
      </c>
      <c r="D6" s="34" t="n">
        <v>25.79</v>
      </c>
      <c r="E6" s="35" t="n">
        <v>31.33</v>
      </c>
      <c r="F6" s="35" t="n">
        <v>43.38</v>
      </c>
      <c r="G6" s="35" t="n">
        <v>43.38</v>
      </c>
      <c r="H6" s="37" t="n">
        <v>72.3</v>
      </c>
      <c r="I6" s="32"/>
      <c r="J6" s="32"/>
      <c r="K6" s="32"/>
      <c r="L6" s="32"/>
    </row>
    <row r="7" customFormat="false" ht="15" hidden="false" customHeight="true" outlineLevel="0" collapsed="false">
      <c r="A7" s="26"/>
      <c r="C7" s="39" t="s">
        <v>35</v>
      </c>
      <c r="D7" s="34" t="n">
        <v>27.95</v>
      </c>
      <c r="E7" s="35" t="n">
        <v>34.94</v>
      </c>
      <c r="F7" s="35" t="n">
        <v>41.93</v>
      </c>
      <c r="G7" s="36" t="n">
        <v>55.9</v>
      </c>
      <c r="H7" s="37" t="n">
        <v>62.89</v>
      </c>
      <c r="I7" s="32"/>
      <c r="J7" s="32"/>
      <c r="K7" s="32"/>
      <c r="L7" s="32"/>
    </row>
    <row r="8" customFormat="false" ht="15" hidden="false" customHeight="true" outlineLevel="0" collapsed="false">
      <c r="A8" s="26"/>
      <c r="C8" s="40" t="s">
        <v>36</v>
      </c>
      <c r="D8" s="41" t="n">
        <v>30.017</v>
      </c>
      <c r="E8" s="42" t="n">
        <v>37.52125</v>
      </c>
      <c r="F8" s="42" t="n">
        <v>45.0255</v>
      </c>
      <c r="G8" s="43" t="n">
        <v>60.034</v>
      </c>
      <c r="H8" s="44" t="n">
        <v>67.53825</v>
      </c>
      <c r="I8" s="32"/>
      <c r="J8" s="32"/>
      <c r="K8" s="32"/>
      <c r="L8" s="32"/>
    </row>
    <row r="9" customFormat="false" ht="15" hidden="false" customHeight="true" outlineLevel="0" collapsed="false">
      <c r="A9" s="26"/>
      <c r="C9" s="45"/>
      <c r="D9" s="45"/>
      <c r="E9" s="45"/>
      <c r="F9" s="45"/>
      <c r="G9" s="45"/>
      <c r="I9" s="32"/>
      <c r="J9" s="32"/>
      <c r="K9" s="32"/>
      <c r="L9" s="32"/>
    </row>
    <row r="10" customFormat="false" ht="12.75" hidden="false" customHeight="false" outlineLevel="0" collapsed="false">
      <c r="C10" s="15"/>
      <c r="D10" s="46"/>
      <c r="E10" s="46"/>
      <c r="F10" s="46"/>
      <c r="I10" s="47"/>
    </row>
    <row r="11" customFormat="false" ht="20.25" hidden="false" customHeight="true" outlineLevel="0" collapsed="false">
      <c r="A11" s="48" t="s">
        <v>37</v>
      </c>
      <c r="B11" s="49" t="s">
        <v>38</v>
      </c>
      <c r="C11" s="50" t="s">
        <v>39</v>
      </c>
      <c r="D11" s="50" t="s">
        <v>40</v>
      </c>
      <c r="E11" s="50" t="s">
        <v>41</v>
      </c>
      <c r="F11" s="50" t="s">
        <v>42</v>
      </c>
      <c r="G11" s="51" t="s">
        <v>43</v>
      </c>
      <c r="I11" s="47"/>
    </row>
    <row r="12" customFormat="false" ht="18" hidden="false" customHeight="true" outlineLevel="0" collapsed="false">
      <c r="A12" s="52"/>
      <c r="B12" s="53" t="s">
        <v>44</v>
      </c>
      <c r="C12" s="54"/>
      <c r="D12" s="55"/>
      <c r="E12" s="55"/>
      <c r="F12" s="55"/>
      <c r="G12" s="56"/>
    </row>
    <row r="13" customFormat="false" ht="18" hidden="false" customHeight="true" outlineLevel="0" collapsed="false">
      <c r="A13" s="57" t="n">
        <v>44992</v>
      </c>
      <c r="B13" s="58" t="s">
        <v>45</v>
      </c>
      <c r="C13" s="59" t="n">
        <v>1</v>
      </c>
      <c r="D13" s="59" t="n">
        <v>2</v>
      </c>
      <c r="E13" s="60" t="n">
        <v>0.5</v>
      </c>
      <c r="F13" s="61" t="n">
        <f aca="false">D5</f>
        <v>26.65</v>
      </c>
      <c r="G13" s="56" t="n">
        <f aca="false">C13*D13*E13*F13</f>
        <v>26.65</v>
      </c>
    </row>
    <row r="14" customFormat="false" ht="18" hidden="false" customHeight="true" outlineLevel="0" collapsed="false">
      <c r="A14" s="57"/>
      <c r="B14" s="58"/>
      <c r="C14" s="59"/>
      <c r="D14" s="59"/>
      <c r="E14" s="60"/>
      <c r="F14" s="61"/>
      <c r="G14" s="56"/>
    </row>
    <row r="15" customFormat="false" ht="18" hidden="false" customHeight="true" outlineLevel="0" collapsed="false">
      <c r="A15" s="62"/>
      <c r="B15" s="63"/>
      <c r="C15" s="64"/>
      <c r="D15" s="64"/>
      <c r="E15" s="64"/>
      <c r="F15" s="65"/>
      <c r="G15" s="66"/>
    </row>
    <row r="16" customFormat="false" ht="18" hidden="false" customHeight="true" outlineLevel="0" collapsed="false">
      <c r="A16" s="67"/>
      <c r="B16" s="14"/>
      <c r="C16" s="10"/>
      <c r="D16" s="10"/>
      <c r="F16" s="68" t="s">
        <v>46</v>
      </c>
      <c r="G16" s="69" t="n">
        <f aca="false">SUM(G12:G14)</f>
        <v>26.65</v>
      </c>
    </row>
    <row r="17" customFormat="false" ht="12.75" hidden="false" customHeight="false" outlineLevel="0" collapsed="false">
      <c r="A17" s="70"/>
      <c r="E17" s="71"/>
      <c r="F17" s="46"/>
      <c r="G17" s="72"/>
    </row>
    <row r="18" customFormat="false" ht="12.75" hidden="false" customHeight="false" outlineLevel="0" collapsed="false">
      <c r="A18" s="70"/>
      <c r="E18" s="71"/>
      <c r="F18" s="46"/>
      <c r="G18" s="73"/>
    </row>
    <row r="19" customFormat="false" ht="12.75" hidden="false" customHeight="false" outlineLevel="0" collapsed="false">
      <c r="A19" s="70"/>
      <c r="E19" s="71"/>
      <c r="F19" s="46"/>
      <c r="G19" s="73"/>
    </row>
    <row r="20" customFormat="false" ht="12.75" hidden="false" customHeight="false" outlineLevel="0" collapsed="false">
      <c r="A20" s="70"/>
      <c r="E20" s="71"/>
      <c r="F20" s="46"/>
      <c r="G20" s="73"/>
    </row>
    <row r="21" customFormat="false" ht="12.75" hidden="false" customHeight="false" outlineLevel="0" collapsed="false">
      <c r="A21" s="70"/>
      <c r="E21" s="71"/>
      <c r="F21" s="46"/>
      <c r="G21" s="73"/>
    </row>
    <row r="22" customFormat="false" ht="12.75" hidden="false" customHeight="false" outlineLevel="0" collapsed="false">
      <c r="A22" s="70"/>
      <c r="E22" s="71"/>
      <c r="F22" s="46"/>
      <c r="G22" s="73"/>
    </row>
    <row r="23" customFormat="false" ht="12.75" hidden="false" customHeight="false" outlineLevel="0" collapsed="false">
      <c r="A23" s="70"/>
      <c r="E23" s="71"/>
      <c r="F23" s="46"/>
      <c r="G23" s="73"/>
    </row>
    <row r="24" customFormat="false" ht="12.75" hidden="false" customHeight="false" outlineLevel="0" collapsed="false">
      <c r="A24" s="70"/>
      <c r="E24" s="71"/>
      <c r="F24" s="46"/>
      <c r="G24" s="73"/>
    </row>
    <row r="25" customFormat="false" ht="12.75" hidden="false" customHeight="false" outlineLevel="0" collapsed="false">
      <c r="A25" s="70"/>
      <c r="E25" s="71"/>
      <c r="F25" s="46"/>
      <c r="G25" s="73"/>
    </row>
    <row r="26" customFormat="false" ht="12.75" hidden="false" customHeight="false" outlineLevel="0" collapsed="false">
      <c r="A26" s="70"/>
      <c r="E26" s="71"/>
      <c r="F26" s="46"/>
      <c r="G26" s="73"/>
    </row>
    <row r="27" customFormat="false" ht="12.75" hidden="false" customHeight="false" outlineLevel="0" collapsed="false">
      <c r="A27" s="70"/>
      <c r="E27" s="71"/>
      <c r="F27" s="46"/>
      <c r="G27" s="73"/>
    </row>
    <row r="28" customFormat="false" ht="12.75" hidden="false" customHeight="false" outlineLevel="0" collapsed="false">
      <c r="A28" s="70"/>
      <c r="E28" s="71"/>
      <c r="F28" s="46"/>
      <c r="G28" s="73"/>
    </row>
    <row r="29" customFormat="false" ht="12.75" hidden="false" customHeight="false" outlineLevel="0" collapsed="false">
      <c r="G29" s="73"/>
    </row>
    <row r="30" customFormat="false" ht="12.75" hidden="false" customHeight="false" outlineLevel="0" collapsed="false">
      <c r="G30" s="73"/>
    </row>
    <row r="31" customFormat="false" ht="12.75" hidden="false" customHeight="false" outlineLevel="0" collapsed="false">
      <c r="B31" s="10"/>
      <c r="G31" s="73"/>
    </row>
    <row r="32" customFormat="false" ht="12.75" hidden="false" customHeight="false" outlineLevel="0" collapsed="false">
      <c r="B32" s="70"/>
      <c r="G32" s="73"/>
    </row>
    <row r="33" customFormat="false" ht="12.75" hidden="false" customHeight="false" outlineLevel="0" collapsed="false">
      <c r="G33" s="73"/>
    </row>
    <row r="34" customFormat="false" ht="12.75" hidden="false" customHeight="false" outlineLevel="0" collapsed="false">
      <c r="B34" s="10"/>
      <c r="G34" s="73"/>
    </row>
    <row r="35" customFormat="false" ht="12.75" hidden="false" customHeight="false" outlineLevel="0" collapsed="false">
      <c r="B35" s="70"/>
      <c r="G35" s="73"/>
    </row>
    <row r="36" customFormat="false" ht="12.75" hidden="false" customHeight="false" outlineLevel="0" collapsed="false">
      <c r="G36" s="73"/>
    </row>
    <row r="37" customFormat="false" ht="12.75" hidden="false" customHeight="false" outlineLevel="0" collapsed="false">
      <c r="B37" s="10"/>
      <c r="G37" s="73"/>
    </row>
    <row r="38" customFormat="false" ht="12.75" hidden="false" customHeight="false" outlineLevel="0" collapsed="false">
      <c r="G38" s="73"/>
    </row>
    <row r="39" customFormat="false" ht="12.75" hidden="false" customHeight="false" outlineLevel="0" collapsed="false">
      <c r="G39" s="73"/>
    </row>
    <row r="40" customFormat="false" ht="12.75" hidden="false" customHeight="false" outlineLevel="0" collapsed="false">
      <c r="G40" s="73"/>
    </row>
    <row r="41" customFormat="false" ht="12.75" hidden="false" customHeight="false" outlineLevel="0" collapsed="false">
      <c r="G41" s="73"/>
    </row>
    <row r="42" customFormat="false" ht="12.75" hidden="false" customHeight="false" outlineLevel="0" collapsed="false">
      <c r="G42" s="73"/>
    </row>
    <row r="43" customFormat="false" ht="12.75" hidden="false" customHeight="false" outlineLevel="0" collapsed="false">
      <c r="G43" s="73"/>
    </row>
    <row r="44" customFormat="false" ht="12.75" hidden="false" customHeight="false" outlineLevel="0" collapsed="false">
      <c r="G44" s="73"/>
    </row>
    <row r="45" customFormat="false" ht="12.75" hidden="false" customHeight="false" outlineLevel="0" collapsed="false">
      <c r="G45" s="73"/>
    </row>
    <row r="46" customFormat="false" ht="12.75" hidden="false" customHeight="false" outlineLevel="0" collapsed="false">
      <c r="G46" s="73"/>
    </row>
    <row r="47" customFormat="false" ht="12.75" hidden="false" customHeight="false" outlineLevel="0" collapsed="false">
      <c r="G47" s="73"/>
    </row>
    <row r="48" customFormat="false" ht="12.75" hidden="false" customHeight="false" outlineLevel="0" collapsed="false">
      <c r="G48" s="73"/>
    </row>
    <row r="49" customFormat="false" ht="12.75" hidden="false" customHeight="false" outlineLevel="0" collapsed="false">
      <c r="B49" s="10"/>
      <c r="G49" s="73"/>
    </row>
    <row r="50" customFormat="false" ht="12.75" hidden="false" customHeight="false" outlineLevel="0" collapsed="false">
      <c r="G50" s="73"/>
    </row>
    <row r="51" customFormat="false" ht="12.75" hidden="false" customHeight="false" outlineLevel="0" collapsed="false">
      <c r="G51" s="73"/>
    </row>
    <row r="52" customFormat="false" ht="12.75" hidden="false" customHeight="false" outlineLevel="0" collapsed="false">
      <c r="G52" s="73"/>
    </row>
    <row r="53" customFormat="false" ht="12.75" hidden="false" customHeight="false" outlineLevel="0" collapsed="false">
      <c r="G53" s="73"/>
    </row>
    <row r="54" customFormat="false" ht="12.75" hidden="false" customHeight="false" outlineLevel="0" collapsed="false">
      <c r="B54" s="10"/>
      <c r="G54" s="73"/>
    </row>
    <row r="55" customFormat="false" ht="12.75" hidden="false" customHeight="false" outlineLevel="0" collapsed="false">
      <c r="G55" s="73"/>
    </row>
    <row r="56" customFormat="false" ht="12.75" hidden="false" customHeight="false" outlineLevel="0" collapsed="false">
      <c r="G56" s="73"/>
    </row>
    <row r="57" customFormat="false" ht="12.75" hidden="false" customHeight="false" outlineLevel="0" collapsed="false">
      <c r="B57" s="14"/>
      <c r="G57" s="73"/>
    </row>
    <row r="58" customFormat="false" ht="12.75" hidden="false" customHeight="false" outlineLevel="0" collapsed="false">
      <c r="G58" s="73"/>
    </row>
    <row r="59" customFormat="false" ht="12.75" hidden="false" customHeight="false" outlineLevel="0" collapsed="false">
      <c r="G59" s="73"/>
    </row>
    <row r="60" customFormat="false" ht="12.75" hidden="false" customHeight="false" outlineLevel="0" collapsed="false">
      <c r="B60" s="10"/>
      <c r="G60" s="73"/>
    </row>
    <row r="61" customFormat="false" ht="12.75" hidden="false" customHeight="false" outlineLevel="0" collapsed="false">
      <c r="G61" s="73"/>
    </row>
    <row r="62" customFormat="false" ht="12.75" hidden="false" customHeight="false" outlineLevel="0" collapsed="false">
      <c r="B62" s="10"/>
      <c r="G62" s="73"/>
    </row>
    <row r="63" customFormat="false" ht="12.75" hidden="false" customHeight="false" outlineLevel="0" collapsed="false">
      <c r="G63" s="73"/>
    </row>
    <row r="64" customFormat="false" ht="12.75" hidden="false" customHeight="false" outlineLevel="0" collapsed="false">
      <c r="B64" s="10"/>
      <c r="G64" s="73"/>
    </row>
    <row r="65" customFormat="false" ht="12.75" hidden="false" customHeight="false" outlineLevel="0" collapsed="false">
      <c r="G65" s="73"/>
    </row>
    <row r="66" customFormat="false" ht="12.75" hidden="false" customHeight="false" outlineLevel="0" collapsed="false">
      <c r="B66" s="10"/>
      <c r="G66" s="73"/>
    </row>
    <row r="67" customFormat="false" ht="12.75" hidden="false" customHeight="false" outlineLevel="0" collapsed="false">
      <c r="G67" s="73"/>
    </row>
    <row r="68" customFormat="false" ht="12.75" hidden="false" customHeight="false" outlineLevel="0" collapsed="false">
      <c r="G68" s="73"/>
    </row>
    <row r="69" customFormat="false" ht="12.75" hidden="false" customHeight="false" outlineLevel="0" collapsed="false">
      <c r="B69" s="10"/>
    </row>
    <row r="70" customFormat="false" ht="12.75" hidden="false" customHeight="false" outlineLevel="0" collapsed="false">
      <c r="G70" s="73"/>
    </row>
    <row r="71" customFormat="false" ht="12.75" hidden="false" customHeight="false" outlineLevel="0" collapsed="false">
      <c r="B71" s="10"/>
      <c r="G71" s="73"/>
    </row>
    <row r="72" customFormat="false" ht="12.75" hidden="false" customHeight="false" outlineLevel="0" collapsed="false">
      <c r="G72" s="73"/>
    </row>
    <row r="73" customFormat="false" ht="12.75" hidden="false" customHeight="false" outlineLevel="0" collapsed="false">
      <c r="G73" s="73"/>
    </row>
    <row r="74" customFormat="false" ht="12.75" hidden="false" customHeight="false" outlineLevel="0" collapsed="false">
      <c r="G74" s="73"/>
    </row>
    <row r="75" customFormat="false" ht="12.75" hidden="false" customHeight="false" outlineLevel="0" collapsed="false">
      <c r="G75" s="73"/>
    </row>
    <row r="76" customFormat="false" ht="12.75" hidden="false" customHeight="false" outlineLevel="0" collapsed="false">
      <c r="G76" s="73"/>
    </row>
    <row r="77" customFormat="false" ht="12.75" hidden="false" customHeight="false" outlineLevel="0" collapsed="false">
      <c r="G77" s="46"/>
    </row>
    <row r="78" customFormat="false" ht="12.75" hidden="false" customHeight="false" outlineLevel="0" collapsed="false">
      <c r="G78" s="74"/>
    </row>
  </sheetData>
  <mergeCells count="1">
    <mergeCell ref="E3:H3"/>
  </mergeCells>
  <printOptions headings="false" gridLines="false" gridLinesSet="true" horizontalCentered="false" verticalCentered="false"/>
  <pageMargins left="0.39375" right="0.39375" top="0.39375" bottom="0.39375" header="0.511811023622047" footer="0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&amp;C&amp;A &amp;P / &amp;N&amp;R&amp;F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L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5" activeCellId="0" sqref="H35"/>
    </sheetView>
  </sheetViews>
  <sheetFormatPr defaultColWidth="11.42578125" defaultRowHeight="12.75" zeroHeight="false" outlineLevelRow="0" outlineLevelCol="0"/>
  <cols>
    <col collapsed="false" customWidth="true" hidden="false" outlineLevel="0" max="1" min="1" style="21" width="14.71"/>
    <col collapsed="false" customWidth="true" hidden="false" outlineLevel="0" max="2" min="2" style="1" width="51.15"/>
    <col collapsed="false" customWidth="true" hidden="false" outlineLevel="0" max="3" min="3" style="1" width="13.42"/>
    <col collapsed="false" customWidth="true" hidden="false" outlineLevel="0" max="7" min="4" style="1" width="11.57"/>
    <col collapsed="false" customWidth="true" hidden="false" outlineLevel="0" max="9" min="9" style="1" width="9.42"/>
    <col collapsed="false" customWidth="true" hidden="false" outlineLevel="0" max="10" min="10" style="1" width="48.57"/>
    <col collapsed="false" customWidth="true" hidden="false" outlineLevel="0" max="11" min="11" style="1" width="9.71"/>
    <col collapsed="false" customWidth="true" hidden="false" outlineLevel="0" max="12" min="12" style="1" width="8.86"/>
  </cols>
  <sheetData>
    <row r="1" customFormat="false" ht="16.5" hidden="false" customHeight="true" outlineLevel="0" collapsed="false">
      <c r="A1" s="22" t="str">
        <f aca="false">'Kostenzusammenstellung '!A1</f>
        <v>Veranstaltung: ITB23 vom 07.-09.03.2023</v>
      </c>
      <c r="G1" s="3"/>
    </row>
    <row r="2" customFormat="false" ht="16.5" hidden="false" customHeight="true" outlineLevel="0" collapsed="false">
      <c r="A2" s="75" t="str">
        <f aca="false">'Kosten Sonder 12012304'!A2</f>
        <v>Sonderkontierung 12012304</v>
      </c>
      <c r="G2" s="3"/>
    </row>
    <row r="3" customFormat="false" ht="16.5" hidden="false" customHeight="true" outlineLevel="0" collapsed="false">
      <c r="A3" s="22"/>
      <c r="G3" s="3"/>
    </row>
    <row r="4" customFormat="false" ht="19.5" hidden="false" customHeight="true" outlineLevel="0" collapsed="false">
      <c r="A4" s="23" t="s">
        <v>26</v>
      </c>
      <c r="B4" s="24"/>
      <c r="D4" s="8"/>
      <c r="E4" s="25" t="s">
        <v>27</v>
      </c>
      <c r="F4" s="25"/>
      <c r="G4" s="25"/>
      <c r="H4" s="25"/>
    </row>
    <row r="5" customFormat="false" ht="15" hidden="false" customHeight="true" outlineLevel="0" collapsed="false">
      <c r="A5" s="26"/>
      <c r="D5" s="27" t="s">
        <v>28</v>
      </c>
      <c r="E5" s="28" t="s">
        <v>29</v>
      </c>
      <c r="F5" s="29" t="s">
        <v>30</v>
      </c>
      <c r="G5" s="30" t="s">
        <v>31</v>
      </c>
      <c r="H5" s="31" t="s">
        <v>32</v>
      </c>
      <c r="I5" s="32"/>
      <c r="J5" s="32"/>
      <c r="K5" s="32"/>
      <c r="L5" s="32"/>
    </row>
    <row r="6" customFormat="false" ht="15" hidden="false" customHeight="true" outlineLevel="0" collapsed="false">
      <c r="A6" s="26"/>
      <c r="C6" s="33" t="s">
        <v>33</v>
      </c>
      <c r="D6" s="34" t="n">
        <v>26.65</v>
      </c>
      <c r="E6" s="35" t="n">
        <v>33.228</v>
      </c>
      <c r="F6" s="35" t="n">
        <v>39.975</v>
      </c>
      <c r="G6" s="36" t="n">
        <v>53.3</v>
      </c>
      <c r="H6" s="37" t="n">
        <v>59.969</v>
      </c>
      <c r="I6" s="32"/>
      <c r="J6" s="32"/>
      <c r="K6" s="32"/>
      <c r="L6" s="32"/>
    </row>
    <row r="7" customFormat="false" ht="15" hidden="false" customHeight="true" outlineLevel="0" collapsed="false">
      <c r="A7" s="26"/>
      <c r="C7" s="38" t="s">
        <v>34</v>
      </c>
      <c r="D7" s="34" t="n">
        <v>25.79</v>
      </c>
      <c r="E7" s="35" t="n">
        <v>31.33</v>
      </c>
      <c r="F7" s="35" t="n">
        <v>43.38</v>
      </c>
      <c r="G7" s="35" t="n">
        <v>43.38</v>
      </c>
      <c r="H7" s="37" t="n">
        <v>72.3</v>
      </c>
      <c r="I7" s="32"/>
      <c r="J7" s="32"/>
      <c r="K7" s="32"/>
      <c r="L7" s="32"/>
    </row>
    <row r="8" customFormat="false" ht="15" hidden="false" customHeight="true" outlineLevel="0" collapsed="false">
      <c r="A8" s="26"/>
      <c r="C8" s="39" t="s">
        <v>35</v>
      </c>
      <c r="D8" s="34" t="n">
        <v>27.95</v>
      </c>
      <c r="E8" s="35" t="n">
        <v>34.94</v>
      </c>
      <c r="F8" s="35" t="n">
        <v>41.93</v>
      </c>
      <c r="G8" s="36" t="n">
        <v>55.9</v>
      </c>
      <c r="H8" s="37" t="n">
        <v>62.89</v>
      </c>
      <c r="I8" s="32"/>
      <c r="J8" s="32"/>
      <c r="K8" s="32"/>
      <c r="L8" s="32"/>
    </row>
    <row r="9" customFormat="false" ht="15" hidden="false" customHeight="true" outlineLevel="0" collapsed="false">
      <c r="A9" s="26"/>
      <c r="C9" s="40" t="s">
        <v>36</v>
      </c>
      <c r="D9" s="41" t="n">
        <v>30.017</v>
      </c>
      <c r="E9" s="42" t="n">
        <v>37.52125</v>
      </c>
      <c r="F9" s="42" t="n">
        <v>45.0255</v>
      </c>
      <c r="G9" s="43" t="n">
        <v>60.034</v>
      </c>
      <c r="H9" s="44" t="n">
        <v>67.53825</v>
      </c>
      <c r="I9" s="32"/>
      <c r="J9" s="32"/>
      <c r="K9" s="32"/>
      <c r="L9" s="32"/>
    </row>
    <row r="10" customFormat="false" ht="15" hidden="false" customHeight="true" outlineLevel="0" collapsed="false">
      <c r="A10" s="26"/>
      <c r="C10" s="45"/>
      <c r="D10" s="45"/>
      <c r="E10" s="45"/>
      <c r="F10" s="45"/>
      <c r="G10" s="45"/>
      <c r="I10" s="32"/>
      <c r="J10" s="32"/>
      <c r="K10" s="32"/>
      <c r="L10" s="32"/>
    </row>
    <row r="11" customFormat="false" ht="12.75" hidden="false" customHeight="false" outlineLevel="0" collapsed="false">
      <c r="C11" s="15"/>
      <c r="D11" s="46"/>
      <c r="E11" s="46"/>
      <c r="F11" s="46"/>
      <c r="I11" s="47"/>
    </row>
    <row r="12" customFormat="false" ht="20.25" hidden="false" customHeight="true" outlineLevel="0" collapsed="false">
      <c r="A12" s="48" t="s">
        <v>37</v>
      </c>
      <c r="B12" s="49" t="s">
        <v>38</v>
      </c>
      <c r="C12" s="50" t="s">
        <v>39</v>
      </c>
      <c r="D12" s="50" t="s">
        <v>40</v>
      </c>
      <c r="E12" s="50" t="s">
        <v>41</v>
      </c>
      <c r="F12" s="50" t="s">
        <v>42</v>
      </c>
      <c r="G12" s="51" t="s">
        <v>43</v>
      </c>
      <c r="I12" s="47"/>
    </row>
    <row r="13" customFormat="false" ht="18" hidden="false" customHeight="true" outlineLevel="0" collapsed="false">
      <c r="A13" s="52"/>
      <c r="B13" s="53" t="s">
        <v>44</v>
      </c>
      <c r="C13" s="54"/>
      <c r="D13" s="55"/>
      <c r="E13" s="55"/>
      <c r="F13" s="55"/>
      <c r="G13" s="56"/>
    </row>
    <row r="14" customFormat="false" ht="12.75" hidden="false" customHeight="false" outlineLevel="0" collapsed="false">
      <c r="A14" s="57" t="n">
        <v>44992</v>
      </c>
      <c r="B14" s="58" t="s">
        <v>47</v>
      </c>
      <c r="C14" s="59" t="n">
        <v>1</v>
      </c>
      <c r="D14" s="59" t="n">
        <v>2</v>
      </c>
      <c r="E14" s="60" t="n">
        <v>0.25</v>
      </c>
      <c r="F14" s="61" t="n">
        <f aca="false">D6</f>
        <v>26.65</v>
      </c>
      <c r="G14" s="56" t="n">
        <f aca="false">C14*D14*E14*F14</f>
        <v>13.325</v>
      </c>
    </row>
    <row r="15" customFormat="false" ht="18" hidden="false" customHeight="true" outlineLevel="0" collapsed="false">
      <c r="A15" s="57"/>
      <c r="B15" s="58" t="s">
        <v>48</v>
      </c>
      <c r="C15" s="59" t="n">
        <v>1</v>
      </c>
      <c r="D15" s="59" t="n">
        <v>2</v>
      </c>
      <c r="E15" s="60" t="n">
        <v>0.25</v>
      </c>
      <c r="F15" s="61" t="n">
        <f aca="false">D7</f>
        <v>25.79</v>
      </c>
      <c r="G15" s="56" t="n">
        <f aca="false">C15*D15*E15*F15</f>
        <v>12.895</v>
      </c>
    </row>
    <row r="16" customFormat="false" ht="18" hidden="false" customHeight="true" outlineLevel="0" collapsed="false">
      <c r="A16" s="62"/>
      <c r="B16" s="63"/>
      <c r="C16" s="64"/>
      <c r="D16" s="64"/>
      <c r="E16" s="64"/>
      <c r="F16" s="65"/>
      <c r="G16" s="66"/>
    </row>
    <row r="17" customFormat="false" ht="18" hidden="false" customHeight="true" outlineLevel="0" collapsed="false">
      <c r="A17" s="67"/>
      <c r="B17" s="14"/>
      <c r="C17" s="10"/>
      <c r="D17" s="10"/>
      <c r="F17" s="68" t="s">
        <v>46</v>
      </c>
      <c r="G17" s="69" t="n">
        <f aca="false">SUM(G13:G15)</f>
        <v>26.22</v>
      </c>
    </row>
    <row r="18" customFormat="false" ht="12.75" hidden="false" customHeight="false" outlineLevel="0" collapsed="false">
      <c r="A18" s="70"/>
      <c r="E18" s="71"/>
      <c r="F18" s="46"/>
      <c r="G18" s="72"/>
    </row>
    <row r="19" customFormat="false" ht="12.75" hidden="false" customHeight="false" outlineLevel="0" collapsed="false">
      <c r="A19" s="70"/>
      <c r="E19" s="71"/>
      <c r="F19" s="46"/>
      <c r="G19" s="73"/>
    </row>
    <row r="20" customFormat="false" ht="12.75" hidden="false" customHeight="false" outlineLevel="0" collapsed="false">
      <c r="A20" s="70"/>
      <c r="E20" s="71"/>
      <c r="F20" s="46"/>
      <c r="G20" s="73"/>
    </row>
    <row r="21" customFormat="false" ht="12.75" hidden="false" customHeight="false" outlineLevel="0" collapsed="false">
      <c r="A21" s="70"/>
      <c r="E21" s="71"/>
      <c r="F21" s="46"/>
      <c r="G21" s="73"/>
    </row>
    <row r="22" customFormat="false" ht="12.75" hidden="false" customHeight="false" outlineLevel="0" collapsed="false">
      <c r="A22" s="70"/>
      <c r="E22" s="71"/>
      <c r="F22" s="46"/>
      <c r="G22" s="73"/>
    </row>
    <row r="23" customFormat="false" ht="12.75" hidden="false" customHeight="false" outlineLevel="0" collapsed="false">
      <c r="A23" s="70"/>
      <c r="E23" s="71"/>
      <c r="F23" s="46"/>
      <c r="G23" s="73"/>
    </row>
    <row r="24" customFormat="false" ht="12.75" hidden="false" customHeight="false" outlineLevel="0" collapsed="false">
      <c r="A24" s="70"/>
      <c r="E24" s="71"/>
      <c r="F24" s="46"/>
      <c r="G24" s="73"/>
    </row>
    <row r="25" customFormat="false" ht="12.75" hidden="false" customHeight="false" outlineLevel="0" collapsed="false">
      <c r="A25" s="70"/>
      <c r="E25" s="71"/>
      <c r="F25" s="46"/>
      <c r="G25" s="73"/>
    </row>
    <row r="26" customFormat="false" ht="12.75" hidden="false" customHeight="false" outlineLevel="0" collapsed="false">
      <c r="A26" s="70"/>
      <c r="E26" s="71"/>
      <c r="F26" s="46"/>
      <c r="G26" s="73"/>
    </row>
    <row r="27" customFormat="false" ht="12.75" hidden="false" customHeight="false" outlineLevel="0" collapsed="false">
      <c r="A27" s="70"/>
      <c r="E27" s="71"/>
      <c r="F27" s="46"/>
      <c r="G27" s="73"/>
    </row>
    <row r="28" customFormat="false" ht="12.75" hidden="false" customHeight="false" outlineLevel="0" collapsed="false">
      <c r="A28" s="70"/>
      <c r="E28" s="71"/>
      <c r="F28" s="46"/>
      <c r="G28" s="73"/>
    </row>
    <row r="29" customFormat="false" ht="12.75" hidden="false" customHeight="false" outlineLevel="0" collapsed="false">
      <c r="A29" s="70"/>
      <c r="E29" s="71"/>
      <c r="F29" s="46"/>
      <c r="G29" s="73"/>
    </row>
    <row r="30" customFormat="false" ht="12.75" hidden="false" customHeight="false" outlineLevel="0" collapsed="false">
      <c r="G30" s="73"/>
    </row>
    <row r="31" customFormat="false" ht="12.75" hidden="false" customHeight="false" outlineLevel="0" collapsed="false">
      <c r="G31" s="73"/>
    </row>
    <row r="32" customFormat="false" ht="12.75" hidden="false" customHeight="false" outlineLevel="0" collapsed="false">
      <c r="B32" s="10"/>
      <c r="G32" s="73"/>
    </row>
    <row r="33" customFormat="false" ht="12.75" hidden="false" customHeight="false" outlineLevel="0" collapsed="false">
      <c r="B33" s="70"/>
      <c r="G33" s="73"/>
    </row>
    <row r="34" customFormat="false" ht="12.75" hidden="false" customHeight="false" outlineLevel="0" collapsed="false">
      <c r="G34" s="73"/>
    </row>
    <row r="35" customFormat="false" ht="12.75" hidden="false" customHeight="false" outlineLevel="0" collapsed="false">
      <c r="B35" s="10"/>
      <c r="G35" s="73"/>
    </row>
    <row r="36" customFormat="false" ht="12.75" hidden="false" customHeight="false" outlineLevel="0" collapsed="false">
      <c r="B36" s="70"/>
      <c r="G36" s="73"/>
    </row>
    <row r="37" customFormat="false" ht="12.75" hidden="false" customHeight="false" outlineLevel="0" collapsed="false">
      <c r="G37" s="73"/>
    </row>
    <row r="38" customFormat="false" ht="12.75" hidden="false" customHeight="false" outlineLevel="0" collapsed="false">
      <c r="B38" s="10"/>
      <c r="G38" s="73"/>
    </row>
    <row r="39" customFormat="false" ht="12.75" hidden="false" customHeight="false" outlineLevel="0" collapsed="false">
      <c r="G39" s="73"/>
    </row>
    <row r="40" customFormat="false" ht="12.75" hidden="false" customHeight="false" outlineLevel="0" collapsed="false">
      <c r="G40" s="73"/>
    </row>
    <row r="41" customFormat="false" ht="12.75" hidden="false" customHeight="false" outlineLevel="0" collapsed="false">
      <c r="G41" s="73"/>
    </row>
    <row r="42" customFormat="false" ht="12.75" hidden="false" customHeight="false" outlineLevel="0" collapsed="false">
      <c r="G42" s="73"/>
    </row>
    <row r="43" customFormat="false" ht="12.75" hidden="false" customHeight="false" outlineLevel="0" collapsed="false">
      <c r="G43" s="73"/>
    </row>
    <row r="44" customFormat="false" ht="12.75" hidden="false" customHeight="false" outlineLevel="0" collapsed="false">
      <c r="G44" s="73"/>
    </row>
    <row r="45" customFormat="false" ht="12.75" hidden="false" customHeight="false" outlineLevel="0" collapsed="false">
      <c r="G45" s="73"/>
    </row>
    <row r="46" customFormat="false" ht="12.75" hidden="false" customHeight="false" outlineLevel="0" collapsed="false">
      <c r="G46" s="73"/>
    </row>
    <row r="47" customFormat="false" ht="12.75" hidden="false" customHeight="false" outlineLevel="0" collapsed="false">
      <c r="G47" s="73"/>
    </row>
    <row r="48" customFormat="false" ht="12.75" hidden="false" customHeight="false" outlineLevel="0" collapsed="false">
      <c r="G48" s="73"/>
    </row>
    <row r="49" customFormat="false" ht="12.75" hidden="false" customHeight="false" outlineLevel="0" collapsed="false">
      <c r="G49" s="73"/>
    </row>
    <row r="50" customFormat="false" ht="12.75" hidden="false" customHeight="false" outlineLevel="0" collapsed="false">
      <c r="B50" s="10"/>
      <c r="G50" s="73"/>
    </row>
    <row r="51" customFormat="false" ht="12.75" hidden="false" customHeight="false" outlineLevel="0" collapsed="false">
      <c r="G51" s="73"/>
    </row>
    <row r="52" customFormat="false" ht="12.75" hidden="false" customHeight="false" outlineLevel="0" collapsed="false">
      <c r="G52" s="73"/>
    </row>
    <row r="53" customFormat="false" ht="12.75" hidden="false" customHeight="false" outlineLevel="0" collapsed="false">
      <c r="G53" s="73"/>
    </row>
    <row r="54" customFormat="false" ht="12.75" hidden="false" customHeight="false" outlineLevel="0" collapsed="false">
      <c r="G54" s="73"/>
    </row>
    <row r="55" customFormat="false" ht="12.75" hidden="false" customHeight="false" outlineLevel="0" collapsed="false">
      <c r="B55" s="10"/>
      <c r="G55" s="73"/>
    </row>
    <row r="56" customFormat="false" ht="12.75" hidden="false" customHeight="false" outlineLevel="0" collapsed="false">
      <c r="G56" s="73"/>
    </row>
    <row r="57" customFormat="false" ht="12.75" hidden="false" customHeight="false" outlineLevel="0" collapsed="false">
      <c r="G57" s="73"/>
    </row>
    <row r="58" customFormat="false" ht="12.75" hidden="false" customHeight="false" outlineLevel="0" collapsed="false">
      <c r="B58" s="14"/>
      <c r="G58" s="73"/>
    </row>
    <row r="59" customFormat="false" ht="12.75" hidden="false" customHeight="false" outlineLevel="0" collapsed="false">
      <c r="G59" s="73"/>
    </row>
    <row r="60" customFormat="false" ht="12.75" hidden="false" customHeight="false" outlineLevel="0" collapsed="false">
      <c r="G60" s="73"/>
    </row>
    <row r="61" customFormat="false" ht="12.75" hidden="false" customHeight="false" outlineLevel="0" collapsed="false">
      <c r="B61" s="10"/>
      <c r="G61" s="73"/>
    </row>
    <row r="62" customFormat="false" ht="12.75" hidden="false" customHeight="false" outlineLevel="0" collapsed="false">
      <c r="G62" s="73"/>
    </row>
    <row r="63" customFormat="false" ht="12.75" hidden="false" customHeight="false" outlineLevel="0" collapsed="false">
      <c r="B63" s="10"/>
      <c r="G63" s="73"/>
    </row>
    <row r="64" customFormat="false" ht="12.75" hidden="false" customHeight="false" outlineLevel="0" collapsed="false">
      <c r="G64" s="73"/>
    </row>
    <row r="65" customFormat="false" ht="12.75" hidden="false" customHeight="false" outlineLevel="0" collapsed="false">
      <c r="B65" s="10"/>
      <c r="G65" s="73"/>
    </row>
    <row r="66" customFormat="false" ht="12.75" hidden="false" customHeight="false" outlineLevel="0" collapsed="false">
      <c r="G66" s="73"/>
    </row>
    <row r="67" customFormat="false" ht="12.75" hidden="false" customHeight="false" outlineLevel="0" collapsed="false">
      <c r="B67" s="10"/>
      <c r="G67" s="73"/>
    </row>
    <row r="68" customFormat="false" ht="12.75" hidden="false" customHeight="false" outlineLevel="0" collapsed="false">
      <c r="G68" s="73"/>
    </row>
    <row r="69" customFormat="false" ht="12.75" hidden="false" customHeight="false" outlineLevel="0" collapsed="false">
      <c r="G69" s="73"/>
    </row>
    <row r="70" customFormat="false" ht="12.75" hidden="false" customHeight="false" outlineLevel="0" collapsed="false">
      <c r="B70" s="10"/>
    </row>
    <row r="71" customFormat="false" ht="12.75" hidden="false" customHeight="false" outlineLevel="0" collapsed="false">
      <c r="G71" s="73"/>
    </row>
    <row r="72" customFormat="false" ht="12.75" hidden="false" customHeight="false" outlineLevel="0" collapsed="false">
      <c r="B72" s="10"/>
      <c r="G72" s="73"/>
    </row>
    <row r="73" customFormat="false" ht="12.75" hidden="false" customHeight="false" outlineLevel="0" collapsed="false">
      <c r="G73" s="73"/>
    </row>
    <row r="74" customFormat="false" ht="12.75" hidden="false" customHeight="false" outlineLevel="0" collapsed="false">
      <c r="G74" s="73"/>
    </row>
    <row r="75" customFormat="false" ht="12.75" hidden="false" customHeight="false" outlineLevel="0" collapsed="false">
      <c r="G75" s="73"/>
    </row>
    <row r="76" customFormat="false" ht="12.75" hidden="false" customHeight="false" outlineLevel="0" collapsed="false">
      <c r="G76" s="73"/>
    </row>
    <row r="77" customFormat="false" ht="12.75" hidden="false" customHeight="false" outlineLevel="0" collapsed="false">
      <c r="G77" s="73"/>
    </row>
    <row r="78" customFormat="false" ht="12.75" hidden="false" customHeight="false" outlineLevel="0" collapsed="false">
      <c r="G78" s="46"/>
    </row>
    <row r="79" customFormat="false" ht="12.75" hidden="false" customHeight="false" outlineLevel="0" collapsed="false">
      <c r="G79" s="74"/>
    </row>
  </sheetData>
  <mergeCells count="1">
    <mergeCell ref="E4:H4"/>
  </mergeCells>
  <printOptions headings="false" gridLines="false" gridLinesSet="true" horizontalCentered="false" verticalCentered="false"/>
  <pageMargins left="0.39375" right="0.39375" top="0.39375" bottom="0.39375" header="0.511811023622047" footer="0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&amp;C&amp;A &amp;P / &amp;N&amp;R&amp;F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5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3" topLeftCell="A14" activePane="bottomLeft" state="frozen"/>
      <selection pane="topLeft" activeCell="A1" activeCellId="0" sqref="A1"/>
      <selection pane="bottomLeft" activeCell="A3" activeCellId="0" sqref="A3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76" width="33.57"/>
    <col collapsed="false" customWidth="true" hidden="false" outlineLevel="0" max="2" min="2" style="77" width="11.14"/>
    <col collapsed="false" customWidth="true" hidden="false" outlineLevel="0" max="3" min="3" style="78" width="10.14"/>
    <col collapsed="false" customWidth="true" hidden="false" outlineLevel="0" max="9" min="4" style="78" width="7.16"/>
    <col collapsed="false" customWidth="true" hidden="false" outlineLevel="0" max="10" min="10" style="79" width="7.16"/>
    <col collapsed="false" customWidth="true" hidden="false" outlineLevel="0" max="11" min="11" style="79" width="9.71"/>
    <col collapsed="false" customWidth="true" hidden="false" outlineLevel="0" max="12" min="12" style="80" width="9.71"/>
    <col collapsed="false" customWidth="true" hidden="false" outlineLevel="0" max="13" min="13" style="81" width="11.57"/>
    <col collapsed="false" customWidth="true" hidden="false" outlineLevel="0" max="14" min="14" style="82" width="12.29"/>
    <col collapsed="false" customWidth="true" hidden="false" outlineLevel="0" max="15" min="15" style="82" width="11.29"/>
    <col collapsed="false" customWidth="true" hidden="false" outlineLevel="0" max="16" min="16" style="82" width="12.71"/>
    <col collapsed="false" customWidth="false" hidden="false" outlineLevel="0" max="16384" min="17" style="82" width="11.43"/>
  </cols>
  <sheetData>
    <row r="1" customFormat="false" ht="16.5" hidden="false" customHeight="true" outlineLevel="0" collapsed="false">
      <c r="A1" s="22" t="str">
        <f aca="false">'Kostenzusammenstellung '!A1</f>
        <v>Veranstaltung: ITB23 vom 07.-09.03.2023</v>
      </c>
      <c r="B1" s="83"/>
      <c r="C1" s="84"/>
      <c r="D1" s="85"/>
      <c r="E1" s="86"/>
      <c r="J1" s="87"/>
      <c r="L1" s="88"/>
    </row>
    <row r="2" customFormat="false" ht="16.5" hidden="false" customHeight="true" outlineLevel="0" collapsed="false">
      <c r="A2" s="89"/>
      <c r="B2" s="90"/>
      <c r="C2" s="91"/>
      <c r="J2" s="87"/>
      <c r="K2" s="87"/>
      <c r="L2" s="45"/>
    </row>
    <row r="3" customFormat="false" ht="27" hidden="false" customHeight="true" outlineLevel="0" collapsed="false">
      <c r="A3" s="92" t="s">
        <v>49</v>
      </c>
      <c r="B3" s="92"/>
      <c r="C3" s="91"/>
      <c r="D3" s="93"/>
      <c r="J3" s="87"/>
      <c r="K3" s="87"/>
      <c r="L3" s="10"/>
    </row>
    <row r="4" s="80" customFormat="true" ht="23.25" hidden="false" customHeight="true" outlineLevel="0" collapsed="false">
      <c r="C4" s="94" t="s">
        <v>50</v>
      </c>
      <c r="D4" s="95"/>
      <c r="E4" s="96"/>
      <c r="H4" s="97"/>
      <c r="I4" s="97"/>
      <c r="M4" s="81"/>
    </row>
    <row r="5" s="80" customFormat="true" ht="20.25" hidden="false" customHeight="true" outlineLevel="0" collapsed="false">
      <c r="A5" s="98" t="s">
        <v>51</v>
      </c>
      <c r="B5" s="99"/>
      <c r="C5" s="100" t="n">
        <v>0.2568</v>
      </c>
      <c r="D5" s="78"/>
      <c r="E5" s="101"/>
      <c r="F5" s="101"/>
      <c r="G5" s="102"/>
      <c r="H5" s="102"/>
      <c r="I5" s="101"/>
      <c r="J5" s="101"/>
      <c r="K5" s="101"/>
      <c r="L5" s="103"/>
      <c r="N5" s="104" t="s">
        <v>52</v>
      </c>
      <c r="O5" s="104"/>
    </row>
    <row r="6" customFormat="false" ht="20.25" hidden="false" customHeight="true" outlineLevel="0" collapsed="false">
      <c r="A6" s="105" t="s">
        <v>53</v>
      </c>
      <c r="B6" s="106"/>
      <c r="C6" s="100" t="n">
        <v>0.112</v>
      </c>
      <c r="E6" s="83"/>
      <c r="H6" s="107"/>
      <c r="I6" s="107"/>
      <c r="J6" s="87"/>
      <c r="N6" s="108" t="s">
        <v>54</v>
      </c>
      <c r="O6" s="109" t="n">
        <v>0.133821333333333</v>
      </c>
      <c r="P6" s="80"/>
    </row>
    <row r="7" customFormat="false" ht="20.25" hidden="false" customHeight="true" outlineLevel="0" collapsed="false">
      <c r="A7" s="105" t="s">
        <v>55</v>
      </c>
      <c r="B7" s="106"/>
      <c r="C7" s="100" t="n">
        <v>0.198</v>
      </c>
      <c r="E7" s="83"/>
      <c r="H7" s="107"/>
      <c r="I7" s="107"/>
      <c r="J7" s="87"/>
      <c r="N7" s="110" t="s">
        <v>56</v>
      </c>
      <c r="O7" s="111" t="n">
        <v>0.08025</v>
      </c>
      <c r="P7" s="80"/>
    </row>
    <row r="8" customFormat="false" ht="20.25" hidden="false" customHeight="true" outlineLevel="0" collapsed="false">
      <c r="A8" s="112" t="s">
        <v>57</v>
      </c>
      <c r="B8" s="113"/>
      <c r="C8" s="114" t="n">
        <v>0.0763</v>
      </c>
      <c r="E8" s="83"/>
      <c r="H8" s="107"/>
      <c r="I8" s="107"/>
      <c r="J8" s="87"/>
      <c r="N8" s="115" t="s">
        <v>58</v>
      </c>
      <c r="O8" s="109" t="n">
        <v>0.132290909090909</v>
      </c>
      <c r="P8" s="80"/>
    </row>
    <row r="9" customFormat="false" ht="20.25" hidden="false" customHeight="true" outlineLevel="0" collapsed="false">
      <c r="A9" s="112" t="s">
        <v>59</v>
      </c>
      <c r="B9" s="113"/>
      <c r="C9" s="116" t="n">
        <v>0.07</v>
      </c>
      <c r="E9" s="83"/>
      <c r="H9" s="107"/>
      <c r="I9" s="107"/>
      <c r="J9" s="87"/>
      <c r="N9" s="117" t="s">
        <v>60</v>
      </c>
      <c r="O9" s="118" t="n">
        <v>0.0756</v>
      </c>
      <c r="P9" s="80"/>
    </row>
    <row r="10" customFormat="false" ht="21" hidden="false" customHeight="true" outlineLevel="0" collapsed="false">
      <c r="A10" s="119" t="s">
        <v>61</v>
      </c>
      <c r="B10" s="120"/>
      <c r="C10" s="121" t="n">
        <v>0.148235294117647</v>
      </c>
      <c r="E10" s="83"/>
      <c r="H10" s="107"/>
      <c r="I10" s="107"/>
      <c r="J10" s="87"/>
    </row>
    <row r="11" customFormat="false" ht="12.75" hidden="false" customHeight="false" outlineLevel="0" collapsed="false">
      <c r="A11" s="122"/>
      <c r="B11" s="123"/>
      <c r="C11" s="123"/>
      <c r="D11" s="124"/>
      <c r="E11" s="124"/>
      <c r="F11" s="124"/>
      <c r="G11" s="124"/>
      <c r="H11" s="124"/>
      <c r="I11" s="124"/>
      <c r="J11" s="125"/>
      <c r="K11" s="125"/>
      <c r="L11" s="126"/>
    </row>
    <row r="12" customFormat="false" ht="21.75" hidden="false" customHeight="true" outlineLevel="0" collapsed="false">
      <c r="A12" s="127"/>
      <c r="B12" s="128"/>
      <c r="C12" s="129"/>
      <c r="D12" s="129"/>
      <c r="E12" s="129" t="s">
        <v>62</v>
      </c>
      <c r="F12" s="130" t="n">
        <v>0.4</v>
      </c>
      <c r="G12" s="130" t="n">
        <v>1</v>
      </c>
      <c r="H12" s="130" t="n">
        <v>0.4</v>
      </c>
      <c r="I12" s="130" t="n">
        <v>1</v>
      </c>
      <c r="J12" s="131"/>
      <c r="K12" s="132" t="s">
        <v>63</v>
      </c>
      <c r="L12" s="133" t="s">
        <v>64</v>
      </c>
      <c r="M12" s="133" t="s">
        <v>64</v>
      </c>
      <c r="N12" s="133" t="s">
        <v>64</v>
      </c>
      <c r="O12" s="134" t="s">
        <v>64</v>
      </c>
      <c r="P12" s="135"/>
      <c r="Q12" s="81"/>
    </row>
    <row r="13" s="80" customFormat="true" ht="24.75" hidden="false" customHeight="true" outlineLevel="0" collapsed="false">
      <c r="A13" s="136" t="s">
        <v>65</v>
      </c>
      <c r="B13" s="137" t="s">
        <v>66</v>
      </c>
      <c r="C13" s="138" t="s">
        <v>67</v>
      </c>
      <c r="D13" s="138" t="s">
        <v>68</v>
      </c>
      <c r="E13" s="139" t="s">
        <v>69</v>
      </c>
      <c r="F13" s="138" t="s">
        <v>70</v>
      </c>
      <c r="G13" s="138" t="s">
        <v>70</v>
      </c>
      <c r="H13" s="138" t="s">
        <v>71</v>
      </c>
      <c r="I13" s="138" t="s">
        <v>71</v>
      </c>
      <c r="J13" s="140" t="s">
        <v>72</v>
      </c>
      <c r="K13" s="141" t="s">
        <v>68</v>
      </c>
      <c r="L13" s="142" t="s">
        <v>73</v>
      </c>
      <c r="M13" s="142" t="s">
        <v>74</v>
      </c>
      <c r="N13" s="142" t="s">
        <v>71</v>
      </c>
      <c r="O13" s="143" t="s">
        <v>75</v>
      </c>
      <c r="P13" s="144" t="s">
        <v>43</v>
      </c>
      <c r="Q13" s="145"/>
    </row>
    <row r="14" s="157" customFormat="true" ht="18" hidden="false" customHeight="true" outlineLevel="0" collapsed="false">
      <c r="A14" s="146" t="s">
        <v>76</v>
      </c>
      <c r="B14" s="147" t="n">
        <v>6058.84</v>
      </c>
      <c r="C14" s="148"/>
      <c r="D14" s="149"/>
      <c r="E14" s="150" t="n">
        <v>1</v>
      </c>
      <c r="F14" s="150" t="n">
        <v>2</v>
      </c>
      <c r="G14" s="150"/>
      <c r="H14" s="150" t="n">
        <v>3</v>
      </c>
      <c r="I14" s="150"/>
      <c r="J14" s="151" t="n">
        <v>1</v>
      </c>
      <c r="K14" s="152" t="n">
        <f aca="false">ROUND(D14*$C$5*B14,2)</f>
        <v>0</v>
      </c>
      <c r="L14" s="153" t="n">
        <f aca="false">E14*$C$6*B14</f>
        <v>678.59008</v>
      </c>
      <c r="M14" s="153" t="n">
        <f aca="false">IF(F14,ROUND(B14*F14*0.4*$C$8,2),IF(G14,ROUND(B14*G14*$C$8,2),0))</f>
        <v>369.83</v>
      </c>
      <c r="N14" s="153" t="n">
        <f aca="false">IF(H14,ROUND(B14*H14*0.4*$C$9,2),IF(I14,ROUND(B14*I14*$C$9,2),0))</f>
        <v>508.94</v>
      </c>
      <c r="O14" s="154" t="n">
        <f aca="false">J14*B14*$C$10</f>
        <v>898.133929411765</v>
      </c>
      <c r="P14" s="155" t="n">
        <f aca="false">SUM(K14:O14)</f>
        <v>2455.49400941176</v>
      </c>
      <c r="Q14" s="156"/>
    </row>
    <row r="15" s="157" customFormat="true" ht="18" hidden="false" customHeight="true" outlineLevel="0" collapsed="false">
      <c r="A15" s="158" t="s">
        <v>77</v>
      </c>
      <c r="B15" s="159" t="n">
        <v>6057.72</v>
      </c>
      <c r="C15" s="160"/>
      <c r="D15" s="160"/>
      <c r="E15" s="161" t="n">
        <v>1</v>
      </c>
      <c r="F15" s="161" t="n">
        <v>2</v>
      </c>
      <c r="G15" s="161"/>
      <c r="H15" s="161" t="n">
        <v>3</v>
      </c>
      <c r="I15" s="161"/>
      <c r="J15" s="162" t="n">
        <v>1</v>
      </c>
      <c r="K15" s="152" t="n">
        <f aca="false">D15*$C$5*B15</f>
        <v>0</v>
      </c>
      <c r="L15" s="153" t="n">
        <f aca="false">E15*$C$6*B15</f>
        <v>678.46464</v>
      </c>
      <c r="M15" s="153" t="n">
        <f aca="false">IF(F15,ROUND(B15*F15*0.4*$C$8,2),IF(G15,ROUND(B15*G15*$C$8,2),0))</f>
        <v>369.76</v>
      </c>
      <c r="N15" s="153" t="n">
        <f aca="false">IF(H15,ROUND(B15*H15*0.4*$C$9,2),IF(I15,ROUND(B15*I15*$C$9,2),0))</f>
        <v>508.85</v>
      </c>
      <c r="O15" s="154" t="n">
        <f aca="false">J15*B15*$C$10</f>
        <v>897.967905882353</v>
      </c>
      <c r="P15" s="155" t="n">
        <f aca="false">SUM(K15:O15)</f>
        <v>2455.04254588235</v>
      </c>
      <c r="Q15" s="156"/>
    </row>
    <row r="16" s="157" customFormat="true" ht="18" hidden="false" customHeight="true" outlineLevel="0" collapsed="false">
      <c r="A16" s="158" t="s">
        <v>78</v>
      </c>
      <c r="B16" s="159" t="n">
        <v>6054.72</v>
      </c>
      <c r="C16" s="160"/>
      <c r="D16" s="160"/>
      <c r="E16" s="161" t="n">
        <v>1</v>
      </c>
      <c r="F16" s="161" t="n">
        <v>2</v>
      </c>
      <c r="G16" s="161"/>
      <c r="H16" s="161" t="n">
        <v>3</v>
      </c>
      <c r="I16" s="161"/>
      <c r="J16" s="162" t="n">
        <v>1</v>
      </c>
      <c r="K16" s="152" t="n">
        <f aca="false">D16*$C$5*B16</f>
        <v>0</v>
      </c>
      <c r="L16" s="153" t="n">
        <f aca="false">E16*$C$6*B16</f>
        <v>678.12864</v>
      </c>
      <c r="M16" s="153" t="n">
        <f aca="false">IF(F16,ROUND(B16*F16*0.4*$C$8,2),IF(G16,ROUND(B16*G16*$C$8,2),0))</f>
        <v>369.58</v>
      </c>
      <c r="N16" s="153" t="n">
        <f aca="false">IF(H16,ROUND(B16*H16*0.4*$C$9,2),IF(I16,ROUND(B16*I16*$C$9,2),0))</f>
        <v>508.6</v>
      </c>
      <c r="O16" s="154" t="n">
        <f aca="false">J16*B16*$C$10</f>
        <v>897.5232</v>
      </c>
      <c r="P16" s="155" t="n">
        <f aca="false">SUM(K16:O16)</f>
        <v>2453.83184</v>
      </c>
      <c r="Q16" s="156"/>
    </row>
    <row r="17" s="157" customFormat="true" ht="18" hidden="false" customHeight="true" outlineLevel="0" collapsed="false">
      <c r="A17" s="158" t="s">
        <v>79</v>
      </c>
      <c r="B17" s="159" t="n">
        <v>2606.37</v>
      </c>
      <c r="C17" s="160"/>
      <c r="D17" s="160"/>
      <c r="E17" s="161" t="n">
        <v>1</v>
      </c>
      <c r="F17" s="161" t="n">
        <v>2</v>
      </c>
      <c r="G17" s="161"/>
      <c r="H17" s="161" t="n">
        <v>3</v>
      </c>
      <c r="I17" s="161"/>
      <c r="J17" s="162" t="n">
        <v>1</v>
      </c>
      <c r="K17" s="152" t="n">
        <f aca="false">D17*$C$5*B17</f>
        <v>0</v>
      </c>
      <c r="L17" s="153" t="n">
        <f aca="false">E17*$C$6*B17</f>
        <v>291.91344</v>
      </c>
      <c r="M17" s="153" t="n">
        <f aca="false">IF(F17,ROUND(B17*F17*0.4*$C$8,2),IF(G17,ROUND(B17*G17*$C$8,2),0))</f>
        <v>159.09</v>
      </c>
      <c r="N17" s="153" t="n">
        <f aca="false">IF(H17,ROUND(B17*H17*0.4*$C$9,2),IF(I17,ROUND(B17*I17*$C$9,2),0))</f>
        <v>218.94</v>
      </c>
      <c r="O17" s="154" t="n">
        <f aca="false">J17*B17*$C$10</f>
        <v>386.356023529412</v>
      </c>
      <c r="P17" s="155" t="n">
        <f aca="false">SUM(K17:O17)</f>
        <v>1056.29946352941</v>
      </c>
      <c r="Q17" s="156"/>
    </row>
    <row r="18" s="157" customFormat="true" ht="18" hidden="false" customHeight="true" outlineLevel="0" collapsed="false">
      <c r="A18" s="158" t="s">
        <v>80</v>
      </c>
      <c r="B18" s="159" t="n">
        <v>2605.38</v>
      </c>
      <c r="C18" s="161"/>
      <c r="D18" s="161"/>
      <c r="E18" s="161" t="n">
        <v>1</v>
      </c>
      <c r="F18" s="161" t="n">
        <v>2</v>
      </c>
      <c r="G18" s="161"/>
      <c r="H18" s="161" t="n">
        <v>3</v>
      </c>
      <c r="I18" s="161"/>
      <c r="J18" s="162" t="n">
        <v>1</v>
      </c>
      <c r="K18" s="152" t="n">
        <f aca="false">D18*$C$5*B18</f>
        <v>0</v>
      </c>
      <c r="L18" s="153" t="n">
        <f aca="false">E18*$C$6*B18</f>
        <v>291.80256</v>
      </c>
      <c r="M18" s="153" t="n">
        <f aca="false">IF(F18,ROUND(B18*F18*0.4*$C$8,2),IF(G18,ROUND(B18*G18*$C$8,2),0))</f>
        <v>159.03</v>
      </c>
      <c r="N18" s="153" t="n">
        <f aca="false">IF(H18,ROUND(B18*H18*0.4*$C$9,2),IF(I18,ROUND(B18*I18*$C$9,2),0))</f>
        <v>218.85</v>
      </c>
      <c r="O18" s="154" t="n">
        <f aca="false">J18*B18*$C$10</f>
        <v>386.209270588235</v>
      </c>
      <c r="P18" s="155" t="n">
        <f aca="false">SUM(K18:O18)</f>
        <v>1055.89183058824</v>
      </c>
      <c r="Q18" s="156"/>
    </row>
    <row r="19" s="157" customFormat="true" ht="18" hidden="false" customHeight="true" outlineLevel="0" collapsed="false">
      <c r="A19" s="158" t="s">
        <v>81</v>
      </c>
      <c r="B19" s="159" t="n">
        <v>6061.24</v>
      </c>
      <c r="C19" s="160"/>
      <c r="D19" s="160"/>
      <c r="E19" s="161" t="n">
        <v>1</v>
      </c>
      <c r="F19" s="161" t="n">
        <v>2</v>
      </c>
      <c r="G19" s="161"/>
      <c r="H19" s="161" t="n">
        <v>3</v>
      </c>
      <c r="I19" s="161"/>
      <c r="J19" s="162" t="n">
        <v>1</v>
      </c>
      <c r="K19" s="152" t="n">
        <f aca="false">D19*$C$5*B19</f>
        <v>0</v>
      </c>
      <c r="L19" s="153" t="n">
        <f aca="false">E19*$C$6*B19</f>
        <v>678.85888</v>
      </c>
      <c r="M19" s="153" t="n">
        <f aca="false">IF(F19,ROUND(B19*F19*0.4*$C$8,2),IF(G19,ROUND(B19*G19*$C$8,2),0))</f>
        <v>369.98</v>
      </c>
      <c r="N19" s="153" t="n">
        <f aca="false">IF(H19,ROUND(B19*H19*0.4*$C$9,2),IF(I19,ROUND(B19*I19*$C$9,2),0))</f>
        <v>509.14</v>
      </c>
      <c r="O19" s="154" t="n">
        <f aca="false">J19*B19*$C$10</f>
        <v>898.489694117647</v>
      </c>
      <c r="P19" s="155" t="n">
        <f aca="false">SUM(K19:O19)</f>
        <v>2456.46857411765</v>
      </c>
      <c r="Q19" s="156"/>
    </row>
    <row r="20" s="157" customFormat="true" ht="18" hidden="false" customHeight="true" outlineLevel="0" collapsed="false">
      <c r="A20" s="158" t="s">
        <v>82</v>
      </c>
      <c r="B20" s="159" t="n">
        <v>6057.75</v>
      </c>
      <c r="C20" s="160"/>
      <c r="D20" s="160"/>
      <c r="E20" s="161" t="n">
        <v>1</v>
      </c>
      <c r="F20" s="161" t="n">
        <v>2</v>
      </c>
      <c r="G20" s="161"/>
      <c r="H20" s="161" t="n">
        <v>3</v>
      </c>
      <c r="I20" s="161"/>
      <c r="J20" s="162" t="n">
        <v>1</v>
      </c>
      <c r="K20" s="152" t="n">
        <f aca="false">D20*$C$5*B20</f>
        <v>0</v>
      </c>
      <c r="L20" s="153" t="n">
        <f aca="false">E20*$C$6*B20</f>
        <v>678.468</v>
      </c>
      <c r="M20" s="153" t="n">
        <f aca="false">IF(F20,ROUND(B20*F20*0.4*$C$8,2),IF(G20,ROUND(B20*G20*$C$8,2),0))</f>
        <v>369.77</v>
      </c>
      <c r="N20" s="153" t="n">
        <f aca="false">IF(H20,ROUND(B20*H20*0.4*$C$9,2),IF(I20,ROUND(B20*I20*$C$9,2),0))</f>
        <v>508.85</v>
      </c>
      <c r="O20" s="154" t="n">
        <f aca="false">J20*B20*$C$10</f>
        <v>897.972352941176</v>
      </c>
      <c r="P20" s="155" t="n">
        <f aca="false">SUM(K20:O20)</f>
        <v>2455.06035294118</v>
      </c>
      <c r="Q20" s="156"/>
    </row>
    <row r="21" s="157" customFormat="true" ht="18" hidden="false" customHeight="true" outlineLevel="0" collapsed="false">
      <c r="A21" s="158" t="s">
        <v>83</v>
      </c>
      <c r="B21" s="159" t="n">
        <v>6057.79</v>
      </c>
      <c r="C21" s="160"/>
      <c r="D21" s="160"/>
      <c r="E21" s="161" t="n">
        <v>1</v>
      </c>
      <c r="F21" s="161" t="n">
        <v>2</v>
      </c>
      <c r="G21" s="161"/>
      <c r="H21" s="161" t="n">
        <v>3</v>
      </c>
      <c r="I21" s="161"/>
      <c r="J21" s="162" t="n">
        <v>1</v>
      </c>
      <c r="K21" s="152" t="n">
        <f aca="false">D21*$C$5*B21</f>
        <v>0</v>
      </c>
      <c r="L21" s="153" t="n">
        <f aca="false">E21*$C$6*B21</f>
        <v>678.47248</v>
      </c>
      <c r="M21" s="153" t="n">
        <f aca="false">IF(F21,ROUND(B21*F21*0.4*$C$8,2),IF(G21,ROUND(B21*G21*$C$8,2),0))</f>
        <v>369.77</v>
      </c>
      <c r="N21" s="153" t="n">
        <f aca="false">IF(H21,ROUND(B21*H21*0.4*$C$9,2),IF(I21,ROUND(B21*I21*$C$9,2),0))</f>
        <v>508.85</v>
      </c>
      <c r="O21" s="154" t="n">
        <f aca="false">J21*B21*$C$10</f>
        <v>897.978282352941</v>
      </c>
      <c r="P21" s="155" t="n">
        <f aca="false">SUM(K21:O21)</f>
        <v>2455.07076235294</v>
      </c>
      <c r="Q21" s="156"/>
    </row>
    <row r="22" s="157" customFormat="true" ht="18" hidden="false" customHeight="true" outlineLevel="0" collapsed="false">
      <c r="A22" s="158" t="s">
        <v>84</v>
      </c>
      <c r="B22" s="159" t="n">
        <v>6057.58</v>
      </c>
      <c r="C22" s="160"/>
      <c r="D22" s="160"/>
      <c r="E22" s="161" t="n">
        <v>1</v>
      </c>
      <c r="F22" s="161" t="n">
        <v>2</v>
      </c>
      <c r="G22" s="161"/>
      <c r="H22" s="161" t="n">
        <v>3</v>
      </c>
      <c r="I22" s="161"/>
      <c r="J22" s="162" t="n">
        <v>1</v>
      </c>
      <c r="K22" s="152" t="n">
        <f aca="false">D22*$C$5*B22</f>
        <v>0</v>
      </c>
      <c r="L22" s="153" t="n">
        <f aca="false">E22*$C$6*B22</f>
        <v>678.44896</v>
      </c>
      <c r="M22" s="153" t="n">
        <f aca="false">IF(F22,ROUND(B22*F22*0.4*$C$8,2),IF(G22,ROUND(B22*G22*$C$8,2),0))</f>
        <v>369.75</v>
      </c>
      <c r="N22" s="153" t="n">
        <f aca="false">IF(H22,ROUND(B22*H22*0.4*$C$9,2),IF(I22,ROUND(B22*I22*$C$9,2),0))</f>
        <v>508.84</v>
      </c>
      <c r="O22" s="154" t="n">
        <f aca="false">J22*B22*$C$10</f>
        <v>897.947152941176</v>
      </c>
      <c r="P22" s="155" t="n">
        <f aca="false">SUM(K22:O22)</f>
        <v>2454.98611294118</v>
      </c>
      <c r="Q22" s="156"/>
    </row>
    <row r="23" s="157" customFormat="true" ht="18" hidden="false" customHeight="true" outlineLevel="0" collapsed="false">
      <c r="A23" s="158" t="s">
        <v>85</v>
      </c>
      <c r="B23" s="159" t="n">
        <v>2909.55</v>
      </c>
      <c r="C23" s="160"/>
      <c r="D23" s="160"/>
      <c r="E23" s="161" t="n">
        <v>1</v>
      </c>
      <c r="F23" s="161" t="n">
        <v>2</v>
      </c>
      <c r="G23" s="161"/>
      <c r="H23" s="161" t="n">
        <v>3</v>
      </c>
      <c r="I23" s="161"/>
      <c r="J23" s="162" t="n">
        <v>1</v>
      </c>
      <c r="K23" s="152" t="n">
        <f aca="false">D23*$C$5*B23</f>
        <v>0</v>
      </c>
      <c r="L23" s="153" t="n">
        <f aca="false">E23*$C$6*B23</f>
        <v>325.8696</v>
      </c>
      <c r="M23" s="153" t="n">
        <f aca="false">IF(F23,ROUND(B23*F23*0.4*$C$8,2),IF(G23,ROUND(B23*G23*$C$8,2),0))</f>
        <v>177.6</v>
      </c>
      <c r="N23" s="153" t="n">
        <f aca="false">IF(H23,ROUND(B23*H23*0.4*$C$9,2),IF(I23,ROUND(B23*I23*$C$9,2),0))</f>
        <v>244.4</v>
      </c>
      <c r="O23" s="154" t="n">
        <f aca="false">J23*B23*$C$10</f>
        <v>431.298</v>
      </c>
      <c r="P23" s="155" t="n">
        <f aca="false">SUM(K23:O23)</f>
        <v>1179.1676</v>
      </c>
      <c r="Q23" s="156"/>
    </row>
    <row r="24" s="157" customFormat="true" ht="18" hidden="false" customHeight="true" outlineLevel="0" collapsed="false">
      <c r="A24" s="158" t="s">
        <v>86</v>
      </c>
      <c r="B24" s="159" t="n">
        <v>3522.99</v>
      </c>
      <c r="C24" s="160"/>
      <c r="D24" s="160"/>
      <c r="E24" s="161" t="n">
        <v>1</v>
      </c>
      <c r="F24" s="161" t="n">
        <v>2</v>
      </c>
      <c r="G24" s="161"/>
      <c r="H24" s="161" t="n">
        <v>3</v>
      </c>
      <c r="I24" s="161"/>
      <c r="J24" s="162" t="n">
        <v>1</v>
      </c>
      <c r="K24" s="152" t="n">
        <f aca="false">D24*$C$5*B24</f>
        <v>0</v>
      </c>
      <c r="L24" s="153" t="n">
        <f aca="false">E24*$C$6*B24</f>
        <v>394.57488</v>
      </c>
      <c r="M24" s="153" t="n">
        <f aca="false">IF(F24,ROUND(B24*F24*0.4*$C$8,2),IF(G24,ROUND(B24*G24*$C$8,2),0))</f>
        <v>215.04</v>
      </c>
      <c r="N24" s="153" t="n">
        <f aca="false">IF(H24,ROUND(B24*H24*0.4*$C$9,2),IF(I24,ROUND(B24*I24*$C$9,2),0))</f>
        <v>295.93</v>
      </c>
      <c r="O24" s="154" t="n">
        <f aca="false">J24*B24*$C$10</f>
        <v>522.231458823529</v>
      </c>
      <c r="P24" s="155" t="n">
        <f aca="false">SUM(K24:O24)</f>
        <v>1427.77633882353</v>
      </c>
      <c r="Q24" s="156"/>
    </row>
    <row r="25" s="157" customFormat="true" ht="18" hidden="false" customHeight="true" outlineLevel="0" collapsed="false">
      <c r="A25" s="158" t="s">
        <v>87</v>
      </c>
      <c r="B25" s="159" t="n">
        <v>1000</v>
      </c>
      <c r="C25" s="160"/>
      <c r="D25" s="160"/>
      <c r="E25" s="161"/>
      <c r="F25" s="161"/>
      <c r="G25" s="161"/>
      <c r="H25" s="161"/>
      <c r="I25" s="161"/>
      <c r="J25" s="162" t="n">
        <v>1</v>
      </c>
      <c r="K25" s="152" t="n">
        <f aca="false">D25*$C$5*B25</f>
        <v>0</v>
      </c>
      <c r="L25" s="153" t="n">
        <f aca="false">E25*$C$6*B25</f>
        <v>0</v>
      </c>
      <c r="M25" s="153" t="n">
        <f aca="false">IF(F25,ROUND(B25*F25*0.4*$C$8,2),IF(G25,ROUND(B25*G25*$C$8,2),0))</f>
        <v>0</v>
      </c>
      <c r="N25" s="153" t="n">
        <f aca="false">IF(H25,ROUND(B25*H25*0.4*$C$9,2),IF(I25,ROUND(B25*I25*$C$9,2),0))</f>
        <v>0</v>
      </c>
      <c r="O25" s="154" t="n">
        <f aca="false">J25*B25*$C$10</f>
        <v>148.235294117647</v>
      </c>
      <c r="P25" s="155" t="n">
        <f aca="false">SUM(K25:O25)</f>
        <v>148.235294117647</v>
      </c>
      <c r="Q25" s="156"/>
      <c r="R25" s="163"/>
    </row>
    <row r="26" s="157" customFormat="true" ht="18" hidden="false" customHeight="true" outlineLevel="0" collapsed="false">
      <c r="A26" s="158" t="s">
        <v>88</v>
      </c>
      <c r="B26" s="159" t="n">
        <v>2904.2</v>
      </c>
      <c r="C26" s="160"/>
      <c r="D26" s="160"/>
      <c r="E26" s="161" t="n">
        <v>1</v>
      </c>
      <c r="F26" s="161" t="n">
        <v>2</v>
      </c>
      <c r="G26" s="161"/>
      <c r="H26" s="161" t="n">
        <v>3</v>
      </c>
      <c r="I26" s="161"/>
      <c r="J26" s="162" t="n">
        <v>1</v>
      </c>
      <c r="K26" s="152" t="n">
        <f aca="false">D26*$C$5*B26</f>
        <v>0</v>
      </c>
      <c r="L26" s="153" t="n">
        <f aca="false">E26*$C$6*B26</f>
        <v>325.2704</v>
      </c>
      <c r="M26" s="153" t="n">
        <f aca="false">IF(F26,ROUND(B26*F26*0.4*$C$8,2),IF(G26,ROUND(B26*G26*$C$8,2),0))</f>
        <v>177.27</v>
      </c>
      <c r="N26" s="153" t="n">
        <f aca="false">IF(H26,ROUND(B26*H26*0.4*$C$9,2),IF(I26,ROUND(B26*I26*$C$9,2),0))</f>
        <v>243.95</v>
      </c>
      <c r="O26" s="154" t="n">
        <f aca="false">J26*B26*$C$10</f>
        <v>430.504941176471</v>
      </c>
      <c r="P26" s="155" t="n">
        <f aca="false">SUM(K26:O26)</f>
        <v>1176.99534117647</v>
      </c>
      <c r="Q26" s="156"/>
      <c r="R26" s="163"/>
    </row>
    <row r="27" s="157" customFormat="true" ht="18" hidden="false" customHeight="true" outlineLevel="0" collapsed="false">
      <c r="A27" s="158" t="s">
        <v>89</v>
      </c>
      <c r="B27" s="159" t="n">
        <v>3370.05</v>
      </c>
      <c r="C27" s="160"/>
      <c r="D27" s="160"/>
      <c r="E27" s="161" t="n">
        <v>1</v>
      </c>
      <c r="F27" s="161" t="n">
        <v>2</v>
      </c>
      <c r="G27" s="161"/>
      <c r="H27" s="161" t="n">
        <v>3</v>
      </c>
      <c r="I27" s="161"/>
      <c r="J27" s="162" t="n">
        <v>1</v>
      </c>
      <c r="K27" s="152" t="n">
        <f aca="false">D27*$C$5*B27</f>
        <v>0</v>
      </c>
      <c r="L27" s="153" t="n">
        <f aca="false">E27*$C$6*B27</f>
        <v>377.4456</v>
      </c>
      <c r="M27" s="153" t="n">
        <f aca="false">IF(F27,ROUND(B27*F27*0.4*$C$8,2),IF(G27,ROUND(B27*G27*$C$8,2),0))</f>
        <v>205.71</v>
      </c>
      <c r="N27" s="153" t="n">
        <f aca="false">IF(H27,ROUND(B27*H27*0.4*$C$9,2),IF(I27,ROUND(B27*I27*$C$9,2),0))</f>
        <v>283.08</v>
      </c>
      <c r="O27" s="154" t="n">
        <f aca="false">J27*B27*$C$10</f>
        <v>499.560352941176</v>
      </c>
      <c r="P27" s="155" t="n">
        <f aca="false">SUM(K27:O27)</f>
        <v>1365.79595294118</v>
      </c>
      <c r="Q27" s="156"/>
    </row>
    <row r="28" s="157" customFormat="true" ht="18" hidden="false" customHeight="true" outlineLevel="0" collapsed="false">
      <c r="A28" s="158" t="s">
        <v>90</v>
      </c>
      <c r="B28" s="159" t="n">
        <f aca="false">3257.28-2117.21</f>
        <v>1140.07</v>
      </c>
      <c r="C28" s="160"/>
      <c r="D28" s="160"/>
      <c r="E28" s="161" t="n">
        <v>1</v>
      </c>
      <c r="F28" s="161" t="n">
        <v>2</v>
      </c>
      <c r="G28" s="161"/>
      <c r="H28" s="161" t="n">
        <v>3</v>
      </c>
      <c r="I28" s="161"/>
      <c r="J28" s="162" t="n">
        <v>1</v>
      </c>
      <c r="K28" s="152" t="n">
        <f aca="false">D28*$C$5*B28</f>
        <v>0</v>
      </c>
      <c r="L28" s="153" t="n">
        <f aca="false">E28*$C$6*B28</f>
        <v>127.68784</v>
      </c>
      <c r="M28" s="153" t="n">
        <f aca="false">IF(F28,ROUND(B28*F28*0.4*$C$8,2),IF(G28,ROUND(B28*G28*$C$8,2),0))</f>
        <v>69.59</v>
      </c>
      <c r="N28" s="153" t="n">
        <f aca="false">IF(H28,ROUND(B28*H28*0.4*$C$9,2),IF(I28,ROUND(B28*I28*$C$9,2),0))</f>
        <v>95.77</v>
      </c>
      <c r="O28" s="154" t="n">
        <f aca="false">J28*B28*$C$10</f>
        <v>168.998611764706</v>
      </c>
      <c r="P28" s="155" t="n">
        <f aca="false">SUM(K28:O28)</f>
        <v>462.046451764706</v>
      </c>
      <c r="Q28" s="156"/>
    </row>
    <row r="29" customFormat="false" ht="18" hidden="false" customHeight="true" outlineLevel="0" collapsed="false">
      <c r="A29" s="164"/>
      <c r="B29" s="165"/>
      <c r="C29" s="166"/>
      <c r="D29" s="167"/>
      <c r="E29" s="167"/>
      <c r="F29" s="166"/>
      <c r="G29" s="166"/>
      <c r="H29" s="166"/>
      <c r="I29" s="166"/>
      <c r="J29" s="168"/>
      <c r="K29" s="169"/>
      <c r="L29" s="170"/>
      <c r="M29" s="170"/>
      <c r="N29" s="170"/>
      <c r="O29" s="171"/>
      <c r="P29" s="172"/>
      <c r="Q29" s="81"/>
    </row>
    <row r="30" customFormat="false" ht="21" hidden="false" customHeight="true" outlineLevel="0" collapsed="false">
      <c r="A30" s="173"/>
      <c r="B30" s="83"/>
      <c r="J30" s="87"/>
      <c r="O30" s="3" t="s">
        <v>46</v>
      </c>
      <c r="P30" s="174" t="n">
        <f aca="false">SUM(P14:P29)</f>
        <v>25058.1624705882</v>
      </c>
    </row>
    <row r="31" customFormat="false" ht="12.75" hidden="false" customHeight="false" outlineLevel="0" collapsed="false">
      <c r="P31" s="175"/>
    </row>
    <row r="42" s="82" customFormat="true" ht="12.75" hidden="false" customHeight="false" outlineLevel="0" collapsed="false"/>
    <row r="43" s="82" customFormat="true" ht="12.75" hidden="false" customHeight="false" outlineLevel="0" collapsed="false"/>
    <row r="44" s="82" customFormat="true" ht="12.75" hidden="false" customHeight="false" outlineLevel="0" collapsed="false"/>
    <row r="45" s="82" customFormat="true" ht="12.75" hidden="false" customHeight="false" outlineLevel="0" collapsed="false"/>
    <row r="46" s="82" customFormat="true" ht="12.75" hidden="false" customHeight="false" outlineLevel="0" collapsed="false"/>
    <row r="47" s="82" customFormat="true" ht="12.75" hidden="false" customHeight="false" outlineLevel="0" collapsed="false"/>
    <row r="48" s="82" customFormat="true" ht="12.75" hidden="false" customHeight="false" outlineLevel="0" collapsed="false"/>
    <row r="49" s="82" customFormat="true" ht="12.75" hidden="false" customHeight="false" outlineLevel="0" collapsed="false"/>
    <row r="50" s="82" customFormat="true" ht="12.75" hidden="false" customHeight="false" outlineLevel="0" collapsed="false"/>
    <row r="51" s="82" customFormat="true" ht="12.75" hidden="false" customHeight="false" outlineLevel="0" collapsed="false"/>
  </sheetData>
  <mergeCells count="2">
    <mergeCell ref="A3:B3"/>
    <mergeCell ref="N5:O5"/>
  </mergeCells>
  <printOptions headings="false" gridLines="false" gridLinesSet="true" horizontalCentered="false" verticalCentered="false"/>
  <pageMargins left="0.39375" right="0.39375" top="0.39375" bottom="0.39375" header="0.511811023622047" footer="0"/>
  <pageSetup paperSize="9" scale="82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&amp;C&amp;A &amp;P / &amp;N&amp;R&amp;F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4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7" topLeftCell="A8" activePane="bottomLeft" state="frozen"/>
      <selection pane="topLeft" activeCell="A1" activeCellId="0" sqref="A1"/>
      <selection pane="bottomLeft" activeCell="A19" activeCellId="0" sqref="A19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176" width="16.57"/>
    <col collapsed="false" customWidth="true" hidden="false" outlineLevel="0" max="2" min="2" style="177" width="11.14"/>
    <col collapsed="false" customWidth="true" hidden="false" outlineLevel="0" max="3" min="3" style="177" width="8"/>
    <col collapsed="false" customWidth="true" hidden="false" outlineLevel="0" max="4" min="4" style="157" width="9.42"/>
    <col collapsed="false" customWidth="true" hidden="false" outlineLevel="0" max="15" min="5" style="157" width="8.42"/>
    <col collapsed="false" customWidth="true" hidden="false" outlineLevel="0" max="18" min="16" style="157" width="8.86"/>
    <col collapsed="false" customWidth="true" hidden="false" outlineLevel="0" max="23" min="19" style="157" width="8.42"/>
    <col collapsed="false" customWidth="false" hidden="false" outlineLevel="0" max="24" min="24" style="157" width="11.43"/>
    <col collapsed="false" customWidth="false" hidden="true" outlineLevel="0" max="25" min="25" style="157" width="11.43"/>
    <col collapsed="false" customWidth="false" hidden="false" outlineLevel="0" max="16384" min="26" style="157" width="11.43"/>
  </cols>
  <sheetData>
    <row r="1" customFormat="false" ht="15" hidden="false" customHeight="false" outlineLevel="0" collapsed="false">
      <c r="A1" s="178" t="str">
        <f aca="false">'Kostenzusammenstellung '!A1</f>
        <v>Veranstaltung: ITB23 vom 07.-09.03.2023</v>
      </c>
      <c r="B1" s="179"/>
      <c r="C1" s="179"/>
    </row>
    <row r="2" customFormat="false" ht="17.35" hidden="false" customHeight="false" outlineLevel="0" collapsed="false">
      <c r="A2" s="180"/>
      <c r="B2" s="5"/>
      <c r="C2" s="5"/>
    </row>
    <row r="3" customFormat="false" ht="15.75" hidden="false" customHeight="true" outlineLevel="0" collapsed="false">
      <c r="A3" s="5" t="s">
        <v>91</v>
      </c>
      <c r="B3" s="181"/>
      <c r="C3" s="181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</row>
    <row r="4" s="157" customFormat="true" ht="20.25" hidden="false" customHeight="true" outlineLevel="0" collapsed="false">
      <c r="B4" s="182"/>
      <c r="C4" s="182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</row>
    <row r="5" customFormat="false" ht="16.5" hidden="false" customHeight="true" outlineLevel="0" collapsed="false">
      <c r="B5" s="8"/>
      <c r="C5" s="179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</row>
    <row r="6" customFormat="false" ht="15.75" hidden="false" customHeight="true" outlineLevel="0" collapsed="false">
      <c r="A6" s="183"/>
      <c r="B6" s="184"/>
      <c r="C6" s="184"/>
      <c r="D6" s="185" t="s">
        <v>92</v>
      </c>
      <c r="E6" s="186" t="s">
        <v>93</v>
      </c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7" t="s">
        <v>94</v>
      </c>
      <c r="Q6" s="187"/>
      <c r="R6" s="187"/>
      <c r="S6" s="188" t="s">
        <v>95</v>
      </c>
      <c r="T6" s="188"/>
      <c r="U6" s="188"/>
      <c r="V6" s="188"/>
      <c r="W6" s="188"/>
    </row>
    <row r="7" s="80" customFormat="true" ht="26.25" hidden="false" customHeight="true" outlineLevel="0" collapsed="false">
      <c r="A7" s="189" t="s">
        <v>96</v>
      </c>
      <c r="B7" s="190" t="s">
        <v>65</v>
      </c>
      <c r="C7" s="190" t="s">
        <v>97</v>
      </c>
      <c r="D7" s="185"/>
      <c r="E7" s="191"/>
      <c r="F7" s="191" t="n">
        <v>44982</v>
      </c>
      <c r="G7" s="191" t="n">
        <v>44983</v>
      </c>
      <c r="H7" s="191" t="n">
        <v>44984</v>
      </c>
      <c r="I7" s="191" t="n">
        <v>44985</v>
      </c>
      <c r="J7" s="191" t="n">
        <v>44986</v>
      </c>
      <c r="K7" s="191" t="n">
        <v>44987</v>
      </c>
      <c r="L7" s="191" t="n">
        <v>44988</v>
      </c>
      <c r="M7" s="191" t="n">
        <v>44989</v>
      </c>
      <c r="N7" s="191" t="n">
        <v>44990</v>
      </c>
      <c r="O7" s="192" t="n">
        <v>44991</v>
      </c>
      <c r="P7" s="193" t="n">
        <v>44992</v>
      </c>
      <c r="Q7" s="193" t="n">
        <v>44993</v>
      </c>
      <c r="R7" s="193" t="n">
        <v>44994</v>
      </c>
      <c r="S7" s="194" t="n">
        <v>44995</v>
      </c>
      <c r="T7" s="191" t="n">
        <v>44996</v>
      </c>
      <c r="U7" s="191" t="n">
        <v>44997</v>
      </c>
      <c r="V7" s="191" t="n">
        <v>44998</v>
      </c>
      <c r="W7" s="195"/>
    </row>
    <row r="8" s="80" customFormat="true" ht="18" hidden="false" customHeight="true" outlineLevel="0" collapsed="false">
      <c r="A8" s="146" t="s">
        <v>98</v>
      </c>
      <c r="B8" s="196" t="s">
        <v>99</v>
      </c>
      <c r="C8" s="196" t="s">
        <v>100</v>
      </c>
      <c r="D8" s="197" t="n">
        <f aca="true">SUM(IF(COUNTIF(OFFSET(P8:R8,ROW($1:$54)-1,),"x"),Y8))</f>
        <v>9</v>
      </c>
      <c r="E8" s="198"/>
      <c r="F8" s="199"/>
      <c r="G8" s="199"/>
      <c r="H8" s="199"/>
      <c r="I8" s="199" t="s">
        <v>101</v>
      </c>
      <c r="J8" s="199" t="s">
        <v>101</v>
      </c>
      <c r="K8" s="199" t="s">
        <v>101</v>
      </c>
      <c r="L8" s="199" t="s">
        <v>101</v>
      </c>
      <c r="M8" s="199" t="s">
        <v>101</v>
      </c>
      <c r="N8" s="199" t="s">
        <v>101</v>
      </c>
      <c r="O8" s="199" t="s">
        <v>101</v>
      </c>
      <c r="P8" s="200" t="s">
        <v>101</v>
      </c>
      <c r="Q8" s="201" t="s">
        <v>101</v>
      </c>
      <c r="R8" s="201" t="s">
        <v>101</v>
      </c>
      <c r="S8" s="202" t="s">
        <v>101</v>
      </c>
      <c r="T8" s="203" t="s">
        <v>101</v>
      </c>
      <c r="U8" s="203" t="s">
        <v>101</v>
      </c>
      <c r="V8" s="203" t="s">
        <v>101</v>
      </c>
      <c r="W8" s="204"/>
      <c r="Y8" s="205" t="n">
        <v>9</v>
      </c>
      <c r="Z8" s="205"/>
    </row>
    <row r="9" s="80" customFormat="true" ht="18" hidden="false" customHeight="true" outlineLevel="0" collapsed="false">
      <c r="A9" s="158" t="s">
        <v>98</v>
      </c>
      <c r="B9" s="206" t="s">
        <v>99</v>
      </c>
      <c r="C9" s="206" t="s">
        <v>102</v>
      </c>
      <c r="D9" s="207" t="n">
        <f aca="true">SUM(IF(COUNTIF(OFFSET(P9:R9,ROW($1:$54)-1,),"x"),Y9))</f>
        <v>0</v>
      </c>
      <c r="E9" s="202"/>
      <c r="F9" s="208"/>
      <c r="G9" s="208"/>
      <c r="H9" s="208"/>
      <c r="I9" s="208"/>
      <c r="J9" s="208"/>
      <c r="K9" s="208"/>
      <c r="L9" s="208"/>
      <c r="M9" s="208"/>
      <c r="N9" s="208"/>
      <c r="O9" s="208"/>
      <c r="P9" s="209"/>
      <c r="Q9" s="210"/>
      <c r="R9" s="210"/>
      <c r="S9" s="202"/>
      <c r="T9" s="211"/>
      <c r="U9" s="211"/>
      <c r="V9" s="211"/>
      <c r="W9" s="212"/>
      <c r="Y9" s="205" t="n">
        <v>9</v>
      </c>
      <c r="Z9" s="205"/>
    </row>
    <row r="10" s="80" customFormat="true" ht="18" hidden="false" customHeight="true" outlineLevel="0" collapsed="false">
      <c r="A10" s="158" t="s">
        <v>98</v>
      </c>
      <c r="B10" s="206" t="s">
        <v>99</v>
      </c>
      <c r="C10" s="206" t="s">
        <v>103</v>
      </c>
      <c r="D10" s="207" t="n">
        <f aca="true">SUM(IF(COUNTIF(OFFSET(P10:R10,ROW($1:$54)-1,),"x"),Y10))</f>
        <v>9</v>
      </c>
      <c r="E10" s="202"/>
      <c r="F10" s="208"/>
      <c r="G10" s="208"/>
      <c r="H10" s="208"/>
      <c r="I10" s="208" t="s">
        <v>101</v>
      </c>
      <c r="J10" s="208" t="s">
        <v>101</v>
      </c>
      <c r="K10" s="208" t="s">
        <v>101</v>
      </c>
      <c r="L10" s="208" t="s">
        <v>101</v>
      </c>
      <c r="M10" s="208" t="s">
        <v>101</v>
      </c>
      <c r="N10" s="208" t="s">
        <v>101</v>
      </c>
      <c r="O10" s="208" t="s">
        <v>101</v>
      </c>
      <c r="P10" s="209" t="s">
        <v>101</v>
      </c>
      <c r="Q10" s="210" t="s">
        <v>101</v>
      </c>
      <c r="R10" s="210" t="s">
        <v>101</v>
      </c>
      <c r="S10" s="202" t="s">
        <v>101</v>
      </c>
      <c r="T10" s="211" t="s">
        <v>101</v>
      </c>
      <c r="U10" s="211" t="s">
        <v>101</v>
      </c>
      <c r="V10" s="211" t="s">
        <v>101</v>
      </c>
      <c r="W10" s="212"/>
      <c r="Y10" s="205" t="n">
        <v>9</v>
      </c>
      <c r="Z10" s="205"/>
    </row>
    <row r="11" s="80" customFormat="true" ht="18" hidden="false" customHeight="true" outlineLevel="0" collapsed="false">
      <c r="A11" s="158" t="s">
        <v>98</v>
      </c>
      <c r="B11" s="206" t="s">
        <v>104</v>
      </c>
      <c r="C11" s="206" t="s">
        <v>100</v>
      </c>
      <c r="D11" s="207" t="n">
        <f aca="true">SUM(IF(COUNTIF(OFFSET(P11:R11,ROW($1:$54)-1,),"x"),Y11))</f>
        <v>9</v>
      </c>
      <c r="E11" s="202"/>
      <c r="F11" s="208"/>
      <c r="G11" s="208"/>
      <c r="H11" s="208"/>
      <c r="I11" s="208" t="s">
        <v>101</v>
      </c>
      <c r="J11" s="208" t="s">
        <v>101</v>
      </c>
      <c r="K11" s="208" t="s">
        <v>101</v>
      </c>
      <c r="L11" s="208" t="s">
        <v>101</v>
      </c>
      <c r="M11" s="208" t="s">
        <v>101</v>
      </c>
      <c r="N11" s="208" t="s">
        <v>101</v>
      </c>
      <c r="O11" s="208" t="s">
        <v>101</v>
      </c>
      <c r="P11" s="209" t="s">
        <v>101</v>
      </c>
      <c r="Q11" s="210" t="s">
        <v>101</v>
      </c>
      <c r="R11" s="210" t="s">
        <v>101</v>
      </c>
      <c r="S11" s="202" t="s">
        <v>101</v>
      </c>
      <c r="T11" s="211" t="s">
        <v>101</v>
      </c>
      <c r="U11" s="211" t="s">
        <v>101</v>
      </c>
      <c r="V11" s="211" t="s">
        <v>101</v>
      </c>
      <c r="W11" s="212"/>
      <c r="Y11" s="205" t="n">
        <v>9</v>
      </c>
      <c r="Z11" s="205"/>
    </row>
    <row r="12" s="80" customFormat="true" ht="18" hidden="false" customHeight="true" outlineLevel="0" collapsed="false">
      <c r="A12" s="158" t="s">
        <v>98</v>
      </c>
      <c r="B12" s="206" t="s">
        <v>104</v>
      </c>
      <c r="C12" s="206" t="s">
        <v>102</v>
      </c>
      <c r="D12" s="207" t="n">
        <f aca="true">SUM(IF(COUNTIF(OFFSET(P12:R12,ROW($1:$54)-1,),"x"),Y12))</f>
        <v>0</v>
      </c>
      <c r="E12" s="202"/>
      <c r="F12" s="208"/>
      <c r="G12" s="208"/>
      <c r="H12" s="208"/>
      <c r="I12" s="208"/>
      <c r="J12" s="208"/>
      <c r="K12" s="208"/>
      <c r="L12" s="208"/>
      <c r="M12" s="208"/>
      <c r="N12" s="208"/>
      <c r="O12" s="208"/>
      <c r="P12" s="209"/>
      <c r="Q12" s="210"/>
      <c r="R12" s="210"/>
      <c r="S12" s="202"/>
      <c r="T12" s="211"/>
      <c r="U12" s="211"/>
      <c r="V12" s="211"/>
      <c r="W12" s="212"/>
      <c r="Y12" s="205" t="n">
        <v>23</v>
      </c>
      <c r="Z12" s="205"/>
    </row>
    <row r="13" s="80" customFormat="true" ht="18" hidden="false" customHeight="true" outlineLevel="0" collapsed="false">
      <c r="A13" s="158" t="s">
        <v>98</v>
      </c>
      <c r="B13" s="206" t="s">
        <v>104</v>
      </c>
      <c r="C13" s="206" t="s">
        <v>103</v>
      </c>
      <c r="D13" s="207" t="n">
        <f aca="true">SUM(IF(COUNTIF(OFFSET(P13:R13,ROW($1:$54)-1,),"x"),Y13))</f>
        <v>9</v>
      </c>
      <c r="E13" s="202"/>
      <c r="F13" s="208" t="s">
        <v>101</v>
      </c>
      <c r="G13" s="208" t="s">
        <v>101</v>
      </c>
      <c r="H13" s="208" t="s">
        <v>101</v>
      </c>
      <c r="I13" s="208" t="s">
        <v>101</v>
      </c>
      <c r="J13" s="208" t="s">
        <v>101</v>
      </c>
      <c r="K13" s="208" t="s">
        <v>101</v>
      </c>
      <c r="L13" s="208" t="s">
        <v>101</v>
      </c>
      <c r="M13" s="208" t="s">
        <v>101</v>
      </c>
      <c r="N13" s="208" t="s">
        <v>101</v>
      </c>
      <c r="O13" s="208" t="s">
        <v>101</v>
      </c>
      <c r="P13" s="209" t="s">
        <v>101</v>
      </c>
      <c r="Q13" s="210" t="s">
        <v>101</v>
      </c>
      <c r="R13" s="210" t="s">
        <v>101</v>
      </c>
      <c r="S13" s="202" t="s">
        <v>101</v>
      </c>
      <c r="T13" s="211" t="s">
        <v>101</v>
      </c>
      <c r="U13" s="211" t="s">
        <v>101</v>
      </c>
      <c r="V13" s="211" t="s">
        <v>101</v>
      </c>
      <c r="W13" s="212"/>
      <c r="Y13" s="205" t="n">
        <v>9</v>
      </c>
      <c r="Z13" s="205"/>
    </row>
    <row r="14" s="80" customFormat="true" ht="18" hidden="false" customHeight="true" outlineLevel="0" collapsed="false">
      <c r="A14" s="158" t="s">
        <v>105</v>
      </c>
      <c r="B14" s="206" t="s">
        <v>106</v>
      </c>
      <c r="C14" s="206" t="s">
        <v>102</v>
      </c>
      <c r="D14" s="207" t="n">
        <f aca="true">SUM(IF(COUNTIF(OFFSET(P14:R14,ROW($1:$54)-1,),"x"),Y14))</f>
        <v>21</v>
      </c>
      <c r="E14" s="202"/>
      <c r="F14" s="208"/>
      <c r="G14" s="208"/>
      <c r="H14" s="208"/>
      <c r="I14" s="208"/>
      <c r="J14" s="208"/>
      <c r="K14" s="208"/>
      <c r="L14" s="208"/>
      <c r="M14" s="208"/>
      <c r="N14" s="208"/>
      <c r="O14" s="208" t="s">
        <v>101</v>
      </c>
      <c r="P14" s="209" t="s">
        <v>101</v>
      </c>
      <c r="Q14" s="210" t="s">
        <v>101</v>
      </c>
      <c r="R14" s="210" t="s">
        <v>101</v>
      </c>
      <c r="S14" s="202"/>
      <c r="T14" s="211"/>
      <c r="U14" s="211"/>
      <c r="V14" s="211"/>
      <c r="W14" s="212"/>
      <c r="Y14" s="205" t="n">
        <v>21</v>
      </c>
      <c r="Z14" s="205"/>
    </row>
    <row r="15" s="80" customFormat="true" ht="18" hidden="false" customHeight="true" outlineLevel="0" collapsed="false">
      <c r="A15" s="158" t="s">
        <v>107</v>
      </c>
      <c r="B15" s="206" t="s">
        <v>106</v>
      </c>
      <c r="C15" s="206" t="s">
        <v>102</v>
      </c>
      <c r="D15" s="207" t="n">
        <f aca="true">SUM(IF(COUNTIF(OFFSET(P15:R15,ROW($1:$54)-1,),"x"),Y15))</f>
        <v>0</v>
      </c>
      <c r="E15" s="202"/>
      <c r="F15" s="208"/>
      <c r="G15" s="208"/>
      <c r="H15" s="208"/>
      <c r="I15" s="208"/>
      <c r="J15" s="208"/>
      <c r="K15" s="208"/>
      <c r="L15" s="208"/>
      <c r="M15" s="208"/>
      <c r="N15" s="208"/>
      <c r="O15" s="208"/>
      <c r="P15" s="209" t="s">
        <v>101</v>
      </c>
      <c r="Q15" s="210" t="s">
        <v>101</v>
      </c>
      <c r="R15" s="210" t="s">
        <v>101</v>
      </c>
      <c r="S15" s="202"/>
      <c r="T15" s="211"/>
      <c r="U15" s="211"/>
      <c r="V15" s="211"/>
      <c r="W15" s="212"/>
      <c r="Y15" s="205"/>
      <c r="Z15" s="205"/>
    </row>
    <row r="16" s="80" customFormat="true" ht="18" hidden="false" customHeight="true" outlineLevel="0" collapsed="false">
      <c r="A16" s="158" t="s">
        <v>98</v>
      </c>
      <c r="B16" s="206" t="s">
        <v>108</v>
      </c>
      <c r="C16" s="206" t="s">
        <v>100</v>
      </c>
      <c r="D16" s="207" t="n">
        <f aca="true">SUM(IF(COUNTIF(OFFSET(P16:R16,ROW($1:$54)-1,),"x"),Y16))</f>
        <v>9</v>
      </c>
      <c r="E16" s="202"/>
      <c r="F16" s="208"/>
      <c r="G16" s="208"/>
      <c r="H16" s="208"/>
      <c r="I16" s="208" t="s">
        <v>101</v>
      </c>
      <c r="J16" s="208" t="s">
        <v>101</v>
      </c>
      <c r="K16" s="208" t="s">
        <v>101</v>
      </c>
      <c r="L16" s="208" t="s">
        <v>101</v>
      </c>
      <c r="M16" s="208" t="s">
        <v>101</v>
      </c>
      <c r="N16" s="208" t="s">
        <v>101</v>
      </c>
      <c r="O16" s="208" t="s">
        <v>101</v>
      </c>
      <c r="P16" s="209" t="s">
        <v>101</v>
      </c>
      <c r="Q16" s="210" t="s">
        <v>101</v>
      </c>
      <c r="R16" s="210" t="s">
        <v>101</v>
      </c>
      <c r="S16" s="202" t="s">
        <v>101</v>
      </c>
      <c r="T16" s="211" t="s">
        <v>101</v>
      </c>
      <c r="U16" s="211" t="s">
        <v>101</v>
      </c>
      <c r="V16" s="211" t="s">
        <v>101</v>
      </c>
      <c r="W16" s="212"/>
      <c r="Y16" s="205" t="n">
        <v>9</v>
      </c>
      <c r="Z16" s="205"/>
    </row>
    <row r="17" s="80" customFormat="true" ht="18" hidden="false" customHeight="true" outlineLevel="0" collapsed="false">
      <c r="A17" s="158" t="s">
        <v>98</v>
      </c>
      <c r="B17" s="206" t="s">
        <v>108</v>
      </c>
      <c r="C17" s="206" t="s">
        <v>102</v>
      </c>
      <c r="D17" s="207" t="n">
        <f aca="true">SUM(IF(COUNTIF(OFFSET(P17:R17,ROW($1:$54)-1,),"x"),Y17))</f>
        <v>0</v>
      </c>
      <c r="E17" s="202"/>
      <c r="F17" s="208"/>
      <c r="G17" s="208"/>
      <c r="H17" s="208"/>
      <c r="I17" s="208"/>
      <c r="J17" s="208"/>
      <c r="K17" s="208"/>
      <c r="L17" s="208"/>
      <c r="M17" s="208"/>
      <c r="N17" s="208"/>
      <c r="O17" s="208"/>
      <c r="P17" s="209"/>
      <c r="Q17" s="210"/>
      <c r="R17" s="210"/>
      <c r="S17" s="202"/>
      <c r="T17" s="211"/>
      <c r="U17" s="211"/>
      <c r="V17" s="211"/>
      <c r="W17" s="212"/>
      <c r="Y17" s="205" t="n">
        <v>9</v>
      </c>
      <c r="Z17" s="205"/>
    </row>
    <row r="18" s="80" customFormat="true" ht="18" hidden="false" customHeight="true" outlineLevel="0" collapsed="false">
      <c r="A18" s="158" t="s">
        <v>98</v>
      </c>
      <c r="B18" s="206" t="s">
        <v>108</v>
      </c>
      <c r="C18" s="206" t="s">
        <v>103</v>
      </c>
      <c r="D18" s="207" t="n">
        <f aca="true">SUM(IF(COUNTIF(OFFSET(P18:R18,ROW($1:$54)-1,),"x"),Y18))</f>
        <v>9</v>
      </c>
      <c r="E18" s="202"/>
      <c r="F18" s="208" t="s">
        <v>101</v>
      </c>
      <c r="G18" s="208" t="s">
        <v>101</v>
      </c>
      <c r="H18" s="208" t="s">
        <v>101</v>
      </c>
      <c r="I18" s="208" t="s">
        <v>101</v>
      </c>
      <c r="J18" s="208" t="s">
        <v>101</v>
      </c>
      <c r="K18" s="208" t="s">
        <v>101</v>
      </c>
      <c r="L18" s="208" t="s">
        <v>101</v>
      </c>
      <c r="M18" s="208" t="s">
        <v>101</v>
      </c>
      <c r="N18" s="208" t="s">
        <v>101</v>
      </c>
      <c r="O18" s="208" t="s">
        <v>101</v>
      </c>
      <c r="P18" s="209" t="s">
        <v>101</v>
      </c>
      <c r="Q18" s="210" t="s">
        <v>101</v>
      </c>
      <c r="R18" s="210" t="s">
        <v>101</v>
      </c>
      <c r="S18" s="202" t="s">
        <v>101</v>
      </c>
      <c r="T18" s="211" t="s">
        <v>101</v>
      </c>
      <c r="U18" s="211" t="s">
        <v>101</v>
      </c>
      <c r="V18" s="211" t="s">
        <v>101</v>
      </c>
      <c r="W18" s="212"/>
      <c r="Y18" s="205" t="n">
        <v>9</v>
      </c>
      <c r="Z18" s="205"/>
    </row>
    <row r="19" s="80" customFormat="true" ht="18" hidden="false" customHeight="true" outlineLevel="0" collapsed="false">
      <c r="A19" s="158" t="s">
        <v>98</v>
      </c>
      <c r="B19" s="206" t="s">
        <v>109</v>
      </c>
      <c r="C19" s="206" t="s">
        <v>100</v>
      </c>
      <c r="D19" s="207" t="n">
        <f aca="true">SUM(IF(COUNTIF(OFFSET(P19:R19,ROW($1:$54)-1,),"x"),Y19))</f>
        <v>9</v>
      </c>
      <c r="E19" s="202"/>
      <c r="F19" s="208"/>
      <c r="G19" s="208"/>
      <c r="H19" s="208" t="s">
        <v>101</v>
      </c>
      <c r="I19" s="208" t="s">
        <v>101</v>
      </c>
      <c r="J19" s="208" t="s">
        <v>101</v>
      </c>
      <c r="K19" s="208" t="s">
        <v>101</v>
      </c>
      <c r="L19" s="208" t="s">
        <v>101</v>
      </c>
      <c r="M19" s="208" t="s">
        <v>101</v>
      </c>
      <c r="N19" s="208" t="s">
        <v>101</v>
      </c>
      <c r="O19" s="208" t="s">
        <v>101</v>
      </c>
      <c r="P19" s="209" t="s">
        <v>101</v>
      </c>
      <c r="Q19" s="210" t="s">
        <v>101</v>
      </c>
      <c r="R19" s="210" t="s">
        <v>101</v>
      </c>
      <c r="S19" s="202" t="s">
        <v>101</v>
      </c>
      <c r="T19" s="211" t="s">
        <v>101</v>
      </c>
      <c r="U19" s="211" t="s">
        <v>101</v>
      </c>
      <c r="V19" s="211" t="s">
        <v>101</v>
      </c>
      <c r="W19" s="212"/>
      <c r="Y19" s="205" t="n">
        <v>9</v>
      </c>
      <c r="Z19" s="205"/>
    </row>
    <row r="20" s="80" customFormat="true" ht="18" hidden="false" customHeight="true" outlineLevel="0" collapsed="false">
      <c r="A20" s="158" t="s">
        <v>98</v>
      </c>
      <c r="B20" s="206" t="s">
        <v>109</v>
      </c>
      <c r="C20" s="206" t="s">
        <v>102</v>
      </c>
      <c r="D20" s="207" t="n">
        <f aca="true">SUM(IF(COUNTIF(OFFSET(P20:R20,ROW($1:$54)-1,),"x"),Y20))</f>
        <v>0</v>
      </c>
      <c r="E20" s="202"/>
      <c r="F20" s="208"/>
      <c r="G20" s="208"/>
      <c r="H20" s="208"/>
      <c r="I20" s="208"/>
      <c r="J20" s="208"/>
      <c r="K20" s="208"/>
      <c r="L20" s="208"/>
      <c r="M20" s="208"/>
      <c r="N20" s="208"/>
      <c r="O20" s="208"/>
      <c r="P20" s="209"/>
      <c r="Q20" s="210"/>
      <c r="R20" s="210"/>
      <c r="S20" s="202"/>
      <c r="T20" s="211"/>
      <c r="U20" s="211"/>
      <c r="V20" s="211"/>
      <c r="W20" s="212"/>
      <c r="Y20" s="205" t="n">
        <v>9</v>
      </c>
      <c r="Z20" s="205"/>
    </row>
    <row r="21" s="80" customFormat="true" ht="18" hidden="false" customHeight="true" outlineLevel="0" collapsed="false">
      <c r="A21" s="158" t="s">
        <v>98</v>
      </c>
      <c r="B21" s="206" t="s">
        <v>110</v>
      </c>
      <c r="C21" s="206" t="s">
        <v>102</v>
      </c>
      <c r="D21" s="207" t="n">
        <f aca="true">SUM(IF(COUNTIF(OFFSET(P21:R21,ROW($1:$54)-1,),"x"),Y21))</f>
        <v>0</v>
      </c>
      <c r="E21" s="202"/>
      <c r="F21" s="208"/>
      <c r="G21" s="208"/>
      <c r="H21" s="208"/>
      <c r="I21" s="208"/>
      <c r="J21" s="208"/>
      <c r="K21" s="208"/>
      <c r="L21" s="208"/>
      <c r="M21" s="208"/>
      <c r="N21" s="208"/>
      <c r="O21" s="208"/>
      <c r="P21" s="209"/>
      <c r="Q21" s="210"/>
      <c r="R21" s="210"/>
      <c r="S21" s="202"/>
      <c r="T21" s="211"/>
      <c r="U21" s="211"/>
      <c r="V21" s="211"/>
      <c r="W21" s="212"/>
      <c r="Y21" s="205" t="n">
        <v>9</v>
      </c>
      <c r="Z21" s="205"/>
    </row>
    <row r="22" s="80" customFormat="true" ht="18" hidden="false" customHeight="true" outlineLevel="0" collapsed="false">
      <c r="A22" s="213" t="s">
        <v>98</v>
      </c>
      <c r="B22" s="214" t="s">
        <v>109</v>
      </c>
      <c r="C22" s="214" t="s">
        <v>103</v>
      </c>
      <c r="D22" s="207" t="n">
        <f aca="true">SUM(IF(COUNTIF(OFFSET(P22:R22,ROW($1:$54)-1,),"x"),Y22))</f>
        <v>9</v>
      </c>
      <c r="E22" s="202"/>
      <c r="F22" s="208" t="s">
        <v>101</v>
      </c>
      <c r="G22" s="208" t="s">
        <v>101</v>
      </c>
      <c r="H22" s="208" t="s">
        <v>101</v>
      </c>
      <c r="I22" s="208" t="s">
        <v>101</v>
      </c>
      <c r="J22" s="208" t="s">
        <v>101</v>
      </c>
      <c r="K22" s="208" t="s">
        <v>101</v>
      </c>
      <c r="L22" s="208" t="s">
        <v>101</v>
      </c>
      <c r="M22" s="208" t="s">
        <v>101</v>
      </c>
      <c r="N22" s="208" t="s">
        <v>101</v>
      </c>
      <c r="O22" s="208" t="s">
        <v>101</v>
      </c>
      <c r="P22" s="209" t="s">
        <v>101</v>
      </c>
      <c r="Q22" s="210" t="s">
        <v>101</v>
      </c>
      <c r="R22" s="210" t="s">
        <v>101</v>
      </c>
      <c r="S22" s="202" t="s">
        <v>101</v>
      </c>
      <c r="T22" s="211" t="s">
        <v>101</v>
      </c>
      <c r="U22" s="211" t="s">
        <v>101</v>
      </c>
      <c r="V22" s="211" t="s">
        <v>101</v>
      </c>
      <c r="W22" s="212"/>
      <c r="Y22" s="205" t="n">
        <v>9</v>
      </c>
      <c r="Z22" s="205"/>
    </row>
    <row r="23" s="80" customFormat="true" ht="18" hidden="false" customHeight="true" outlineLevel="0" collapsed="false">
      <c r="A23" s="158" t="s">
        <v>105</v>
      </c>
      <c r="B23" s="206" t="s">
        <v>111</v>
      </c>
      <c r="C23" s="206" t="s">
        <v>100</v>
      </c>
      <c r="D23" s="207" t="n">
        <f aca="true">SUM(IF(COUNTIF(OFFSET(P23:R23,ROW($1:$54)-1,),"x"),Y23))</f>
        <v>5</v>
      </c>
      <c r="E23" s="202"/>
      <c r="F23" s="208" t="s">
        <v>101</v>
      </c>
      <c r="G23" s="208" t="s">
        <v>101</v>
      </c>
      <c r="H23" s="208" t="s">
        <v>101</v>
      </c>
      <c r="I23" s="208" t="s">
        <v>101</v>
      </c>
      <c r="J23" s="208" t="s">
        <v>101</v>
      </c>
      <c r="K23" s="208" t="s">
        <v>101</v>
      </c>
      <c r="L23" s="208" t="s">
        <v>101</v>
      </c>
      <c r="M23" s="208" t="s">
        <v>101</v>
      </c>
      <c r="N23" s="208" t="s">
        <v>101</v>
      </c>
      <c r="O23" s="208" t="s">
        <v>101</v>
      </c>
      <c r="P23" s="209" t="s">
        <v>101</v>
      </c>
      <c r="Q23" s="210" t="s">
        <v>101</v>
      </c>
      <c r="R23" s="210" t="s">
        <v>101</v>
      </c>
      <c r="S23" s="202" t="s">
        <v>101</v>
      </c>
      <c r="T23" s="211" t="s">
        <v>101</v>
      </c>
      <c r="U23" s="211" t="s">
        <v>101</v>
      </c>
      <c r="V23" s="211" t="s">
        <v>101</v>
      </c>
      <c r="W23" s="212"/>
      <c r="Y23" s="205" t="n">
        <v>5</v>
      </c>
      <c r="Z23" s="205"/>
    </row>
    <row r="24" s="80" customFormat="true" ht="18" hidden="false" customHeight="true" outlineLevel="0" collapsed="false">
      <c r="A24" s="215" t="s">
        <v>112</v>
      </c>
      <c r="B24" s="216"/>
      <c r="C24" s="206" t="s">
        <v>113</v>
      </c>
      <c r="D24" s="207" t="n">
        <f aca="true">SUM(IF(COUNTIF(OFFSET(P24:R24,ROW($1:$54)-1,),"x"),Y24))</f>
        <v>15</v>
      </c>
      <c r="E24" s="202"/>
      <c r="F24" s="208"/>
      <c r="G24" s="208"/>
      <c r="H24" s="208"/>
      <c r="I24" s="208"/>
      <c r="J24" s="208"/>
      <c r="K24" s="208"/>
      <c r="L24" s="208"/>
      <c r="M24" s="208"/>
      <c r="N24" s="208" t="s">
        <v>101</v>
      </c>
      <c r="O24" s="208" t="s">
        <v>101</v>
      </c>
      <c r="P24" s="209" t="s">
        <v>101</v>
      </c>
      <c r="Q24" s="210" t="s">
        <v>101</v>
      </c>
      <c r="R24" s="210" t="s">
        <v>101</v>
      </c>
      <c r="S24" s="202"/>
      <c r="T24" s="211"/>
      <c r="U24" s="211"/>
      <c r="V24" s="211"/>
      <c r="W24" s="212"/>
      <c r="Y24" s="205" t="n">
        <v>15</v>
      </c>
      <c r="Z24" s="205"/>
    </row>
    <row r="25" s="80" customFormat="true" ht="18" hidden="false" customHeight="true" outlineLevel="0" collapsed="false">
      <c r="A25" s="146" t="s">
        <v>105</v>
      </c>
      <c r="B25" s="196" t="s">
        <v>114</v>
      </c>
      <c r="C25" s="196" t="s">
        <v>102</v>
      </c>
      <c r="D25" s="207" t="n">
        <f aca="true">SUM(IF(COUNTIF(OFFSET(P25:R25,ROW($1:$54)-1,),"x"),Y25))</f>
        <v>21</v>
      </c>
      <c r="E25" s="202"/>
      <c r="F25" s="208"/>
      <c r="G25" s="208"/>
      <c r="H25" s="208"/>
      <c r="I25" s="208"/>
      <c r="J25" s="208"/>
      <c r="K25" s="208"/>
      <c r="L25" s="208"/>
      <c r="M25" s="208"/>
      <c r="N25" s="208"/>
      <c r="O25" s="208" t="s">
        <v>101</v>
      </c>
      <c r="P25" s="209" t="s">
        <v>101</v>
      </c>
      <c r="Q25" s="210" t="s">
        <v>101</v>
      </c>
      <c r="R25" s="210" t="s">
        <v>101</v>
      </c>
      <c r="S25" s="202"/>
      <c r="T25" s="211"/>
      <c r="U25" s="211"/>
      <c r="V25" s="211"/>
      <c r="W25" s="212"/>
      <c r="Y25" s="205" t="n">
        <v>21</v>
      </c>
      <c r="Z25" s="205"/>
    </row>
    <row r="26" s="80" customFormat="true" ht="18" hidden="false" customHeight="true" outlineLevel="0" collapsed="false">
      <c r="A26" s="158" t="s">
        <v>105</v>
      </c>
      <c r="B26" s="206" t="s">
        <v>111</v>
      </c>
      <c r="C26" s="206" t="s">
        <v>103</v>
      </c>
      <c r="D26" s="207" t="n">
        <f aca="true">SUM(IF(COUNTIF(OFFSET(P26:R26,ROW($1:$54)-1,),"x"),Y26))</f>
        <v>5</v>
      </c>
      <c r="E26" s="202"/>
      <c r="F26" s="208"/>
      <c r="G26" s="208"/>
      <c r="H26" s="208"/>
      <c r="I26" s="208" t="s">
        <v>101</v>
      </c>
      <c r="J26" s="208" t="s">
        <v>101</v>
      </c>
      <c r="K26" s="208" t="s">
        <v>101</v>
      </c>
      <c r="L26" s="208" t="s">
        <v>101</v>
      </c>
      <c r="M26" s="208" t="s">
        <v>101</v>
      </c>
      <c r="N26" s="208" t="s">
        <v>101</v>
      </c>
      <c r="O26" s="208" t="s">
        <v>101</v>
      </c>
      <c r="P26" s="209" t="s">
        <v>101</v>
      </c>
      <c r="Q26" s="210" t="s">
        <v>101</v>
      </c>
      <c r="R26" s="210" t="s">
        <v>101</v>
      </c>
      <c r="S26" s="202" t="s">
        <v>101</v>
      </c>
      <c r="T26" s="211" t="s">
        <v>101</v>
      </c>
      <c r="U26" s="211" t="s">
        <v>101</v>
      </c>
      <c r="V26" s="211" t="s">
        <v>101</v>
      </c>
      <c r="W26" s="212"/>
      <c r="Y26" s="205" t="n">
        <v>5</v>
      </c>
      <c r="Z26" s="205"/>
    </row>
    <row r="27" s="80" customFormat="true" ht="18" hidden="false" customHeight="true" outlineLevel="0" collapsed="false">
      <c r="A27" s="158" t="s">
        <v>98</v>
      </c>
      <c r="B27" s="206" t="s">
        <v>115</v>
      </c>
      <c r="C27" s="206" t="s">
        <v>103</v>
      </c>
      <c r="D27" s="207" t="n">
        <f aca="true">SUM(IF(COUNTIF(OFFSET(P27:R27,ROW($1:$54)-1,),"x"),Y27))</f>
        <v>7</v>
      </c>
      <c r="E27" s="202"/>
      <c r="F27" s="208"/>
      <c r="G27" s="208"/>
      <c r="H27" s="208"/>
      <c r="I27" s="208" t="s">
        <v>101</v>
      </c>
      <c r="J27" s="208" t="s">
        <v>101</v>
      </c>
      <c r="K27" s="208" t="s">
        <v>101</v>
      </c>
      <c r="L27" s="208" t="s">
        <v>101</v>
      </c>
      <c r="M27" s="208" t="s">
        <v>101</v>
      </c>
      <c r="N27" s="208" t="s">
        <v>101</v>
      </c>
      <c r="O27" s="208" t="s">
        <v>101</v>
      </c>
      <c r="P27" s="209" t="s">
        <v>101</v>
      </c>
      <c r="Q27" s="210" t="s">
        <v>101</v>
      </c>
      <c r="R27" s="210" t="s">
        <v>101</v>
      </c>
      <c r="S27" s="202" t="s">
        <v>101</v>
      </c>
      <c r="T27" s="211" t="s">
        <v>101</v>
      </c>
      <c r="U27" s="211" t="s">
        <v>101</v>
      </c>
      <c r="V27" s="211" t="s">
        <v>101</v>
      </c>
      <c r="W27" s="212"/>
      <c r="Y27" s="205" t="n">
        <v>7</v>
      </c>
      <c r="Z27" s="205"/>
    </row>
    <row r="28" s="80" customFormat="true" ht="18" hidden="false" customHeight="true" outlineLevel="0" collapsed="false">
      <c r="A28" s="158" t="s">
        <v>98</v>
      </c>
      <c r="B28" s="206" t="s">
        <v>115</v>
      </c>
      <c r="C28" s="206" t="s">
        <v>116</v>
      </c>
      <c r="D28" s="207" t="n">
        <f aca="true">SUM(IF(COUNTIF(OFFSET(P28:R28,ROW($1:$54)-1,),"x"),Y28))</f>
        <v>0</v>
      </c>
      <c r="E28" s="202"/>
      <c r="F28" s="208"/>
      <c r="G28" s="208"/>
      <c r="H28" s="208"/>
      <c r="I28" s="208"/>
      <c r="J28" s="208"/>
      <c r="K28" s="208"/>
      <c r="L28" s="208"/>
      <c r="M28" s="208"/>
      <c r="N28" s="208"/>
      <c r="O28" s="208"/>
      <c r="P28" s="209"/>
      <c r="Q28" s="210"/>
      <c r="R28" s="210"/>
      <c r="S28" s="202"/>
      <c r="T28" s="211"/>
      <c r="U28" s="211"/>
      <c r="V28" s="211"/>
      <c r="W28" s="212"/>
      <c r="Y28" s="205" t="n">
        <v>8</v>
      </c>
      <c r="Z28" s="205"/>
    </row>
    <row r="29" s="80" customFormat="true" ht="18" hidden="false" customHeight="true" outlineLevel="0" collapsed="false">
      <c r="A29" s="158" t="s">
        <v>98</v>
      </c>
      <c r="B29" s="206" t="s">
        <v>115</v>
      </c>
      <c r="C29" s="206" t="s">
        <v>117</v>
      </c>
      <c r="D29" s="207" t="n">
        <f aca="true">SUM(IF(COUNTIF(OFFSET(P29:R29,ROW($1:$54)-1,),"x"),Y29))</f>
        <v>0</v>
      </c>
      <c r="E29" s="202"/>
      <c r="F29" s="208"/>
      <c r="G29" s="208"/>
      <c r="H29" s="208"/>
      <c r="I29" s="208"/>
      <c r="J29" s="208"/>
      <c r="K29" s="208"/>
      <c r="L29" s="208"/>
      <c r="M29" s="208"/>
      <c r="N29" s="208"/>
      <c r="O29" s="208"/>
      <c r="P29" s="209"/>
      <c r="Q29" s="210"/>
      <c r="R29" s="210"/>
      <c r="S29" s="202"/>
      <c r="T29" s="211"/>
      <c r="U29" s="211"/>
      <c r="V29" s="211"/>
      <c r="W29" s="212"/>
      <c r="Y29" s="205" t="n">
        <v>8</v>
      </c>
      <c r="Z29" s="205"/>
    </row>
    <row r="30" s="80" customFormat="true" ht="18" hidden="false" customHeight="true" outlineLevel="0" collapsed="false">
      <c r="A30" s="158" t="s">
        <v>105</v>
      </c>
      <c r="B30" s="206" t="s">
        <v>118</v>
      </c>
      <c r="C30" s="206" t="s">
        <v>116</v>
      </c>
      <c r="D30" s="207" t="n">
        <f aca="true">SUM(IF(COUNTIF(OFFSET(P30:R30,ROW($1:$54)-1,),"x"),Y30))</f>
        <v>9</v>
      </c>
      <c r="E30" s="202"/>
      <c r="F30" s="208"/>
      <c r="G30" s="208"/>
      <c r="H30" s="208"/>
      <c r="I30" s="208"/>
      <c r="J30" s="208"/>
      <c r="K30" s="208"/>
      <c r="L30" s="208"/>
      <c r="M30" s="208"/>
      <c r="N30" s="208"/>
      <c r="O30" s="208"/>
      <c r="P30" s="209" t="s">
        <v>101</v>
      </c>
      <c r="Q30" s="210" t="s">
        <v>101</v>
      </c>
      <c r="R30" s="210" t="s">
        <v>101</v>
      </c>
      <c r="S30" s="202"/>
      <c r="T30" s="211"/>
      <c r="U30" s="211"/>
      <c r="V30" s="211"/>
      <c r="W30" s="212"/>
      <c r="Y30" s="205" t="n">
        <v>9</v>
      </c>
      <c r="Z30" s="205"/>
    </row>
    <row r="31" s="80" customFormat="true" ht="18" hidden="false" customHeight="true" outlineLevel="0" collapsed="false">
      <c r="A31" s="158" t="s">
        <v>105</v>
      </c>
      <c r="B31" s="206" t="s">
        <v>118</v>
      </c>
      <c r="C31" s="206" t="s">
        <v>117</v>
      </c>
      <c r="D31" s="207" t="n">
        <f aca="true">SUM(IF(COUNTIF(OFFSET(P31:R31,ROW($1:$54)-1,),"x"),Y31))</f>
        <v>9</v>
      </c>
      <c r="E31" s="202"/>
      <c r="F31" s="208"/>
      <c r="G31" s="208"/>
      <c r="H31" s="208"/>
      <c r="I31" s="208"/>
      <c r="J31" s="208" t="s">
        <v>101</v>
      </c>
      <c r="K31" s="208" t="s">
        <v>101</v>
      </c>
      <c r="L31" s="208" t="s">
        <v>101</v>
      </c>
      <c r="M31" s="208" t="s">
        <v>101</v>
      </c>
      <c r="N31" s="208" t="s">
        <v>101</v>
      </c>
      <c r="O31" s="208" t="s">
        <v>101</v>
      </c>
      <c r="P31" s="209" t="s">
        <v>101</v>
      </c>
      <c r="Q31" s="210" t="s">
        <v>101</v>
      </c>
      <c r="R31" s="210" t="s">
        <v>101</v>
      </c>
      <c r="S31" s="202" t="s">
        <v>101</v>
      </c>
      <c r="T31" s="211" t="s">
        <v>101</v>
      </c>
      <c r="U31" s="211" t="s">
        <v>101</v>
      </c>
      <c r="V31" s="211" t="s">
        <v>101</v>
      </c>
      <c r="W31" s="212"/>
      <c r="Y31" s="205" t="n">
        <v>9</v>
      </c>
      <c r="Z31" s="205"/>
    </row>
    <row r="32" s="80" customFormat="true" ht="18" hidden="false" customHeight="true" outlineLevel="0" collapsed="false">
      <c r="A32" s="158" t="s">
        <v>98</v>
      </c>
      <c r="B32" s="206" t="s">
        <v>119</v>
      </c>
      <c r="C32" s="206" t="s">
        <v>103</v>
      </c>
      <c r="D32" s="207" t="n">
        <f aca="true">SUM(IF(COUNTIF(OFFSET(P32:R32,ROW($1:$54)-1,),"x"),Y32))</f>
        <v>6</v>
      </c>
      <c r="E32" s="202"/>
      <c r="F32" s="208"/>
      <c r="G32" s="208"/>
      <c r="H32" s="208"/>
      <c r="I32" s="208" t="s">
        <v>101</v>
      </c>
      <c r="J32" s="208" t="s">
        <v>101</v>
      </c>
      <c r="K32" s="208" t="s">
        <v>101</v>
      </c>
      <c r="L32" s="208" t="s">
        <v>101</v>
      </c>
      <c r="M32" s="208" t="s">
        <v>101</v>
      </c>
      <c r="N32" s="208" t="s">
        <v>101</v>
      </c>
      <c r="O32" s="208" t="s">
        <v>101</v>
      </c>
      <c r="P32" s="209" t="s">
        <v>101</v>
      </c>
      <c r="Q32" s="210" t="s">
        <v>101</v>
      </c>
      <c r="R32" s="210" t="s">
        <v>101</v>
      </c>
      <c r="S32" s="202" t="s">
        <v>101</v>
      </c>
      <c r="T32" s="211" t="s">
        <v>101</v>
      </c>
      <c r="U32" s="211" t="s">
        <v>101</v>
      </c>
      <c r="V32" s="211" t="s">
        <v>101</v>
      </c>
      <c r="W32" s="212"/>
      <c r="Y32" s="205" t="n">
        <v>6</v>
      </c>
      <c r="Z32" s="205"/>
    </row>
    <row r="33" s="80" customFormat="true" ht="18" hidden="false" customHeight="true" outlineLevel="0" collapsed="false">
      <c r="A33" s="158" t="s">
        <v>98</v>
      </c>
      <c r="B33" s="206" t="s">
        <v>119</v>
      </c>
      <c r="C33" s="206" t="s">
        <v>116</v>
      </c>
      <c r="D33" s="207" t="n">
        <f aca="true">SUM(IF(COUNTIF(OFFSET(P33:R33,ROW($1:$54)-1,),"x"),Y33))</f>
        <v>0</v>
      </c>
      <c r="E33" s="202"/>
      <c r="F33" s="208"/>
      <c r="G33" s="208"/>
      <c r="H33" s="208"/>
      <c r="I33" s="208"/>
      <c r="J33" s="208"/>
      <c r="K33" s="210"/>
      <c r="L33" s="211"/>
      <c r="M33" s="210"/>
      <c r="N33" s="210"/>
      <c r="O33" s="211"/>
      <c r="P33" s="209"/>
      <c r="Q33" s="210"/>
      <c r="R33" s="210"/>
      <c r="S33" s="202"/>
      <c r="T33" s="211"/>
      <c r="U33" s="211"/>
      <c r="V33" s="211"/>
      <c r="W33" s="212"/>
      <c r="Y33" s="205" t="n">
        <v>9</v>
      </c>
      <c r="Z33" s="205"/>
    </row>
    <row r="34" s="80" customFormat="true" ht="18" hidden="false" customHeight="true" outlineLevel="0" collapsed="false">
      <c r="A34" s="158" t="s">
        <v>98</v>
      </c>
      <c r="B34" s="206" t="s">
        <v>119</v>
      </c>
      <c r="C34" s="206" t="s">
        <v>117</v>
      </c>
      <c r="D34" s="207" t="n">
        <f aca="true">SUM(IF(COUNTIF(OFFSET(P34:R34,ROW($1:$54)-1,),"x"),Y34))</f>
        <v>0</v>
      </c>
      <c r="E34" s="202"/>
      <c r="F34" s="208"/>
      <c r="G34" s="208"/>
      <c r="H34" s="208"/>
      <c r="I34" s="208"/>
      <c r="J34" s="208"/>
      <c r="K34" s="210"/>
      <c r="L34" s="211"/>
      <c r="M34" s="210"/>
      <c r="N34" s="210"/>
      <c r="O34" s="211"/>
      <c r="P34" s="209"/>
      <c r="Q34" s="210"/>
      <c r="R34" s="210"/>
      <c r="S34" s="202"/>
      <c r="T34" s="211"/>
      <c r="U34" s="211"/>
      <c r="V34" s="211"/>
      <c r="W34" s="212"/>
      <c r="Y34" s="205" t="n">
        <v>9</v>
      </c>
      <c r="Z34" s="205"/>
    </row>
    <row r="35" customFormat="false" ht="18" hidden="false" customHeight="true" outlineLevel="0" collapsed="false">
      <c r="A35" s="217"/>
      <c r="B35" s="218"/>
      <c r="C35" s="218"/>
      <c r="D35" s="219"/>
      <c r="E35" s="220"/>
      <c r="F35" s="221"/>
      <c r="G35" s="221"/>
      <c r="H35" s="221"/>
      <c r="I35" s="222"/>
      <c r="J35" s="222"/>
      <c r="K35" s="223"/>
      <c r="L35" s="224"/>
      <c r="M35" s="223"/>
      <c r="N35" s="223"/>
      <c r="O35" s="224"/>
      <c r="P35" s="225"/>
      <c r="Q35" s="223"/>
      <c r="R35" s="223"/>
      <c r="S35" s="226"/>
      <c r="T35" s="224"/>
      <c r="U35" s="224"/>
      <c r="V35" s="224"/>
      <c r="W35" s="227"/>
      <c r="Y35" s="205"/>
      <c r="Z35" s="205"/>
    </row>
    <row r="36" s="157" customFormat="true" ht="18.75" hidden="false" customHeight="true" outlineLevel="0" collapsed="false">
      <c r="D36" s="80" t="n">
        <f aca="false">SUM(D8:D34)</f>
        <v>170</v>
      </c>
    </row>
    <row r="37" s="157" customFormat="true" ht="12.75" hidden="false" customHeight="false" outlineLevel="0" collapsed="false"/>
    <row r="38" s="157" customFormat="true" ht="12.75" hidden="false" customHeight="false" outlineLevel="0" collapsed="false"/>
    <row r="39" s="157" customFormat="true" ht="12.75" hidden="false" customHeight="false" outlineLevel="0" collapsed="false"/>
    <row r="40" s="157" customFormat="true" ht="12.75" hidden="false" customHeight="false" outlineLevel="0" collapsed="false"/>
    <row r="41" s="157" customFormat="true" ht="12.75" hidden="false" customHeight="false" outlineLevel="0" collapsed="false"/>
    <row r="42" s="157" customFormat="true" ht="12.75" hidden="false" customHeight="false" outlineLevel="0" collapsed="false"/>
    <row r="43" s="157" customFormat="true" ht="12.75" hidden="false" customHeight="false" outlineLevel="0" collapsed="false"/>
    <row r="44" s="157" customFormat="true" ht="12.75" hidden="false" customHeight="false" outlineLevel="0" collapsed="false"/>
    <row r="45" s="157" customFormat="true" ht="12.75" hidden="false" customHeight="false" outlineLevel="0" collapsed="false"/>
    <row r="46" s="157" customFormat="true" ht="12.75" hidden="false" customHeight="false" outlineLevel="0" collapsed="false"/>
    <row r="47" s="157" customFormat="true" ht="12.75" hidden="false" customHeight="false" outlineLevel="0" collapsed="false"/>
  </sheetData>
  <mergeCells count="4">
    <mergeCell ref="D6:D7"/>
    <mergeCell ref="E6:O6"/>
    <mergeCell ref="P6:R6"/>
    <mergeCell ref="S6:W6"/>
  </mergeCells>
  <printOptions headings="false" gridLines="false" gridLinesSet="true" horizontalCentered="false" verticalCentered="false"/>
  <pageMargins left="0.39375" right="0" top="0.39375" bottom="0.39375" header="0.511811023622047" footer="0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&amp;C&amp;A &amp;P / &amp;N&amp;R&amp;F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R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4" topLeftCell="A18" activePane="bottomLeft" state="frozen"/>
      <selection pane="topLeft" activeCell="A1" activeCellId="0" sqref="A1"/>
      <selection pane="bottomLeft" activeCell="F48" activeCellId="0" sqref="F48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76" width="33.57"/>
    <col collapsed="false" customWidth="true" hidden="false" outlineLevel="0" max="2" min="2" style="77" width="11.14"/>
    <col collapsed="false" customWidth="true" hidden="false" outlineLevel="0" max="3" min="3" style="78" width="10.14"/>
    <col collapsed="false" customWidth="true" hidden="false" outlineLevel="0" max="9" min="4" style="78" width="7.16"/>
    <col collapsed="false" customWidth="true" hidden="false" outlineLevel="0" max="10" min="10" style="79" width="7.16"/>
    <col collapsed="false" customWidth="true" hidden="false" outlineLevel="0" max="11" min="11" style="79" width="9.71"/>
    <col collapsed="false" customWidth="true" hidden="false" outlineLevel="0" max="12" min="12" style="80" width="9.71"/>
    <col collapsed="false" customWidth="true" hidden="false" outlineLevel="0" max="13" min="13" style="81" width="11.57"/>
    <col collapsed="false" customWidth="true" hidden="false" outlineLevel="0" max="14" min="14" style="82" width="12.29"/>
    <col collapsed="false" customWidth="true" hidden="false" outlineLevel="0" max="15" min="15" style="82" width="11.29"/>
    <col collapsed="false" customWidth="true" hidden="false" outlineLevel="0" max="16" min="16" style="82" width="12.71"/>
    <col collapsed="false" customWidth="false" hidden="false" outlineLevel="0" max="16384" min="17" style="82" width="11.43"/>
  </cols>
  <sheetData>
    <row r="1" customFormat="false" ht="16.5" hidden="false" customHeight="true" outlineLevel="0" collapsed="false">
      <c r="A1" s="22" t="str">
        <f aca="false">'Kostenzusammenstellung '!A1</f>
        <v>Veranstaltung: ITB23 vom 07.-09.03.2023</v>
      </c>
      <c r="B1" s="83"/>
      <c r="C1" s="84"/>
      <c r="E1" s="228"/>
      <c r="F1" s="229"/>
      <c r="G1" s="229"/>
      <c r="J1" s="87"/>
      <c r="L1" s="88"/>
    </row>
    <row r="2" customFormat="false" ht="16.5" hidden="false" customHeight="true" outlineLevel="0" collapsed="false">
      <c r="A2" s="75" t="str">
        <f aca="false">'Kosten Sonder 12012301'!A2</f>
        <v>Sonderkontierung 12012301</v>
      </c>
      <c r="B2" s="83"/>
      <c r="C2" s="84"/>
      <c r="E2" s="228"/>
      <c r="F2" s="229"/>
      <c r="G2" s="229"/>
      <c r="J2" s="87"/>
      <c r="L2" s="88"/>
    </row>
    <row r="3" customFormat="false" ht="16.5" hidden="false" customHeight="true" outlineLevel="0" collapsed="false">
      <c r="A3" s="91"/>
      <c r="B3" s="91"/>
      <c r="C3" s="91"/>
      <c r="J3" s="87"/>
      <c r="K3" s="87"/>
      <c r="L3" s="45"/>
    </row>
    <row r="4" customFormat="false" ht="27" hidden="false" customHeight="true" outlineLevel="0" collapsed="false">
      <c r="A4" s="92" t="s">
        <v>49</v>
      </c>
      <c r="B4" s="92"/>
      <c r="C4" s="91"/>
      <c r="D4" s="93"/>
      <c r="J4" s="87"/>
      <c r="K4" s="87"/>
      <c r="L4" s="10"/>
    </row>
    <row r="5" s="80" customFormat="true" ht="23.25" hidden="false" customHeight="true" outlineLevel="0" collapsed="false">
      <c r="C5" s="94" t="s">
        <v>50</v>
      </c>
      <c r="D5" s="95"/>
      <c r="E5" s="96"/>
      <c r="H5" s="97"/>
      <c r="I5" s="97"/>
      <c r="M5" s="81"/>
    </row>
    <row r="6" s="80" customFormat="true" ht="20.25" hidden="false" customHeight="true" outlineLevel="0" collapsed="false">
      <c r="A6" s="98" t="s">
        <v>51</v>
      </c>
      <c r="B6" s="99"/>
      <c r="C6" s="100" t="n">
        <v>0.2568</v>
      </c>
      <c r="D6" s="78"/>
      <c r="E6" s="101"/>
      <c r="F6" s="101"/>
      <c r="G6" s="102"/>
      <c r="H6" s="102"/>
      <c r="I6" s="101"/>
      <c r="J6" s="101"/>
      <c r="K6" s="101"/>
      <c r="L6" s="103"/>
      <c r="N6" s="104" t="s">
        <v>52</v>
      </c>
      <c r="O6" s="104"/>
    </row>
    <row r="7" customFormat="false" ht="20.25" hidden="false" customHeight="true" outlineLevel="0" collapsed="false">
      <c r="A7" s="105" t="s">
        <v>53</v>
      </c>
      <c r="B7" s="106"/>
      <c r="C7" s="100" t="n">
        <v>0.112</v>
      </c>
      <c r="E7" s="83"/>
      <c r="H7" s="107"/>
      <c r="I7" s="107"/>
      <c r="J7" s="87"/>
      <c r="N7" s="108" t="s">
        <v>54</v>
      </c>
      <c r="O7" s="109" t="n">
        <v>0.133821333333333</v>
      </c>
      <c r="P7" s="80"/>
    </row>
    <row r="8" customFormat="false" ht="20.25" hidden="false" customHeight="true" outlineLevel="0" collapsed="false">
      <c r="A8" s="105" t="s">
        <v>55</v>
      </c>
      <c r="B8" s="106"/>
      <c r="C8" s="100" t="n">
        <v>0.198</v>
      </c>
      <c r="E8" s="83"/>
      <c r="F8" s="230" t="s">
        <v>120</v>
      </c>
      <c r="G8" s="231"/>
      <c r="H8" s="232"/>
      <c r="I8" s="232"/>
      <c r="J8" s="233"/>
      <c r="K8" s="234"/>
      <c r="L8" s="235"/>
      <c r="N8" s="110" t="s">
        <v>56</v>
      </c>
      <c r="O8" s="111" t="n">
        <v>0.08025</v>
      </c>
      <c r="P8" s="80"/>
    </row>
    <row r="9" customFormat="false" ht="20.25" hidden="false" customHeight="true" outlineLevel="0" collapsed="false">
      <c r="A9" s="112" t="s">
        <v>57</v>
      </c>
      <c r="B9" s="113"/>
      <c r="C9" s="114" t="n">
        <v>0.0763</v>
      </c>
      <c r="E9" s="83"/>
      <c r="H9" s="107"/>
      <c r="I9" s="107"/>
      <c r="J9" s="87"/>
      <c r="N9" s="115" t="s">
        <v>58</v>
      </c>
      <c r="O9" s="109" t="n">
        <v>0.132290909090909</v>
      </c>
      <c r="P9" s="80"/>
    </row>
    <row r="10" customFormat="false" ht="20.25" hidden="false" customHeight="true" outlineLevel="0" collapsed="false">
      <c r="A10" s="112" t="s">
        <v>59</v>
      </c>
      <c r="B10" s="113"/>
      <c r="C10" s="116" t="n">
        <v>0.07</v>
      </c>
      <c r="E10" s="83"/>
      <c r="H10" s="107"/>
      <c r="I10" s="107"/>
      <c r="J10" s="87"/>
      <c r="N10" s="117" t="s">
        <v>60</v>
      </c>
      <c r="O10" s="118" t="n">
        <v>0.0756</v>
      </c>
      <c r="P10" s="80"/>
    </row>
    <row r="11" customFormat="false" ht="21" hidden="false" customHeight="true" outlineLevel="0" collapsed="false">
      <c r="A11" s="119" t="s">
        <v>61</v>
      </c>
      <c r="B11" s="120"/>
      <c r="C11" s="121" t="n">
        <v>0.148235294117647</v>
      </c>
      <c r="E11" s="83"/>
      <c r="H11" s="107"/>
      <c r="I11" s="107"/>
      <c r="J11" s="87"/>
    </row>
    <row r="12" customFormat="false" ht="12.75" hidden="false" customHeight="false" outlineLevel="0" collapsed="false">
      <c r="A12" s="122"/>
      <c r="B12" s="123"/>
      <c r="C12" s="123"/>
      <c r="D12" s="124"/>
      <c r="E12" s="124"/>
      <c r="F12" s="124"/>
      <c r="G12" s="124"/>
      <c r="H12" s="124"/>
      <c r="I12" s="124"/>
      <c r="J12" s="125"/>
      <c r="K12" s="125"/>
      <c r="L12" s="126"/>
    </row>
    <row r="13" customFormat="false" ht="21.75" hidden="false" customHeight="true" outlineLevel="0" collapsed="false">
      <c r="A13" s="127"/>
      <c r="B13" s="128"/>
      <c r="C13" s="129"/>
      <c r="D13" s="129"/>
      <c r="E13" s="129" t="s">
        <v>62</v>
      </c>
      <c r="F13" s="130" t="n">
        <v>0.4</v>
      </c>
      <c r="G13" s="130" t="n">
        <v>1</v>
      </c>
      <c r="H13" s="130" t="n">
        <v>0.4</v>
      </c>
      <c r="I13" s="130" t="n">
        <v>1</v>
      </c>
      <c r="J13" s="131"/>
      <c r="K13" s="132" t="s">
        <v>63</v>
      </c>
      <c r="L13" s="133" t="s">
        <v>64</v>
      </c>
      <c r="M13" s="133" t="s">
        <v>64</v>
      </c>
      <c r="N13" s="133" t="s">
        <v>64</v>
      </c>
      <c r="O13" s="134" t="s">
        <v>64</v>
      </c>
      <c r="P13" s="135"/>
      <c r="Q13" s="81"/>
    </row>
    <row r="14" s="80" customFormat="true" ht="24.75" hidden="false" customHeight="true" outlineLevel="0" collapsed="false">
      <c r="A14" s="136" t="s">
        <v>65</v>
      </c>
      <c r="B14" s="137" t="s">
        <v>66</v>
      </c>
      <c r="C14" s="138" t="s">
        <v>67</v>
      </c>
      <c r="D14" s="138" t="s">
        <v>68</v>
      </c>
      <c r="E14" s="139" t="s">
        <v>69</v>
      </c>
      <c r="F14" s="138" t="s">
        <v>70</v>
      </c>
      <c r="G14" s="138" t="s">
        <v>70</v>
      </c>
      <c r="H14" s="138" t="s">
        <v>71</v>
      </c>
      <c r="I14" s="138" t="s">
        <v>71</v>
      </c>
      <c r="J14" s="140" t="s">
        <v>72</v>
      </c>
      <c r="K14" s="141" t="s">
        <v>68</v>
      </c>
      <c r="L14" s="142" t="s">
        <v>73</v>
      </c>
      <c r="M14" s="142" t="s">
        <v>74</v>
      </c>
      <c r="N14" s="142" t="s">
        <v>71</v>
      </c>
      <c r="O14" s="143" t="s">
        <v>75</v>
      </c>
      <c r="P14" s="144" t="s">
        <v>43</v>
      </c>
      <c r="Q14" s="145"/>
    </row>
    <row r="15" s="157" customFormat="true" ht="18" hidden="true" customHeight="true" outlineLevel="0" collapsed="false">
      <c r="A15" s="146" t="s">
        <v>76</v>
      </c>
      <c r="B15" s="147" t="n">
        <v>6058.84</v>
      </c>
      <c r="C15" s="148"/>
      <c r="D15" s="149"/>
      <c r="E15" s="150"/>
      <c r="F15" s="150"/>
      <c r="G15" s="150"/>
      <c r="H15" s="150"/>
      <c r="I15" s="150"/>
      <c r="J15" s="151"/>
      <c r="K15" s="152" t="n">
        <f aca="false">ROUND(D15*$C$6*B15,2)</f>
        <v>0</v>
      </c>
      <c r="L15" s="153" t="n">
        <f aca="false">E15*$C$7*B15</f>
        <v>0</v>
      </c>
      <c r="M15" s="153" t="n">
        <f aca="false">IF(F15,ROUND(B15*F15*0.4*$C$9,2),IF(G15,ROUND(B15*G15*$C$9,2),0))</f>
        <v>0</v>
      </c>
      <c r="N15" s="153" t="n">
        <f aca="false">IF(H15,ROUND(B15*H15*0.4*$C$10,2),IF(I15,ROUND(B15*I15*$C$10,2),0))</f>
        <v>0</v>
      </c>
      <c r="O15" s="154" t="n">
        <f aca="false">J15*B15*$C$11</f>
        <v>0</v>
      </c>
      <c r="P15" s="155" t="n">
        <f aca="false">SUM(K15:O15)</f>
        <v>0</v>
      </c>
      <c r="Q15" s="156"/>
    </row>
    <row r="16" s="157" customFormat="true" ht="18" hidden="true" customHeight="true" outlineLevel="0" collapsed="false">
      <c r="A16" s="158" t="s">
        <v>77</v>
      </c>
      <c r="B16" s="159" t="n">
        <v>6057.72</v>
      </c>
      <c r="C16" s="160"/>
      <c r="D16" s="160"/>
      <c r="E16" s="161"/>
      <c r="F16" s="161"/>
      <c r="G16" s="161"/>
      <c r="H16" s="161"/>
      <c r="I16" s="161"/>
      <c r="J16" s="162"/>
      <c r="K16" s="152" t="n">
        <f aca="false">D16*$C$6*B16</f>
        <v>0</v>
      </c>
      <c r="L16" s="153" t="n">
        <f aca="false">E16*$C$7*B16</f>
        <v>0</v>
      </c>
      <c r="M16" s="153" t="n">
        <f aca="false">IF(F16,ROUND(B16*F16*0.4*$C$9,2),IF(G16,ROUND(B16*G16*$C$9,2),0))</f>
        <v>0</v>
      </c>
      <c r="N16" s="153" t="n">
        <f aca="false">IF(H16,ROUND(B16*H16*0.4*$C$10,2),IF(I16,ROUND(B16*I16*$C$10,2),0))</f>
        <v>0</v>
      </c>
      <c r="O16" s="154" t="n">
        <f aca="false">J16*B16*$C$11</f>
        <v>0</v>
      </c>
      <c r="P16" s="155" t="n">
        <f aca="false">SUM(K16:O16)</f>
        <v>0</v>
      </c>
      <c r="Q16" s="156"/>
    </row>
    <row r="17" s="157" customFormat="true" ht="18" hidden="true" customHeight="true" outlineLevel="0" collapsed="false">
      <c r="A17" s="158" t="s">
        <v>78</v>
      </c>
      <c r="B17" s="159" t="n">
        <v>6054.72</v>
      </c>
      <c r="C17" s="160"/>
      <c r="D17" s="160"/>
      <c r="E17" s="161"/>
      <c r="F17" s="161"/>
      <c r="G17" s="161"/>
      <c r="H17" s="161"/>
      <c r="I17" s="161"/>
      <c r="J17" s="162"/>
      <c r="K17" s="152" t="n">
        <f aca="false">D17*$C$6*B17</f>
        <v>0</v>
      </c>
      <c r="L17" s="153" t="n">
        <f aca="false">E17*$C$7*B17</f>
        <v>0</v>
      </c>
      <c r="M17" s="153" t="n">
        <f aca="false">IF(F17,ROUND(B17*F17*0.4*$C$9,2),IF(G17,ROUND(B17*G17*$C$9,2),0))</f>
        <v>0</v>
      </c>
      <c r="N17" s="153" t="n">
        <f aca="false">IF(H17,ROUND(B17*H17*0.4*$C$10,2),IF(I17,ROUND(B17*I17*$C$10,2),0))</f>
        <v>0</v>
      </c>
      <c r="O17" s="154" t="n">
        <f aca="false">J17*B17*$C$11</f>
        <v>0</v>
      </c>
      <c r="P17" s="155" t="n">
        <f aca="false">SUM(K17:O17)</f>
        <v>0</v>
      </c>
      <c r="Q17" s="156"/>
    </row>
    <row r="18" s="157" customFormat="true" ht="18" hidden="false" customHeight="true" outlineLevel="0" collapsed="false">
      <c r="A18" s="158" t="s">
        <v>121</v>
      </c>
      <c r="B18" s="159" t="n">
        <v>6057.96</v>
      </c>
      <c r="C18" s="160"/>
      <c r="D18" s="160"/>
      <c r="E18" s="161" t="n">
        <v>1</v>
      </c>
      <c r="F18" s="161" t="n">
        <v>2</v>
      </c>
      <c r="G18" s="161"/>
      <c r="H18" s="161" t="n">
        <v>3</v>
      </c>
      <c r="I18" s="161"/>
      <c r="J18" s="162" t="n">
        <v>1</v>
      </c>
      <c r="K18" s="152" t="n">
        <f aca="false">D18*$C$6*B18</f>
        <v>0</v>
      </c>
      <c r="L18" s="153" t="n">
        <f aca="false">E18*$C$7*B18</f>
        <v>678.49152</v>
      </c>
      <c r="M18" s="153" t="n">
        <f aca="false">IF(F18,ROUND(B18*F18*0.4*$C$9,2),IF(G18,ROUND(B18*G18*$C$9,2),0))</f>
        <v>369.78</v>
      </c>
      <c r="N18" s="153" t="n">
        <f aca="false">IF(H18,ROUND(B18*H18*0.4*$C$10,2),IF(I18,ROUND(B18*I18*$C$10,2),0))</f>
        <v>508.87</v>
      </c>
      <c r="O18" s="154" t="n">
        <f aca="false">J18*B18*$C$11</f>
        <v>898.003482352941</v>
      </c>
      <c r="P18" s="155" t="n">
        <f aca="false">SUM(K18:O18)</f>
        <v>2455.14500235294</v>
      </c>
      <c r="Q18" s="156"/>
    </row>
    <row r="19" s="157" customFormat="true" ht="18" hidden="true" customHeight="true" outlineLevel="0" collapsed="false">
      <c r="A19" s="158" t="s">
        <v>79</v>
      </c>
      <c r="B19" s="159" t="n">
        <v>2606.37</v>
      </c>
      <c r="C19" s="160"/>
      <c r="D19" s="160"/>
      <c r="E19" s="161"/>
      <c r="F19" s="161"/>
      <c r="G19" s="161"/>
      <c r="H19" s="161"/>
      <c r="I19" s="161"/>
      <c r="J19" s="162"/>
      <c r="K19" s="152" t="n">
        <f aca="false">D19*$C$6*B19</f>
        <v>0</v>
      </c>
      <c r="L19" s="153" t="n">
        <f aca="false">E19*$C$7*B19</f>
        <v>0</v>
      </c>
      <c r="M19" s="153" t="n">
        <f aca="false">IF(F19,ROUND(B19*F19*0.4*$C$9,2),IF(G19,ROUND(B19*G19*$C$9,2),0))</f>
        <v>0</v>
      </c>
      <c r="N19" s="153" t="n">
        <f aca="false">IF(H19,ROUND(B19*H19*0.4*$C$10,2),IF(I19,ROUND(B19*I19*$C$10,2),0))</f>
        <v>0</v>
      </c>
      <c r="O19" s="154" t="n">
        <f aca="false">J19*B19*$C$11</f>
        <v>0</v>
      </c>
      <c r="P19" s="155" t="n">
        <f aca="false">SUM(K19:O19)</f>
        <v>0</v>
      </c>
      <c r="Q19" s="156"/>
    </row>
    <row r="20" s="157" customFormat="true" ht="18" hidden="true" customHeight="true" outlineLevel="0" collapsed="false">
      <c r="A20" s="158" t="s">
        <v>80</v>
      </c>
      <c r="B20" s="159" t="n">
        <v>2605.38</v>
      </c>
      <c r="C20" s="161"/>
      <c r="D20" s="161"/>
      <c r="E20" s="161"/>
      <c r="F20" s="161"/>
      <c r="G20" s="161"/>
      <c r="H20" s="161"/>
      <c r="I20" s="161"/>
      <c r="J20" s="162"/>
      <c r="K20" s="152" t="n">
        <f aca="false">D20*$C$6*B20</f>
        <v>0</v>
      </c>
      <c r="L20" s="153" t="n">
        <f aca="false">E20*$C$7*B20</f>
        <v>0</v>
      </c>
      <c r="M20" s="153" t="n">
        <f aca="false">IF(F20,ROUND(B20*F20*0.4*$C$9,2),IF(G20,ROUND(B20*G20*$C$9,2),0))</f>
        <v>0</v>
      </c>
      <c r="N20" s="153" t="n">
        <f aca="false">IF(H20,ROUND(B20*H20*0.4*$C$10,2),IF(I20,ROUND(B20*I20*$C$10,2),0))</f>
        <v>0</v>
      </c>
      <c r="O20" s="154" t="n">
        <f aca="false">J20*B20*$C$11</f>
        <v>0</v>
      </c>
      <c r="P20" s="155" t="n">
        <f aca="false">SUM(K20:O20)</f>
        <v>0</v>
      </c>
      <c r="Q20" s="156"/>
    </row>
    <row r="21" s="157" customFormat="true" ht="18" hidden="true" customHeight="true" outlineLevel="0" collapsed="false">
      <c r="A21" s="158" t="s">
        <v>81</v>
      </c>
      <c r="B21" s="159" t="n">
        <v>6061.24</v>
      </c>
      <c r="C21" s="160"/>
      <c r="D21" s="160"/>
      <c r="E21" s="161"/>
      <c r="F21" s="161"/>
      <c r="G21" s="161"/>
      <c r="H21" s="161"/>
      <c r="I21" s="161"/>
      <c r="J21" s="162"/>
      <c r="K21" s="152" t="n">
        <f aca="false">D21*$C$6*B21</f>
        <v>0</v>
      </c>
      <c r="L21" s="153" t="n">
        <f aca="false">E21*$C$7*B21</f>
        <v>0</v>
      </c>
      <c r="M21" s="153" t="n">
        <f aca="false">IF(F21,ROUND(B21*F21*0.4*$C$9,2),IF(G21,ROUND(B21*G21*$C$9,2),0))</f>
        <v>0</v>
      </c>
      <c r="N21" s="153" t="n">
        <f aca="false">IF(H21,ROUND(B21*H21*0.4*$C$10,2),IF(I21,ROUND(B21*I21*$C$10,2),0))</f>
        <v>0</v>
      </c>
      <c r="O21" s="154" t="n">
        <f aca="false">J21*B21*$C$11</f>
        <v>0</v>
      </c>
      <c r="P21" s="155" t="n">
        <f aca="false">SUM(K21:O21)</f>
        <v>0</v>
      </c>
      <c r="Q21" s="156"/>
    </row>
    <row r="22" s="157" customFormat="true" ht="18" hidden="true" customHeight="true" outlineLevel="0" collapsed="false">
      <c r="A22" s="158" t="s">
        <v>82</v>
      </c>
      <c r="B22" s="159" t="n">
        <v>6057.75</v>
      </c>
      <c r="C22" s="160"/>
      <c r="D22" s="160"/>
      <c r="E22" s="161"/>
      <c r="F22" s="161"/>
      <c r="G22" s="161"/>
      <c r="H22" s="161"/>
      <c r="I22" s="161"/>
      <c r="J22" s="162"/>
      <c r="K22" s="152" t="n">
        <f aca="false">D22*$C$6*B22</f>
        <v>0</v>
      </c>
      <c r="L22" s="153" t="n">
        <f aca="false">E22*$C$7*B22</f>
        <v>0</v>
      </c>
      <c r="M22" s="153" t="n">
        <f aca="false">IF(F22,ROUND(B22*F22*0.4*$C$9,2),IF(G22,ROUND(B22*G22*$C$9,2),0))</f>
        <v>0</v>
      </c>
      <c r="N22" s="153" t="n">
        <f aca="false">IF(H22,ROUND(B22*H22*0.4*$C$10,2),IF(I22,ROUND(B22*I22*$C$10,2),0))</f>
        <v>0</v>
      </c>
      <c r="O22" s="154" t="n">
        <f aca="false">J22*B22*$C$11</f>
        <v>0</v>
      </c>
      <c r="P22" s="155" t="n">
        <f aca="false">SUM(K22:O22)</f>
        <v>0</v>
      </c>
      <c r="Q22" s="156"/>
    </row>
    <row r="23" s="157" customFormat="true" ht="18" hidden="true" customHeight="true" outlineLevel="0" collapsed="false">
      <c r="A23" s="158" t="s">
        <v>83</v>
      </c>
      <c r="B23" s="159" t="n">
        <v>6057.79</v>
      </c>
      <c r="C23" s="160"/>
      <c r="D23" s="160"/>
      <c r="E23" s="161"/>
      <c r="F23" s="161"/>
      <c r="G23" s="161"/>
      <c r="H23" s="161"/>
      <c r="I23" s="161"/>
      <c r="J23" s="162"/>
      <c r="K23" s="152" t="n">
        <f aca="false">D23*$C$6*B23</f>
        <v>0</v>
      </c>
      <c r="L23" s="153" t="n">
        <f aca="false">E23*$C$7*B23</f>
        <v>0</v>
      </c>
      <c r="M23" s="153" t="n">
        <f aca="false">IF(F23,ROUND(B23*F23*0.4*$C$9,2),IF(G23,ROUND(B23*G23*$C$9,2),0))</f>
        <v>0</v>
      </c>
      <c r="N23" s="153" t="n">
        <f aca="false">IF(H23,ROUND(B23*H23*0.4*$C$10,2),IF(I23,ROUND(B23*I23*$C$10,2),0))</f>
        <v>0</v>
      </c>
      <c r="O23" s="154" t="n">
        <f aca="false">J23*B23*$C$11</f>
        <v>0</v>
      </c>
      <c r="P23" s="155" t="n">
        <f aca="false">SUM(K23:O23)</f>
        <v>0</v>
      </c>
      <c r="Q23" s="156"/>
    </row>
    <row r="24" s="157" customFormat="true" ht="18" hidden="true" customHeight="true" outlineLevel="0" collapsed="false">
      <c r="A24" s="158" t="s">
        <v>84</v>
      </c>
      <c r="B24" s="159" t="n">
        <v>6057.58</v>
      </c>
      <c r="C24" s="160"/>
      <c r="D24" s="160"/>
      <c r="E24" s="161"/>
      <c r="F24" s="161"/>
      <c r="G24" s="161"/>
      <c r="H24" s="161"/>
      <c r="I24" s="161"/>
      <c r="J24" s="162"/>
      <c r="K24" s="152" t="n">
        <f aca="false">D24*$C$6*B24</f>
        <v>0</v>
      </c>
      <c r="L24" s="153" t="n">
        <f aca="false">E24*$C$7*B24</f>
        <v>0</v>
      </c>
      <c r="M24" s="153" t="n">
        <f aca="false">IF(F24,ROUND(B24*F24*0.4*$C$9,2),IF(G24,ROUND(B24*G24*$C$9,2),0))</f>
        <v>0</v>
      </c>
      <c r="N24" s="153" t="n">
        <f aca="false">IF(H24,ROUND(B24*H24*0.4*$C$10,2),IF(I24,ROUND(B24*I24*$C$10,2),0))</f>
        <v>0</v>
      </c>
      <c r="O24" s="154" t="n">
        <f aca="false">J24*B24*$C$11</f>
        <v>0</v>
      </c>
      <c r="P24" s="155" t="n">
        <f aca="false">SUM(K24:O24)</f>
        <v>0</v>
      </c>
      <c r="Q24" s="156"/>
    </row>
    <row r="25" s="157" customFormat="true" ht="18" hidden="true" customHeight="true" outlineLevel="0" collapsed="false">
      <c r="A25" s="158" t="s">
        <v>85</v>
      </c>
      <c r="B25" s="159" t="n">
        <v>2909.55</v>
      </c>
      <c r="C25" s="160"/>
      <c r="D25" s="160"/>
      <c r="E25" s="161"/>
      <c r="F25" s="161"/>
      <c r="G25" s="161"/>
      <c r="H25" s="161"/>
      <c r="I25" s="161"/>
      <c r="J25" s="162"/>
      <c r="K25" s="152" t="n">
        <f aca="false">D25*$C$6*B25</f>
        <v>0</v>
      </c>
      <c r="L25" s="153" t="n">
        <f aca="false">E25*$C$7*B25</f>
        <v>0</v>
      </c>
      <c r="M25" s="153" t="n">
        <f aca="false">IF(F25,ROUND(B25*F25*0.4*$C$9,2),IF(G25,ROUND(B25*G25*$C$9,2),0))</f>
        <v>0</v>
      </c>
      <c r="N25" s="153" t="n">
        <f aca="false">IF(H25,ROUND(B25*H25*0.4*$C$10,2),IF(I25,ROUND(B25*I25*$C$10,2),0))</f>
        <v>0</v>
      </c>
      <c r="O25" s="154" t="n">
        <f aca="false">J25*B25*$C$11</f>
        <v>0</v>
      </c>
      <c r="P25" s="155" t="n">
        <f aca="false">SUM(K25:O25)</f>
        <v>0</v>
      </c>
      <c r="Q25" s="156"/>
    </row>
    <row r="26" s="157" customFormat="true" ht="18" hidden="true" customHeight="true" outlineLevel="0" collapsed="false">
      <c r="A26" s="158" t="s">
        <v>86</v>
      </c>
      <c r="B26" s="159" t="n">
        <v>3522.99</v>
      </c>
      <c r="C26" s="160"/>
      <c r="D26" s="160"/>
      <c r="E26" s="161"/>
      <c r="F26" s="161"/>
      <c r="G26" s="161"/>
      <c r="H26" s="161"/>
      <c r="I26" s="161"/>
      <c r="J26" s="162"/>
      <c r="K26" s="152" t="n">
        <f aca="false">D26*$C$6*B26</f>
        <v>0</v>
      </c>
      <c r="L26" s="153" t="n">
        <f aca="false">E26*$C$7*B26</f>
        <v>0</v>
      </c>
      <c r="M26" s="153" t="n">
        <f aca="false">IF(F26,ROUND(B26*F26*0.4*$C$9,2),IF(G26,ROUND(B26*G26*$C$9,2),0))</f>
        <v>0</v>
      </c>
      <c r="N26" s="153" t="n">
        <f aca="false">IF(H26,ROUND(B26*H26*0.4*$C$10,2),IF(I26,ROUND(B26*I26*$C$10,2),0))</f>
        <v>0</v>
      </c>
      <c r="O26" s="154" t="n">
        <f aca="false">J26*B26*$C$11</f>
        <v>0</v>
      </c>
      <c r="P26" s="155" t="n">
        <f aca="false">SUM(K26:O26)</f>
        <v>0</v>
      </c>
      <c r="Q26" s="156"/>
    </row>
    <row r="27" s="157" customFormat="true" ht="18" hidden="true" customHeight="true" outlineLevel="0" collapsed="false">
      <c r="A27" s="158" t="s">
        <v>87</v>
      </c>
      <c r="B27" s="159" t="n">
        <v>3209.3</v>
      </c>
      <c r="C27" s="160"/>
      <c r="D27" s="160"/>
      <c r="E27" s="161"/>
      <c r="F27" s="161"/>
      <c r="G27" s="161"/>
      <c r="H27" s="161"/>
      <c r="I27" s="161"/>
      <c r="J27" s="162"/>
      <c r="K27" s="152" t="n">
        <f aca="false">D27*$C$6*B27</f>
        <v>0</v>
      </c>
      <c r="L27" s="153" t="n">
        <f aca="false">E27*$C$7*B27</f>
        <v>0</v>
      </c>
      <c r="M27" s="153" t="n">
        <f aca="false">IF(F27,ROUND(B27*F27*0.4*$C$9,2),IF(G27,ROUND(B27*G27*$C$9,2),0))</f>
        <v>0</v>
      </c>
      <c r="N27" s="153" t="n">
        <f aca="false">IF(H27,ROUND(B27*H27*0.4*$C$10,2),IF(I27,ROUND(B27*I27*$C$10,2),0))</f>
        <v>0</v>
      </c>
      <c r="O27" s="154" t="n">
        <f aca="false">J27*B27*$C$11</f>
        <v>0</v>
      </c>
      <c r="P27" s="155" t="n">
        <f aca="false">SUM(K27:O27)</f>
        <v>0</v>
      </c>
      <c r="Q27" s="156"/>
      <c r="R27" s="163"/>
    </row>
    <row r="28" s="157" customFormat="true" ht="18" hidden="true" customHeight="true" outlineLevel="0" collapsed="false">
      <c r="A28" s="158" t="s">
        <v>88</v>
      </c>
      <c r="B28" s="159" t="n">
        <v>2904.2</v>
      </c>
      <c r="C28" s="160"/>
      <c r="D28" s="160"/>
      <c r="E28" s="161"/>
      <c r="F28" s="161"/>
      <c r="G28" s="161"/>
      <c r="H28" s="161"/>
      <c r="I28" s="161"/>
      <c r="J28" s="162"/>
      <c r="K28" s="152" t="n">
        <f aca="false">D28*$C$6*B28</f>
        <v>0</v>
      </c>
      <c r="L28" s="153" t="n">
        <f aca="false">E28*$C$7*B28</f>
        <v>0</v>
      </c>
      <c r="M28" s="153" t="n">
        <f aca="false">IF(F28,ROUND(B28*F28*0.4*$C$9,2),IF(G28,ROUND(B28*G28*$C$9,2),0))</f>
        <v>0</v>
      </c>
      <c r="N28" s="153" t="n">
        <f aca="false">IF(H28,ROUND(B28*H28*0.4*$C$10,2),IF(I28,ROUND(B28*I28*$C$10,2),0))</f>
        <v>0</v>
      </c>
      <c r="O28" s="154" t="n">
        <f aca="false">J28*B28*$C$11</f>
        <v>0</v>
      </c>
      <c r="P28" s="155" t="n">
        <f aca="false">SUM(K28:O28)</f>
        <v>0</v>
      </c>
      <c r="Q28" s="156"/>
      <c r="R28" s="163"/>
    </row>
    <row r="29" s="157" customFormat="true" ht="18" hidden="true" customHeight="true" outlineLevel="0" collapsed="false">
      <c r="A29" s="158" t="s">
        <v>89</v>
      </c>
      <c r="B29" s="159" t="n">
        <v>3370.05</v>
      </c>
      <c r="C29" s="160"/>
      <c r="D29" s="160"/>
      <c r="E29" s="161"/>
      <c r="F29" s="161"/>
      <c r="G29" s="161"/>
      <c r="H29" s="161"/>
      <c r="I29" s="161"/>
      <c r="J29" s="162"/>
      <c r="K29" s="152" t="n">
        <f aca="false">D29*$C$6*B29</f>
        <v>0</v>
      </c>
      <c r="L29" s="153" t="n">
        <f aca="false">E29*$C$7*B29</f>
        <v>0</v>
      </c>
      <c r="M29" s="153" t="n">
        <f aca="false">IF(F29,ROUND(B29*F29*0.4*$C$9,2),IF(G29,ROUND(B29*G29*$C$9,2),0))</f>
        <v>0</v>
      </c>
      <c r="N29" s="153" t="n">
        <f aca="false">IF(H29,ROUND(B29*H29*0.4*$C$10,2),IF(I29,ROUND(B29*I29*$C$10,2),0))</f>
        <v>0</v>
      </c>
      <c r="O29" s="154" t="n">
        <f aca="false">J29*B29*$C$11</f>
        <v>0</v>
      </c>
      <c r="P29" s="155" t="n">
        <f aca="false">SUM(K29:O29)</f>
        <v>0</v>
      </c>
      <c r="Q29" s="156"/>
    </row>
    <row r="30" s="157" customFormat="true" ht="18" hidden="true" customHeight="true" outlineLevel="0" collapsed="false">
      <c r="A30" s="158" t="s">
        <v>90</v>
      </c>
      <c r="B30" s="159" t="n">
        <f aca="false">3257.28-2117.21</f>
        <v>1140.07</v>
      </c>
      <c r="C30" s="160"/>
      <c r="D30" s="160"/>
      <c r="E30" s="161"/>
      <c r="F30" s="161"/>
      <c r="G30" s="161"/>
      <c r="H30" s="161"/>
      <c r="I30" s="161"/>
      <c r="J30" s="162"/>
      <c r="K30" s="152" t="n">
        <f aca="false">D30*$C$6*B30</f>
        <v>0</v>
      </c>
      <c r="L30" s="153" t="n">
        <f aca="false">E30*$C$7*B30</f>
        <v>0</v>
      </c>
      <c r="M30" s="153" t="n">
        <f aca="false">IF(F30,ROUND(B30*F30*0.4*$C$9,2),IF(G30,ROUND(B30*G30*$C$9,2),0))</f>
        <v>0</v>
      </c>
      <c r="N30" s="153" t="n">
        <f aca="false">IF(H30,ROUND(B30*H30*0.4*$C$10,2),IF(I30,ROUND(B30*I30*$C$10,2),0))</f>
        <v>0</v>
      </c>
      <c r="O30" s="154" t="n">
        <f aca="false">J30*B30*$C$11</f>
        <v>0</v>
      </c>
      <c r="P30" s="155" t="n">
        <f aca="false">SUM(K30:O30)</f>
        <v>0</v>
      </c>
      <c r="Q30" s="156"/>
    </row>
    <row r="31" customFormat="false" ht="18" hidden="false" customHeight="true" outlineLevel="0" collapsed="false">
      <c r="A31" s="164"/>
      <c r="B31" s="165"/>
      <c r="C31" s="166"/>
      <c r="D31" s="167"/>
      <c r="E31" s="167"/>
      <c r="F31" s="166"/>
      <c r="G31" s="166"/>
      <c r="H31" s="166"/>
      <c r="I31" s="166"/>
      <c r="J31" s="168"/>
      <c r="K31" s="169"/>
      <c r="L31" s="170"/>
      <c r="M31" s="170"/>
      <c r="N31" s="170"/>
      <c r="O31" s="171"/>
      <c r="P31" s="172"/>
      <c r="Q31" s="81"/>
    </row>
    <row r="32" customFormat="false" ht="21" hidden="false" customHeight="true" outlineLevel="0" collapsed="false">
      <c r="A32" s="173"/>
      <c r="B32" s="83"/>
      <c r="J32" s="87"/>
      <c r="O32" s="3" t="s">
        <v>46</v>
      </c>
      <c r="P32" s="174" t="n">
        <f aca="false">SUM(P15:P31)</f>
        <v>2455.14500235294</v>
      </c>
    </row>
    <row r="33" customFormat="false" ht="12.75" hidden="false" customHeight="false" outlineLevel="0" collapsed="false">
      <c r="P33" s="175"/>
    </row>
    <row r="44" s="82" customFormat="true" ht="12.75" hidden="false" customHeight="false" outlineLevel="0" collapsed="false"/>
    <row r="45" s="82" customFormat="true" ht="12.75" hidden="false" customHeight="false" outlineLevel="0" collapsed="false"/>
    <row r="46" s="82" customFormat="true" ht="12.75" hidden="false" customHeight="false" outlineLevel="0" collapsed="false"/>
    <row r="47" s="82" customFormat="true" ht="12.75" hidden="false" customHeight="false" outlineLevel="0" collapsed="false"/>
    <row r="48" s="82" customFormat="true" ht="12.75" hidden="false" customHeight="false" outlineLevel="0" collapsed="false"/>
    <row r="49" s="82" customFormat="true" ht="12.75" hidden="false" customHeight="false" outlineLevel="0" collapsed="false"/>
    <row r="50" s="82" customFormat="true" ht="12.75" hidden="false" customHeight="false" outlineLevel="0" collapsed="false"/>
    <row r="51" s="82" customFormat="true" ht="12.75" hidden="false" customHeight="false" outlineLevel="0" collapsed="false"/>
    <row r="52" s="82" customFormat="true" ht="12.75" hidden="false" customHeight="false" outlineLevel="0" collapsed="false"/>
    <row r="53" s="82" customFormat="true" ht="12.75" hidden="false" customHeight="false" outlineLevel="0" collapsed="false"/>
  </sheetData>
  <mergeCells count="2">
    <mergeCell ref="A4:B4"/>
    <mergeCell ref="N6:O6"/>
  </mergeCells>
  <printOptions headings="false" gridLines="false" gridLinesSet="true" horizontalCentered="false" verticalCentered="false"/>
  <pageMargins left="0.39375" right="0.39375" top="0.39375" bottom="0.39375" header="0.511811023622047" footer="0"/>
  <pageSetup paperSize="9" scale="82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&amp;C&amp;A &amp;P / &amp;N&amp;R&amp;F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O99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N8" activeCellId="0" sqref="N8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76" width="46.15"/>
    <col collapsed="false" customWidth="true" hidden="false" outlineLevel="0" max="2" min="2" style="236" width="12.57"/>
    <col collapsed="false" customWidth="true" hidden="false" outlineLevel="0" max="3" min="3" style="237" width="9"/>
    <col collapsed="false" customWidth="true" hidden="false" outlineLevel="0" max="4" min="4" style="78" width="10"/>
    <col collapsed="false" customWidth="true" hidden="false" outlineLevel="0" max="8" min="5" style="78" width="7.16"/>
    <col collapsed="false" customWidth="true" hidden="false" outlineLevel="0" max="9" min="9" style="79" width="7.16"/>
    <col collapsed="false" customWidth="true" hidden="false" outlineLevel="0" max="12" min="10" style="79" width="9.57"/>
    <col collapsed="false" customWidth="true" hidden="false" outlineLevel="0" max="13" min="13" style="80" width="9"/>
    <col collapsed="false" customWidth="true" hidden="false" outlineLevel="0" max="14" min="14" style="79" width="12.29"/>
    <col collapsed="false" customWidth="true" hidden="false" outlineLevel="0" max="15" min="15" style="82" width="13.57"/>
    <col collapsed="false" customWidth="false" hidden="false" outlineLevel="0" max="16384" min="16" style="82" width="11.43"/>
  </cols>
  <sheetData>
    <row r="1" customFormat="false" ht="16.5" hidden="false" customHeight="true" outlineLevel="0" collapsed="false">
      <c r="A1" s="22" t="str">
        <f aca="false">'Kostenzusammenstellung '!A1</f>
        <v>Veranstaltung: ITB23 vom 07.-09.03.2023</v>
      </c>
      <c r="B1" s="83"/>
      <c r="C1" s="238"/>
      <c r="D1" s="84"/>
      <c r="E1" s="86"/>
      <c r="J1" s="87"/>
      <c r="K1" s="87"/>
      <c r="L1" s="87"/>
      <c r="M1" s="10"/>
      <c r="N1" s="3"/>
    </row>
    <row r="2" customFormat="false" ht="16.5" hidden="false" customHeight="true" outlineLevel="0" collapsed="false">
      <c r="A2" s="89"/>
      <c r="B2" s="90"/>
      <c r="C2" s="238"/>
      <c r="D2" s="84"/>
      <c r="J2" s="87"/>
      <c r="K2" s="87"/>
      <c r="L2" s="87"/>
      <c r="M2" s="10"/>
      <c r="N2" s="87"/>
    </row>
    <row r="3" s="80" customFormat="true" ht="31.5" hidden="false" customHeight="true" outlineLevel="0" collapsed="false">
      <c r="A3" s="239" t="s">
        <v>5</v>
      </c>
      <c r="B3" s="239"/>
      <c r="C3" s="240"/>
      <c r="F3" s="14"/>
      <c r="G3" s="97"/>
      <c r="J3" s="241"/>
      <c r="K3" s="241"/>
      <c r="L3" s="241"/>
      <c r="M3" s="241"/>
    </row>
    <row r="4" s="80" customFormat="true" ht="24.75" hidden="false" customHeight="true" outlineLevel="0" collapsed="false">
      <c r="A4" s="7"/>
      <c r="C4" s="242" t="s">
        <v>50</v>
      </c>
      <c r="D4" s="243"/>
      <c r="F4" s="14"/>
      <c r="G4" s="97"/>
      <c r="J4" s="7"/>
      <c r="K4" s="7"/>
      <c r="L4" s="7"/>
      <c r="M4" s="244"/>
      <c r="N4" s="95"/>
    </row>
    <row r="5" customFormat="false" ht="18.75" hidden="false" customHeight="true" outlineLevel="0" collapsed="false">
      <c r="A5" s="98" t="s">
        <v>53</v>
      </c>
      <c r="B5" s="245"/>
      <c r="C5" s="246" t="n">
        <v>0.0954545454545454</v>
      </c>
      <c r="D5" s="247"/>
      <c r="F5" s="97"/>
      <c r="I5" s="82"/>
      <c r="J5" s="173"/>
      <c r="K5" s="173"/>
      <c r="M5" s="248"/>
      <c r="N5" s="97"/>
      <c r="O5" s="79"/>
    </row>
    <row r="6" customFormat="false" ht="18.75" hidden="false" customHeight="true" outlineLevel="0" collapsed="false">
      <c r="A6" s="112" t="s">
        <v>59</v>
      </c>
      <c r="B6" s="249"/>
      <c r="C6" s="250" t="n">
        <v>0.0732590163934426</v>
      </c>
      <c r="D6" s="247"/>
      <c r="I6" s="82"/>
      <c r="J6" s="173"/>
      <c r="K6" s="173"/>
      <c r="M6" s="248"/>
      <c r="N6" s="97"/>
      <c r="O6" s="79"/>
    </row>
    <row r="7" customFormat="false" ht="18.75" hidden="false" customHeight="true" outlineLevel="0" collapsed="false">
      <c r="A7" s="112" t="s">
        <v>57</v>
      </c>
      <c r="B7" s="249"/>
      <c r="C7" s="251" t="n">
        <v>0.084</v>
      </c>
      <c r="D7" s="247"/>
      <c r="F7" s="97"/>
      <c r="I7" s="82"/>
      <c r="J7" s="173"/>
      <c r="K7" s="173"/>
      <c r="M7" s="248"/>
      <c r="N7" s="97"/>
      <c r="O7" s="79"/>
    </row>
    <row r="8" customFormat="false" ht="18.75" hidden="false" customHeight="true" outlineLevel="0" collapsed="false">
      <c r="A8" s="119" t="s">
        <v>61</v>
      </c>
      <c r="B8" s="252"/>
      <c r="C8" s="253" t="n">
        <v>0.0952</v>
      </c>
      <c r="D8" s="247"/>
      <c r="F8" s="97"/>
      <c r="I8" s="82"/>
      <c r="J8" s="173"/>
      <c r="K8" s="173"/>
      <c r="M8" s="248"/>
      <c r="N8" s="97"/>
      <c r="O8" s="79"/>
    </row>
    <row r="9" customFormat="false" ht="13.5" hidden="false" customHeight="true" outlineLevel="0" collapsed="false">
      <c r="A9" s="254"/>
      <c r="B9" s="181"/>
      <c r="C9" s="255"/>
      <c r="D9" s="256"/>
      <c r="J9" s="87"/>
      <c r="K9" s="87"/>
      <c r="L9" s="87"/>
      <c r="M9" s="10"/>
      <c r="N9" s="87"/>
    </row>
    <row r="10" customFormat="false" ht="15.75" hidden="false" customHeight="true" outlineLevel="0" collapsed="false">
      <c r="A10" s="257"/>
      <c r="B10" s="258"/>
      <c r="C10" s="259"/>
      <c r="D10" s="260"/>
      <c r="E10" s="260" t="s">
        <v>122</v>
      </c>
      <c r="F10" s="260" t="s">
        <v>62</v>
      </c>
      <c r="G10" s="261" t="n">
        <v>1</v>
      </c>
      <c r="H10" s="261" t="n">
        <v>1</v>
      </c>
      <c r="I10" s="134"/>
      <c r="J10" s="262" t="s">
        <v>64</v>
      </c>
      <c r="K10" s="133" t="s">
        <v>64</v>
      </c>
      <c r="L10" s="133" t="s">
        <v>64</v>
      </c>
      <c r="M10" s="134" t="s">
        <v>64</v>
      </c>
      <c r="N10" s="263"/>
    </row>
    <row r="11" s="80" customFormat="true" ht="27.75" hidden="false" customHeight="true" outlineLevel="0" collapsed="false">
      <c r="A11" s="264" t="s">
        <v>66</v>
      </c>
      <c r="B11" s="265" t="s">
        <v>123</v>
      </c>
      <c r="C11" s="266" t="s">
        <v>97</v>
      </c>
      <c r="D11" s="267" t="s">
        <v>66</v>
      </c>
      <c r="E11" s="268" t="s">
        <v>124</v>
      </c>
      <c r="F11" s="269" t="s">
        <v>125</v>
      </c>
      <c r="G11" s="269" t="s">
        <v>126</v>
      </c>
      <c r="H11" s="269" t="s">
        <v>127</v>
      </c>
      <c r="I11" s="270" t="s">
        <v>128</v>
      </c>
      <c r="J11" s="271" t="s">
        <v>73</v>
      </c>
      <c r="K11" s="272" t="s">
        <v>74</v>
      </c>
      <c r="L11" s="272" t="s">
        <v>71</v>
      </c>
      <c r="M11" s="273" t="s">
        <v>75</v>
      </c>
      <c r="N11" s="274" t="s">
        <v>129</v>
      </c>
      <c r="O11" s="145"/>
    </row>
    <row r="12" s="80" customFormat="true" ht="18" hidden="false" customHeight="true" outlineLevel="0" collapsed="false">
      <c r="A12" s="275" t="s">
        <v>130</v>
      </c>
      <c r="B12" s="276"/>
      <c r="C12" s="276" t="s">
        <v>100</v>
      </c>
      <c r="D12" s="277" t="n">
        <v>2338.26</v>
      </c>
      <c r="E12" s="278"/>
      <c r="F12" s="278" t="n">
        <v>1</v>
      </c>
      <c r="G12" s="278" t="n">
        <v>2</v>
      </c>
      <c r="H12" s="278" t="n">
        <v>3</v>
      </c>
      <c r="I12" s="279" t="n">
        <v>1</v>
      </c>
      <c r="J12" s="280" t="n">
        <f aca="false">D12*F12*$C$5</f>
        <v>223.197545454545</v>
      </c>
      <c r="K12" s="281" t="n">
        <f aca="false">G12*D12*$C$7</f>
        <v>392.82768</v>
      </c>
      <c r="L12" s="281" t="n">
        <f aca="false">D12*H12*$C$6</f>
        <v>513.895883016393</v>
      </c>
      <c r="M12" s="282" t="n">
        <f aca="false">D12*I12*$C$8</f>
        <v>222.602352</v>
      </c>
      <c r="N12" s="283" t="n">
        <f aca="false">SUM(J12:M12)</f>
        <v>1352.52346047094</v>
      </c>
      <c r="O12" s="145"/>
    </row>
    <row r="13" s="80" customFormat="true" ht="18" hidden="false" customHeight="true" outlineLevel="0" collapsed="false">
      <c r="A13" s="284" t="s">
        <v>131</v>
      </c>
      <c r="B13" s="206"/>
      <c r="C13" s="206" t="s">
        <v>100</v>
      </c>
      <c r="D13" s="285" t="n">
        <v>683.62</v>
      </c>
      <c r="E13" s="210"/>
      <c r="F13" s="210" t="n">
        <v>1</v>
      </c>
      <c r="G13" s="210" t="n">
        <v>2</v>
      </c>
      <c r="H13" s="210" t="n">
        <v>3</v>
      </c>
      <c r="I13" s="286" t="n">
        <v>1</v>
      </c>
      <c r="J13" s="287" t="n">
        <f aca="false">D13*F13*$C$5</f>
        <v>65.2546363636364</v>
      </c>
      <c r="K13" s="288" t="n">
        <f aca="false">G13*D13*$C$7</f>
        <v>114.84816</v>
      </c>
      <c r="L13" s="288" t="n">
        <f aca="false">D13*H13*$C$6</f>
        <v>150.243986360656</v>
      </c>
      <c r="M13" s="289" t="n">
        <f aca="false">D13*I13*$C$8</f>
        <v>65.080624</v>
      </c>
      <c r="N13" s="290" t="n">
        <f aca="false">SUM(J13:M13)</f>
        <v>395.427406724292</v>
      </c>
      <c r="O13" s="145"/>
    </row>
    <row r="14" s="80" customFormat="true" ht="18" hidden="false" customHeight="true" outlineLevel="0" collapsed="false">
      <c r="A14" s="284" t="s">
        <v>132</v>
      </c>
      <c r="B14" s="206"/>
      <c r="C14" s="206"/>
      <c r="D14" s="285" t="n">
        <f aca="false">86*2</f>
        <v>172</v>
      </c>
      <c r="E14" s="210"/>
      <c r="F14" s="210" t="n">
        <v>1</v>
      </c>
      <c r="G14" s="210" t="n">
        <v>2</v>
      </c>
      <c r="H14" s="210" t="n">
        <v>3</v>
      </c>
      <c r="I14" s="286" t="n">
        <v>1</v>
      </c>
      <c r="J14" s="287" t="n">
        <f aca="false">D14*F14*$C$5</f>
        <v>16.4181818181818</v>
      </c>
      <c r="K14" s="288" t="n">
        <f aca="false">G14*D14*$C$7</f>
        <v>28.896</v>
      </c>
      <c r="L14" s="288" t="n">
        <f aca="false">D14*H14*$C$6</f>
        <v>37.8016524590164</v>
      </c>
      <c r="M14" s="289" t="n">
        <f aca="false">D14*I14*$C$8</f>
        <v>16.3744</v>
      </c>
      <c r="N14" s="290" t="n">
        <f aca="false">SUM(J14:M14)</f>
        <v>99.4902342771982</v>
      </c>
      <c r="O14" s="145"/>
    </row>
    <row r="15" s="80" customFormat="true" ht="18" hidden="false" customHeight="true" outlineLevel="0" collapsed="false">
      <c r="A15" s="284" t="s">
        <v>133</v>
      </c>
      <c r="B15" s="206" t="s">
        <v>134</v>
      </c>
      <c r="C15" s="206" t="s">
        <v>100</v>
      </c>
      <c r="D15" s="285" t="n">
        <v>510.3</v>
      </c>
      <c r="E15" s="210"/>
      <c r="F15" s="210" t="n">
        <v>1</v>
      </c>
      <c r="G15" s="210" t="n">
        <v>2</v>
      </c>
      <c r="H15" s="210" t="n">
        <v>3</v>
      </c>
      <c r="I15" s="286" t="n">
        <v>1</v>
      </c>
      <c r="J15" s="287" t="n">
        <f aca="false">D15*F15*$C$5</f>
        <v>48.7104545454545</v>
      </c>
      <c r="K15" s="288" t="n">
        <f aca="false">G15*D15*$C$7</f>
        <v>85.7304</v>
      </c>
      <c r="L15" s="288" t="n">
        <f aca="false">D15*H15*$C$6</f>
        <v>112.152228196721</v>
      </c>
      <c r="M15" s="289" t="n">
        <f aca="false">D15*I15*$C$8</f>
        <v>48.58056</v>
      </c>
      <c r="N15" s="290" t="n">
        <f aca="false">SUM(J15:M15)</f>
        <v>295.173642742176</v>
      </c>
      <c r="O15" s="145"/>
    </row>
    <row r="16" s="80" customFormat="true" ht="18" hidden="false" customHeight="true" outlineLevel="0" collapsed="false">
      <c r="A16" s="284" t="s">
        <v>133</v>
      </c>
      <c r="B16" s="206" t="s">
        <v>135</v>
      </c>
      <c r="C16" s="206" t="s">
        <v>103</v>
      </c>
      <c r="D16" s="285" t="n">
        <v>556.05</v>
      </c>
      <c r="E16" s="210"/>
      <c r="F16" s="210" t="n">
        <v>1</v>
      </c>
      <c r="G16" s="210" t="n">
        <v>2</v>
      </c>
      <c r="H16" s="210" t="n">
        <v>3</v>
      </c>
      <c r="I16" s="286" t="n">
        <v>1</v>
      </c>
      <c r="J16" s="287" t="n">
        <f aca="false">D16*F16*$C$5</f>
        <v>53.0775</v>
      </c>
      <c r="K16" s="288" t="n">
        <f aca="false">G16*D16*$C$7</f>
        <v>93.4164</v>
      </c>
      <c r="L16" s="288" t="n">
        <f aca="false">D16*H16*$C$6</f>
        <v>122.207028196721</v>
      </c>
      <c r="M16" s="289" t="n">
        <f aca="false">D16*I16*$C$8</f>
        <v>52.93596</v>
      </c>
      <c r="N16" s="290" t="n">
        <f aca="false">SUM(J16:M16)</f>
        <v>321.636888196721</v>
      </c>
      <c r="O16" s="145"/>
    </row>
    <row r="17" s="80" customFormat="true" ht="18" hidden="false" customHeight="true" outlineLevel="0" collapsed="false">
      <c r="A17" s="158" t="s">
        <v>136</v>
      </c>
      <c r="B17" s="206"/>
      <c r="C17" s="206" t="s">
        <v>113</v>
      </c>
      <c r="D17" s="285" t="n">
        <v>155.75</v>
      </c>
      <c r="E17" s="210"/>
      <c r="F17" s="210" t="n">
        <v>1</v>
      </c>
      <c r="G17" s="210" t="n">
        <v>2</v>
      </c>
      <c r="H17" s="210"/>
      <c r="I17" s="286" t="n">
        <v>1</v>
      </c>
      <c r="J17" s="287" t="n">
        <f aca="false">D17*F17*$C$5</f>
        <v>14.8670454545455</v>
      </c>
      <c r="K17" s="288" t="n">
        <f aca="false">G17*D17*$C$7</f>
        <v>26.166</v>
      </c>
      <c r="L17" s="288" t="n">
        <f aca="false">D17*H17*$C$6</f>
        <v>0</v>
      </c>
      <c r="M17" s="289" t="n">
        <f aca="false">D17*I17*$C$8</f>
        <v>14.8274</v>
      </c>
      <c r="N17" s="290" t="n">
        <f aca="false">SUM(J17:M17)</f>
        <v>55.8604454545455</v>
      </c>
      <c r="O17" s="145"/>
    </row>
    <row r="18" s="80" customFormat="true" ht="18" hidden="false" customHeight="true" outlineLevel="0" collapsed="false">
      <c r="A18" s="158" t="s">
        <v>137</v>
      </c>
      <c r="B18" s="206"/>
      <c r="C18" s="206" t="s">
        <v>113</v>
      </c>
      <c r="D18" s="285" t="n">
        <v>276.8</v>
      </c>
      <c r="E18" s="210"/>
      <c r="F18" s="210" t="n">
        <v>1</v>
      </c>
      <c r="G18" s="210" t="n">
        <v>2</v>
      </c>
      <c r="H18" s="210" t="n">
        <v>3</v>
      </c>
      <c r="I18" s="286" t="n">
        <v>1</v>
      </c>
      <c r="J18" s="287" t="n">
        <f aca="false">D18*F18*$C$5</f>
        <v>26.4218181818182</v>
      </c>
      <c r="K18" s="288" t="n">
        <f aca="false">G18*D18*$C$7</f>
        <v>46.5024</v>
      </c>
      <c r="L18" s="288" t="n">
        <f aca="false">D18*H18*$C$6</f>
        <v>60.8342872131148</v>
      </c>
      <c r="M18" s="289" t="n">
        <f aca="false">D18*I18*$C$8</f>
        <v>26.35136</v>
      </c>
      <c r="N18" s="290" t="n">
        <f aca="false">SUM(J18:M18)</f>
        <v>160.109865394933</v>
      </c>
      <c r="O18" s="145"/>
    </row>
    <row r="19" s="80" customFormat="true" ht="18" hidden="false" customHeight="true" outlineLevel="0" collapsed="false">
      <c r="A19" s="291" t="s">
        <v>138</v>
      </c>
      <c r="B19" s="196" t="s">
        <v>139</v>
      </c>
      <c r="C19" s="196" t="s">
        <v>100</v>
      </c>
      <c r="D19" s="292" t="n">
        <v>342.7</v>
      </c>
      <c r="E19" s="293"/>
      <c r="F19" s="210" t="n">
        <v>1</v>
      </c>
      <c r="G19" s="210" t="n">
        <v>2</v>
      </c>
      <c r="H19" s="210" t="n">
        <v>3</v>
      </c>
      <c r="I19" s="286" t="n">
        <v>1</v>
      </c>
      <c r="J19" s="287" t="n">
        <f aca="false">D19*F19*$C$5</f>
        <v>32.7122727272727</v>
      </c>
      <c r="K19" s="288" t="n">
        <f aca="false">G19*D19*$C$7</f>
        <v>57.5736</v>
      </c>
      <c r="L19" s="288" t="n">
        <f aca="false">D19*H19*$C$6</f>
        <v>75.3175947540984</v>
      </c>
      <c r="M19" s="289" t="n">
        <f aca="false">D19*I19*$C$8</f>
        <v>32.62504</v>
      </c>
      <c r="N19" s="290" t="n">
        <f aca="false">SUM(J19:M19)</f>
        <v>198.228507481371</v>
      </c>
      <c r="O19" s="145"/>
    </row>
    <row r="20" s="80" customFormat="true" ht="18" hidden="false" customHeight="true" outlineLevel="0" collapsed="false">
      <c r="A20" s="158" t="s">
        <v>140</v>
      </c>
      <c r="B20" s="206" t="s">
        <v>141</v>
      </c>
      <c r="C20" s="206" t="s">
        <v>100</v>
      </c>
      <c r="D20" s="285" t="n">
        <v>660.13</v>
      </c>
      <c r="E20" s="293"/>
      <c r="F20" s="210" t="n">
        <v>1</v>
      </c>
      <c r="G20" s="210" t="n">
        <v>2</v>
      </c>
      <c r="H20" s="210" t="n">
        <v>3</v>
      </c>
      <c r="I20" s="286" t="n">
        <v>1</v>
      </c>
      <c r="J20" s="287" t="n">
        <f aca="false">D20*F20*$C$5</f>
        <v>63.0124090909091</v>
      </c>
      <c r="K20" s="288" t="n">
        <f aca="false">G20*D20*$C$7</f>
        <v>110.90184</v>
      </c>
      <c r="L20" s="288" t="n">
        <f aca="false">D20*H20*$C$6</f>
        <v>145.08142347541</v>
      </c>
      <c r="M20" s="289" t="n">
        <f aca="false">D20*I20*$C$8</f>
        <v>62.844376</v>
      </c>
      <c r="N20" s="290" t="n">
        <f aca="false">SUM(J20:M20)</f>
        <v>381.840048566319</v>
      </c>
      <c r="O20" s="145"/>
    </row>
    <row r="21" s="80" customFormat="true" ht="18" hidden="false" customHeight="true" outlineLevel="0" collapsed="false">
      <c r="A21" s="158" t="s">
        <v>140</v>
      </c>
      <c r="B21" s="206" t="s">
        <v>142</v>
      </c>
      <c r="C21" s="206" t="s">
        <v>100</v>
      </c>
      <c r="D21" s="285" t="n">
        <v>94.56</v>
      </c>
      <c r="E21" s="293"/>
      <c r="F21" s="210" t="n">
        <v>1</v>
      </c>
      <c r="G21" s="210" t="n">
        <v>2</v>
      </c>
      <c r="H21" s="210"/>
      <c r="I21" s="286" t="n">
        <v>1</v>
      </c>
      <c r="J21" s="287" t="n">
        <f aca="false">D21*F21*$C$5</f>
        <v>9.02618181818182</v>
      </c>
      <c r="K21" s="288" t="n">
        <f aca="false">G21*D21*$C$7</f>
        <v>15.88608</v>
      </c>
      <c r="L21" s="288" t="n">
        <f aca="false">D21*H21*$C$6</f>
        <v>0</v>
      </c>
      <c r="M21" s="289" t="n">
        <f aca="false">D21*I21*$C$8</f>
        <v>9.002112</v>
      </c>
      <c r="N21" s="290" t="n">
        <f aca="false">SUM(J21:M21)</f>
        <v>33.9143738181818</v>
      </c>
      <c r="O21" s="145"/>
    </row>
    <row r="22" s="80" customFormat="true" ht="18" hidden="false" customHeight="true" outlineLevel="0" collapsed="false">
      <c r="A22" s="158" t="s">
        <v>140</v>
      </c>
      <c r="B22" s="206" t="s">
        <v>143</v>
      </c>
      <c r="C22" s="206" t="s">
        <v>100</v>
      </c>
      <c r="D22" s="285" t="n">
        <v>660.13</v>
      </c>
      <c r="E22" s="293"/>
      <c r="F22" s="210" t="n">
        <v>1</v>
      </c>
      <c r="G22" s="210" t="n">
        <v>2</v>
      </c>
      <c r="H22" s="210" t="n">
        <v>3</v>
      </c>
      <c r="I22" s="286" t="n">
        <v>1</v>
      </c>
      <c r="J22" s="287" t="n">
        <f aca="false">D22*F22*$C$5</f>
        <v>63.0124090909091</v>
      </c>
      <c r="K22" s="288" t="n">
        <f aca="false">G22*D22*$C$7</f>
        <v>110.90184</v>
      </c>
      <c r="L22" s="288" t="n">
        <f aca="false">D22*H22*$C$6</f>
        <v>145.08142347541</v>
      </c>
      <c r="M22" s="289" t="n">
        <f aca="false">D22*I22*$C$8</f>
        <v>62.844376</v>
      </c>
      <c r="N22" s="290" t="n">
        <f aca="false">SUM(J22:M22)</f>
        <v>381.840048566319</v>
      </c>
      <c r="O22" s="145"/>
    </row>
    <row r="23" s="80" customFormat="true" ht="18" hidden="false" customHeight="true" outlineLevel="0" collapsed="false">
      <c r="A23" s="294" t="s">
        <v>144</v>
      </c>
      <c r="B23" s="206" t="s">
        <v>145</v>
      </c>
      <c r="C23" s="295" t="s">
        <v>100</v>
      </c>
      <c r="D23" s="285" t="n">
        <v>417.25</v>
      </c>
      <c r="E23" s="210"/>
      <c r="F23" s="210" t="n">
        <v>1</v>
      </c>
      <c r="G23" s="210" t="n">
        <v>2</v>
      </c>
      <c r="H23" s="210" t="n">
        <v>3</v>
      </c>
      <c r="I23" s="286" t="n">
        <v>1</v>
      </c>
      <c r="J23" s="287" t="n">
        <f aca="false">D23*F23*$C$5</f>
        <v>39.8284090909091</v>
      </c>
      <c r="K23" s="288" t="n">
        <f aca="false">G23*D23*$C$7</f>
        <v>70.098</v>
      </c>
      <c r="L23" s="288" t="n">
        <f aca="false">D23*H23*$C$6</f>
        <v>91.7019737704918</v>
      </c>
      <c r="M23" s="289" t="n">
        <f aca="false">D23*I23*$C$8</f>
        <v>39.7222</v>
      </c>
      <c r="N23" s="290" t="n">
        <f aca="false">SUM(J23:M23)</f>
        <v>241.350582861401</v>
      </c>
      <c r="O23" s="145"/>
    </row>
    <row r="24" s="80" customFormat="true" ht="18" hidden="false" customHeight="true" outlineLevel="0" collapsed="false">
      <c r="A24" s="158" t="s">
        <v>146</v>
      </c>
      <c r="B24" s="206" t="s">
        <v>145</v>
      </c>
      <c r="C24" s="206" t="s">
        <v>100</v>
      </c>
      <c r="D24" s="285" t="n">
        <v>59</v>
      </c>
      <c r="E24" s="210"/>
      <c r="F24" s="210" t="n">
        <v>1</v>
      </c>
      <c r="G24" s="210" t="n">
        <v>2</v>
      </c>
      <c r="H24" s="210" t="n">
        <v>3</v>
      </c>
      <c r="I24" s="286" t="n">
        <v>1</v>
      </c>
      <c r="J24" s="287" t="n">
        <f aca="false">D24*F24*$C$5</f>
        <v>5.63181818181818</v>
      </c>
      <c r="K24" s="288" t="n">
        <f aca="false">G24*D24*$C$7</f>
        <v>9.912</v>
      </c>
      <c r="L24" s="288" t="n">
        <f aca="false">D24*H24*$C$6</f>
        <v>12.9668459016393</v>
      </c>
      <c r="M24" s="289" t="n">
        <f aca="false">D24*I24*$C$8</f>
        <v>5.6168</v>
      </c>
      <c r="N24" s="290" t="n">
        <f aca="false">SUM(J24:M24)</f>
        <v>34.1274640834575</v>
      </c>
      <c r="O24" s="145"/>
    </row>
    <row r="25" s="80" customFormat="true" ht="18" hidden="false" customHeight="true" outlineLevel="0" collapsed="false">
      <c r="A25" s="294" t="s">
        <v>147</v>
      </c>
      <c r="B25" s="206" t="s">
        <v>148</v>
      </c>
      <c r="C25" s="206" t="s">
        <v>100</v>
      </c>
      <c r="D25" s="285" t="n">
        <v>372.82</v>
      </c>
      <c r="E25" s="210"/>
      <c r="F25" s="210" t="n">
        <v>1</v>
      </c>
      <c r="G25" s="210" t="n">
        <v>2</v>
      </c>
      <c r="H25" s="210" t="n">
        <v>3</v>
      </c>
      <c r="I25" s="286" t="n">
        <v>1</v>
      </c>
      <c r="J25" s="287" t="n">
        <f aca="false">D25*F25*$C$5</f>
        <v>35.5873636363636</v>
      </c>
      <c r="K25" s="288" t="n">
        <f aca="false">G25*D25*$C$7</f>
        <v>62.63376</v>
      </c>
      <c r="L25" s="288" t="n">
        <f aca="false">D25*H25*$C$6</f>
        <v>81.9372794754098</v>
      </c>
      <c r="M25" s="289" t="n">
        <f aca="false">D25*I25*$C$8</f>
        <v>35.492464</v>
      </c>
      <c r="N25" s="290" t="n">
        <f aca="false">SUM(J25:M25)</f>
        <v>215.650867111773</v>
      </c>
      <c r="O25" s="145"/>
    </row>
    <row r="26" s="80" customFormat="true" ht="18" hidden="false" customHeight="true" outlineLevel="0" collapsed="false">
      <c r="A26" s="158" t="s">
        <v>149</v>
      </c>
      <c r="B26" s="206" t="s">
        <v>150</v>
      </c>
      <c r="C26" s="206" t="s">
        <v>100</v>
      </c>
      <c r="D26" s="285" t="n">
        <v>737.29</v>
      </c>
      <c r="E26" s="210"/>
      <c r="F26" s="210" t="n">
        <v>1</v>
      </c>
      <c r="G26" s="210" t="n">
        <v>2</v>
      </c>
      <c r="H26" s="210" t="n">
        <v>3</v>
      </c>
      <c r="I26" s="286" t="n">
        <v>1</v>
      </c>
      <c r="J26" s="287" t="n">
        <f aca="false">D26*F26*$C$5</f>
        <v>70.3776818181818</v>
      </c>
      <c r="K26" s="288" t="n">
        <f aca="false">G26*D26*$C$7</f>
        <v>123.86472</v>
      </c>
      <c r="L26" s="288" t="n">
        <f aca="false">D26*H26*$C$6</f>
        <v>162.039420590164</v>
      </c>
      <c r="M26" s="289" t="n">
        <f aca="false">D26*I26*$C$8</f>
        <v>70.190008</v>
      </c>
      <c r="N26" s="290" t="n">
        <f aca="false">SUM(J26:M26)</f>
        <v>426.471830408346</v>
      </c>
      <c r="O26" s="145"/>
    </row>
    <row r="27" s="80" customFormat="true" ht="18" hidden="false" customHeight="true" outlineLevel="0" collapsed="false">
      <c r="A27" s="158" t="s">
        <v>149</v>
      </c>
      <c r="B27" s="206" t="s">
        <v>142</v>
      </c>
      <c r="C27" s="206" t="s">
        <v>100</v>
      </c>
      <c r="D27" s="285" t="n">
        <v>94.56</v>
      </c>
      <c r="E27" s="210"/>
      <c r="F27" s="210" t="n">
        <v>1</v>
      </c>
      <c r="G27" s="210" t="n">
        <v>2</v>
      </c>
      <c r="H27" s="210"/>
      <c r="I27" s="286" t="n">
        <v>1</v>
      </c>
      <c r="J27" s="287" t="n">
        <f aca="false">D27*F27*$C$5</f>
        <v>9.02618181818182</v>
      </c>
      <c r="K27" s="288" t="n">
        <f aca="false">G27*D27*$C$7</f>
        <v>15.88608</v>
      </c>
      <c r="L27" s="288" t="n">
        <f aca="false">D27*H27*$C$6</f>
        <v>0</v>
      </c>
      <c r="M27" s="289" t="n">
        <f aca="false">D27*I27*$C$8</f>
        <v>9.002112</v>
      </c>
      <c r="N27" s="290" t="n">
        <f aca="false">SUM(J27:M27)</f>
        <v>33.9143738181818</v>
      </c>
      <c r="O27" s="145"/>
    </row>
    <row r="28" s="80" customFormat="true" ht="18" hidden="false" customHeight="true" outlineLevel="0" collapsed="false">
      <c r="A28" s="158" t="s">
        <v>149</v>
      </c>
      <c r="B28" s="206" t="s">
        <v>151</v>
      </c>
      <c r="C28" s="206" t="s">
        <v>100</v>
      </c>
      <c r="D28" s="285" t="n">
        <v>737.29</v>
      </c>
      <c r="E28" s="210"/>
      <c r="F28" s="210" t="n">
        <v>1</v>
      </c>
      <c r="G28" s="210" t="n">
        <v>2</v>
      </c>
      <c r="H28" s="210" t="n">
        <v>3</v>
      </c>
      <c r="I28" s="286" t="n">
        <v>1</v>
      </c>
      <c r="J28" s="287" t="n">
        <f aca="false">D28*F28*$C$5</f>
        <v>70.3776818181818</v>
      </c>
      <c r="K28" s="288" t="n">
        <f aca="false">G28*D28*$C$7</f>
        <v>123.86472</v>
      </c>
      <c r="L28" s="288" t="n">
        <f aca="false">D28*H28*$C$6</f>
        <v>162.039420590164</v>
      </c>
      <c r="M28" s="289" t="n">
        <f aca="false">D28*I28*$C$8</f>
        <v>70.190008</v>
      </c>
      <c r="N28" s="290" t="n">
        <f aca="false">SUM(J28:M28)</f>
        <v>426.471830408346</v>
      </c>
      <c r="O28" s="145"/>
    </row>
    <row r="29" s="80" customFormat="true" ht="18" hidden="false" customHeight="true" outlineLevel="0" collapsed="false">
      <c r="A29" s="294" t="s">
        <v>152</v>
      </c>
      <c r="B29" s="206" t="s">
        <v>153</v>
      </c>
      <c r="C29" s="206" t="s">
        <v>100</v>
      </c>
      <c r="D29" s="285" t="n">
        <v>469.3</v>
      </c>
      <c r="E29" s="210"/>
      <c r="F29" s="210" t="n">
        <v>1</v>
      </c>
      <c r="G29" s="210" t="n">
        <v>2</v>
      </c>
      <c r="H29" s="210" t="n">
        <v>3</v>
      </c>
      <c r="I29" s="286" t="n">
        <v>1</v>
      </c>
      <c r="J29" s="287" t="n">
        <f aca="false">D29*F29*$C$5</f>
        <v>44.7968181818182</v>
      </c>
      <c r="K29" s="288" t="n">
        <f aca="false">G29*D29*$C$7</f>
        <v>78.8424</v>
      </c>
      <c r="L29" s="288" t="n">
        <f aca="false">D29*H29*$C$6</f>
        <v>103.141369180328</v>
      </c>
      <c r="M29" s="289" t="n">
        <f aca="false">D29*I29*$C$8</f>
        <v>44.67736</v>
      </c>
      <c r="N29" s="290" t="n">
        <f aca="false">SUM(J29:M29)</f>
        <v>271.457947362146</v>
      </c>
      <c r="O29" s="145"/>
    </row>
    <row r="30" s="80" customFormat="true" ht="18" hidden="false" customHeight="true" outlineLevel="0" collapsed="false">
      <c r="A30" s="158" t="s">
        <v>154</v>
      </c>
      <c r="B30" s="206" t="s">
        <v>153</v>
      </c>
      <c r="C30" s="206" t="s">
        <v>100</v>
      </c>
      <c r="D30" s="285" t="n">
        <v>44.55</v>
      </c>
      <c r="E30" s="210"/>
      <c r="F30" s="210" t="n">
        <v>1</v>
      </c>
      <c r="G30" s="210" t="n">
        <v>2</v>
      </c>
      <c r="H30" s="210" t="n">
        <v>3</v>
      </c>
      <c r="I30" s="286" t="n">
        <v>1</v>
      </c>
      <c r="J30" s="287" t="n">
        <f aca="false">D30*F30*$C$5</f>
        <v>4.2525</v>
      </c>
      <c r="K30" s="288" t="n">
        <f aca="false">G30*D30*$C$7</f>
        <v>7.4844</v>
      </c>
      <c r="L30" s="288" t="n">
        <f aca="false">D30*H30*$C$6</f>
        <v>9.79106754098361</v>
      </c>
      <c r="M30" s="289" t="n">
        <f aca="false">D30*I30*$C$8</f>
        <v>4.24116</v>
      </c>
      <c r="N30" s="290" t="n">
        <f aca="false">SUM(J30:M30)</f>
        <v>25.7691275409836</v>
      </c>
      <c r="O30" s="145"/>
    </row>
    <row r="31" s="80" customFormat="true" ht="18" hidden="false" customHeight="true" outlineLevel="0" collapsed="false">
      <c r="A31" s="294" t="s">
        <v>155</v>
      </c>
      <c r="B31" s="206" t="s">
        <v>156</v>
      </c>
      <c r="C31" s="206" t="s">
        <v>100</v>
      </c>
      <c r="D31" s="285" t="n">
        <v>276.58</v>
      </c>
      <c r="E31" s="210"/>
      <c r="F31" s="210" t="n">
        <v>1</v>
      </c>
      <c r="G31" s="210" t="n">
        <v>2</v>
      </c>
      <c r="H31" s="210" t="n">
        <v>3</v>
      </c>
      <c r="I31" s="286" t="n">
        <v>1</v>
      </c>
      <c r="J31" s="287" t="n">
        <f aca="false">D31*F31*$C$5</f>
        <v>26.4008181818182</v>
      </c>
      <c r="K31" s="288" t="n">
        <f aca="false">G31*D31*$C$7</f>
        <v>46.46544</v>
      </c>
      <c r="L31" s="288" t="n">
        <f aca="false">D31*H31*$C$6</f>
        <v>60.7859362622951</v>
      </c>
      <c r="M31" s="289" t="n">
        <f aca="false">D31*I31*$C$8</f>
        <v>26.330416</v>
      </c>
      <c r="N31" s="290" t="n">
        <f aca="false">SUM(J31:M31)</f>
        <v>159.982610444113</v>
      </c>
      <c r="O31" s="145"/>
    </row>
    <row r="32" s="80" customFormat="true" ht="18" hidden="false" customHeight="true" outlineLevel="0" collapsed="false">
      <c r="A32" s="158" t="s">
        <v>157</v>
      </c>
      <c r="B32" s="206" t="s">
        <v>158</v>
      </c>
      <c r="C32" s="206" t="s">
        <v>100</v>
      </c>
      <c r="D32" s="285" t="n">
        <v>747.47</v>
      </c>
      <c r="E32" s="210"/>
      <c r="F32" s="210" t="n">
        <v>1</v>
      </c>
      <c r="G32" s="210" t="n">
        <v>2</v>
      </c>
      <c r="H32" s="210" t="n">
        <v>3</v>
      </c>
      <c r="I32" s="286" t="n">
        <v>1</v>
      </c>
      <c r="J32" s="287" t="n">
        <f aca="false">D32*F32*$C$5</f>
        <v>71.3494090909091</v>
      </c>
      <c r="K32" s="288" t="n">
        <f aca="false">G32*D32*$C$7</f>
        <v>125.57496</v>
      </c>
      <c r="L32" s="288" t="n">
        <f aca="false">D32*H32*$C$6</f>
        <v>164.27675095082</v>
      </c>
      <c r="M32" s="289" t="n">
        <f aca="false">D32*I32*$C$8</f>
        <v>71.159144</v>
      </c>
      <c r="N32" s="290" t="n">
        <f aca="false">SUM(J32:M32)</f>
        <v>432.360264041729</v>
      </c>
      <c r="O32" s="145"/>
    </row>
    <row r="33" s="80" customFormat="true" ht="18" hidden="false" customHeight="true" outlineLevel="0" collapsed="false">
      <c r="A33" s="294" t="s">
        <v>159</v>
      </c>
      <c r="B33" s="206" t="s">
        <v>160</v>
      </c>
      <c r="C33" s="206" t="s">
        <v>100</v>
      </c>
      <c r="D33" s="285" t="n">
        <v>417.25</v>
      </c>
      <c r="E33" s="210"/>
      <c r="F33" s="210" t="n">
        <v>1</v>
      </c>
      <c r="G33" s="210" t="n">
        <v>2</v>
      </c>
      <c r="H33" s="210" t="n">
        <v>3</v>
      </c>
      <c r="I33" s="286" t="n">
        <v>1</v>
      </c>
      <c r="J33" s="287" t="n">
        <f aca="false">D33*F33*$C$5</f>
        <v>39.8284090909091</v>
      </c>
      <c r="K33" s="288" t="n">
        <f aca="false">G33*D33*$C$7</f>
        <v>70.098</v>
      </c>
      <c r="L33" s="288" t="n">
        <f aca="false">D33*H33*$C$6</f>
        <v>91.7019737704918</v>
      </c>
      <c r="M33" s="289" t="n">
        <f aca="false">D33*I33*$C$8</f>
        <v>39.7222</v>
      </c>
      <c r="N33" s="290" t="n">
        <f aca="false">SUM(J33:M33)</f>
        <v>241.350582861401</v>
      </c>
      <c r="O33" s="145"/>
    </row>
    <row r="34" s="80" customFormat="true" ht="18" hidden="false" customHeight="true" outlineLevel="0" collapsed="false">
      <c r="A34" s="294" t="s">
        <v>161</v>
      </c>
      <c r="B34" s="206" t="s">
        <v>162</v>
      </c>
      <c r="C34" s="206" t="s">
        <v>100</v>
      </c>
      <c r="D34" s="285" t="n">
        <v>195.25</v>
      </c>
      <c r="E34" s="293"/>
      <c r="F34" s="210" t="n">
        <v>1</v>
      </c>
      <c r="G34" s="210" t="n">
        <v>2</v>
      </c>
      <c r="H34" s="210" t="n">
        <v>3</v>
      </c>
      <c r="I34" s="286"/>
      <c r="J34" s="287" t="n">
        <f aca="false">D34*F34*$C$5</f>
        <v>18.6375</v>
      </c>
      <c r="K34" s="288" t="n">
        <f aca="false">G34*D34*$C$7</f>
        <v>32.802</v>
      </c>
      <c r="L34" s="288" t="n">
        <f aca="false">D34*H34*$C$6</f>
        <v>42.911468852459</v>
      </c>
      <c r="M34" s="289" t="n">
        <f aca="false">D34*I34*$C$8</f>
        <v>0</v>
      </c>
      <c r="N34" s="290" t="n">
        <f aca="false">SUM(J34:M34)</f>
        <v>94.350968852459</v>
      </c>
      <c r="O34" s="145"/>
    </row>
    <row r="35" s="80" customFormat="true" ht="18" hidden="false" customHeight="true" outlineLevel="0" collapsed="false">
      <c r="A35" s="294" t="s">
        <v>161</v>
      </c>
      <c r="B35" s="206" t="s">
        <v>163</v>
      </c>
      <c r="C35" s="206" t="s">
        <v>100</v>
      </c>
      <c r="D35" s="285" t="n">
        <v>195.25</v>
      </c>
      <c r="E35" s="210"/>
      <c r="F35" s="210" t="n">
        <v>1</v>
      </c>
      <c r="G35" s="210" t="n">
        <v>2</v>
      </c>
      <c r="H35" s="210" t="n">
        <v>3</v>
      </c>
      <c r="I35" s="286"/>
      <c r="J35" s="287" t="n">
        <f aca="false">D35*F35*$C$5</f>
        <v>18.6375</v>
      </c>
      <c r="K35" s="288" t="n">
        <f aca="false">G35*D35*$C$7</f>
        <v>32.802</v>
      </c>
      <c r="L35" s="288" t="n">
        <f aca="false">D35*H35*$C$6</f>
        <v>42.911468852459</v>
      </c>
      <c r="M35" s="289" t="n">
        <f aca="false">D35*I35*$C$8</f>
        <v>0</v>
      </c>
      <c r="N35" s="290" t="n">
        <f aca="false">SUM(J35:M35)</f>
        <v>94.350968852459</v>
      </c>
      <c r="O35" s="145"/>
    </row>
    <row r="36" s="80" customFormat="true" ht="18" hidden="false" customHeight="true" outlineLevel="0" collapsed="false">
      <c r="A36" s="294" t="s">
        <v>161</v>
      </c>
      <c r="B36" s="206" t="s">
        <v>164</v>
      </c>
      <c r="C36" s="206" t="s">
        <v>100</v>
      </c>
      <c r="D36" s="285" t="n">
        <v>195.25</v>
      </c>
      <c r="E36" s="210"/>
      <c r="F36" s="210" t="n">
        <v>1</v>
      </c>
      <c r="G36" s="210" t="n">
        <v>2</v>
      </c>
      <c r="H36" s="210" t="n">
        <v>3</v>
      </c>
      <c r="I36" s="286"/>
      <c r="J36" s="287" t="n">
        <f aca="false">D36*F36*$C$5</f>
        <v>18.6375</v>
      </c>
      <c r="K36" s="288" t="n">
        <f aca="false">G36*D36*$C$7</f>
        <v>32.802</v>
      </c>
      <c r="L36" s="288" t="n">
        <f aca="false">D36*H36*$C$6</f>
        <v>42.911468852459</v>
      </c>
      <c r="M36" s="289" t="n">
        <f aca="false">D36*I36*$C$8</f>
        <v>0</v>
      </c>
      <c r="N36" s="290" t="n">
        <f aca="false">SUM(J36:M36)</f>
        <v>94.350968852459</v>
      </c>
      <c r="O36" s="145"/>
    </row>
    <row r="37" s="80" customFormat="true" ht="18" hidden="false" customHeight="true" outlineLevel="0" collapsed="false">
      <c r="A37" s="294" t="s">
        <v>161</v>
      </c>
      <c r="B37" s="206" t="s">
        <v>165</v>
      </c>
      <c r="C37" s="206" t="s">
        <v>100</v>
      </c>
      <c r="D37" s="285" t="n">
        <v>195.25</v>
      </c>
      <c r="E37" s="210"/>
      <c r="F37" s="210" t="n">
        <v>1</v>
      </c>
      <c r="G37" s="210" t="n">
        <v>2</v>
      </c>
      <c r="H37" s="210" t="n">
        <v>3</v>
      </c>
      <c r="I37" s="286"/>
      <c r="J37" s="287" t="n">
        <f aca="false">D37*F37*$C$5</f>
        <v>18.6375</v>
      </c>
      <c r="K37" s="288" t="n">
        <f aca="false">G37*D37*$C$7</f>
        <v>32.802</v>
      </c>
      <c r="L37" s="288" t="n">
        <f aca="false">D37*H37*$C$6</f>
        <v>42.911468852459</v>
      </c>
      <c r="M37" s="289" t="n">
        <f aca="false">D37*I37*$C$8</f>
        <v>0</v>
      </c>
      <c r="N37" s="290" t="n">
        <f aca="false">SUM(J37:M37)</f>
        <v>94.350968852459</v>
      </c>
      <c r="O37" s="145"/>
    </row>
    <row r="38" s="80" customFormat="true" ht="18" hidden="false" customHeight="true" outlineLevel="0" collapsed="false">
      <c r="A38" s="296" t="s">
        <v>166</v>
      </c>
      <c r="B38" s="206" t="s">
        <v>167</v>
      </c>
      <c r="C38" s="206" t="s">
        <v>102</v>
      </c>
      <c r="D38" s="285" t="n">
        <v>267.92</v>
      </c>
      <c r="E38" s="210"/>
      <c r="F38" s="210" t="n">
        <v>1</v>
      </c>
      <c r="G38" s="210" t="n">
        <v>2</v>
      </c>
      <c r="H38" s="210" t="n">
        <v>3</v>
      </c>
      <c r="I38" s="286" t="n">
        <v>1</v>
      </c>
      <c r="J38" s="287" t="n">
        <f aca="false">D38*F38*$C$5</f>
        <v>25.5741818181818</v>
      </c>
      <c r="K38" s="288" t="n">
        <f aca="false">G38*D38*$C$7</f>
        <v>45.01056</v>
      </c>
      <c r="L38" s="288" t="n">
        <f aca="false">D38*H38*$C$6</f>
        <v>58.8826670163934</v>
      </c>
      <c r="M38" s="289" t="n">
        <f aca="false">D38*I38*$C$8</f>
        <v>25.505984</v>
      </c>
      <c r="N38" s="290" t="n">
        <f aca="false">SUM(J38:M38)</f>
        <v>154.973392834575</v>
      </c>
      <c r="O38" s="145"/>
    </row>
    <row r="39" s="80" customFormat="true" ht="18" hidden="false" customHeight="true" outlineLevel="0" collapsed="false">
      <c r="A39" s="158" t="s">
        <v>168</v>
      </c>
      <c r="B39" s="206" t="s">
        <v>169</v>
      </c>
      <c r="C39" s="206" t="s">
        <v>102</v>
      </c>
      <c r="D39" s="285" t="n">
        <v>256.62</v>
      </c>
      <c r="E39" s="210"/>
      <c r="F39" s="210" t="n">
        <v>1</v>
      </c>
      <c r="G39" s="210" t="n">
        <v>2</v>
      </c>
      <c r="H39" s="210" t="n">
        <v>3</v>
      </c>
      <c r="I39" s="286" t="n">
        <v>1</v>
      </c>
      <c r="J39" s="287" t="n">
        <f aca="false">D39*F39*$C$5</f>
        <v>24.4955454545455</v>
      </c>
      <c r="K39" s="288" t="n">
        <f aca="false">G39*D39*$C$7</f>
        <v>43.11216</v>
      </c>
      <c r="L39" s="288" t="n">
        <f aca="false">D39*H39*$C$6</f>
        <v>56.3991863606557</v>
      </c>
      <c r="M39" s="289" t="n">
        <f aca="false">D39*I39*$C$8</f>
        <v>24.430224</v>
      </c>
      <c r="N39" s="290" t="n">
        <f aca="false">SUM(J39:M39)</f>
        <v>148.437115815201</v>
      </c>
      <c r="O39" s="145"/>
    </row>
    <row r="40" s="80" customFormat="true" ht="18" hidden="false" customHeight="true" outlineLevel="0" collapsed="false">
      <c r="A40" s="158" t="s">
        <v>168</v>
      </c>
      <c r="B40" s="206" t="s">
        <v>142</v>
      </c>
      <c r="C40" s="206" t="s">
        <v>102</v>
      </c>
      <c r="D40" s="285" t="n">
        <v>94.56</v>
      </c>
      <c r="E40" s="210"/>
      <c r="F40" s="210" t="n">
        <v>1</v>
      </c>
      <c r="G40" s="210" t="n">
        <v>2</v>
      </c>
      <c r="H40" s="210"/>
      <c r="I40" s="286" t="n">
        <v>1</v>
      </c>
      <c r="J40" s="287" t="n">
        <f aca="false">D40*F40*$C$5</f>
        <v>9.02618181818182</v>
      </c>
      <c r="K40" s="288" t="n">
        <f aca="false">G40*D40*$C$7</f>
        <v>15.88608</v>
      </c>
      <c r="L40" s="288" t="n">
        <f aca="false">D40*H40*$C$6</f>
        <v>0</v>
      </c>
      <c r="M40" s="289" t="n">
        <f aca="false">D40*I40*$C$8</f>
        <v>9.002112</v>
      </c>
      <c r="N40" s="290" t="n">
        <f aca="false">SUM(J40:M40)</f>
        <v>33.9143738181818</v>
      </c>
      <c r="O40" s="145"/>
    </row>
    <row r="41" s="80" customFormat="true" ht="18" hidden="false" customHeight="true" outlineLevel="0" collapsed="false">
      <c r="A41" s="158" t="s">
        <v>168</v>
      </c>
      <c r="B41" s="206" t="s">
        <v>170</v>
      </c>
      <c r="C41" s="206" t="s">
        <v>102</v>
      </c>
      <c r="D41" s="285" t="n">
        <v>488.62</v>
      </c>
      <c r="E41" s="210"/>
      <c r="F41" s="210" t="n">
        <v>1</v>
      </c>
      <c r="G41" s="210" t="n">
        <v>2</v>
      </c>
      <c r="H41" s="210" t="n">
        <v>3</v>
      </c>
      <c r="I41" s="286" t="n">
        <v>1</v>
      </c>
      <c r="J41" s="287" t="n">
        <f aca="false">D41*F41*$C$5</f>
        <v>46.641</v>
      </c>
      <c r="K41" s="288" t="n">
        <f aca="false">G41*D41*$C$7</f>
        <v>82.08816</v>
      </c>
      <c r="L41" s="288" t="n">
        <f aca="false">D41*H41*$C$6</f>
        <v>107.387461770492</v>
      </c>
      <c r="M41" s="289" t="n">
        <f aca="false">D41*I41*$C$8</f>
        <v>46.516624</v>
      </c>
      <c r="N41" s="290" t="n">
        <f aca="false">SUM(J41:M41)</f>
        <v>282.633245770492</v>
      </c>
      <c r="O41" s="145"/>
    </row>
    <row r="42" s="80" customFormat="true" ht="18" hidden="false" customHeight="true" outlineLevel="0" collapsed="false">
      <c r="A42" s="294" t="s">
        <v>144</v>
      </c>
      <c r="B42" s="206" t="s">
        <v>171</v>
      </c>
      <c r="C42" s="206" t="s">
        <v>102</v>
      </c>
      <c r="D42" s="285" t="n">
        <v>279.86</v>
      </c>
      <c r="E42" s="210"/>
      <c r="F42" s="210" t="n">
        <v>1</v>
      </c>
      <c r="G42" s="210" t="n">
        <v>2</v>
      </c>
      <c r="H42" s="210" t="n">
        <v>3</v>
      </c>
      <c r="I42" s="286" t="n">
        <v>1</v>
      </c>
      <c r="J42" s="287" t="n">
        <f aca="false">D42*F42*$C$5</f>
        <v>26.7139090909091</v>
      </c>
      <c r="K42" s="288" t="n">
        <f aca="false">G42*D42*$C$7</f>
        <v>47.01648</v>
      </c>
      <c r="L42" s="288" t="n">
        <f aca="false">D42*H42*$C$6</f>
        <v>61.5068049836066</v>
      </c>
      <c r="M42" s="289" t="n">
        <f aca="false">D42*I42*$C$8</f>
        <v>26.642672</v>
      </c>
      <c r="N42" s="290" t="n">
        <f aca="false">SUM(J42:M42)</f>
        <v>161.879866074516</v>
      </c>
      <c r="O42" s="145"/>
    </row>
    <row r="43" s="80" customFormat="true" ht="18" hidden="false" customHeight="true" outlineLevel="0" collapsed="false">
      <c r="A43" s="158" t="s">
        <v>172</v>
      </c>
      <c r="B43" s="206" t="s">
        <v>171</v>
      </c>
      <c r="C43" s="206" t="s">
        <v>102</v>
      </c>
      <c r="D43" s="285" t="n">
        <v>88.44</v>
      </c>
      <c r="E43" s="210"/>
      <c r="F43" s="210" t="n">
        <v>1</v>
      </c>
      <c r="G43" s="210" t="n">
        <v>2</v>
      </c>
      <c r="H43" s="210" t="n">
        <v>3</v>
      </c>
      <c r="I43" s="286" t="n">
        <v>1</v>
      </c>
      <c r="J43" s="287" t="n">
        <f aca="false">D43*F43*$C$5</f>
        <v>8.442</v>
      </c>
      <c r="K43" s="288" t="n">
        <f aca="false">G43*D43*$C$7</f>
        <v>14.85792</v>
      </c>
      <c r="L43" s="288" t="n">
        <f aca="false">D43*H43*$C$6</f>
        <v>19.4370822295082</v>
      </c>
      <c r="M43" s="289" t="n">
        <f aca="false">D43*I43*$C$8</f>
        <v>8.419488</v>
      </c>
      <c r="N43" s="290" t="n">
        <f aca="false">SUM(J43:M43)</f>
        <v>51.1564902295082</v>
      </c>
      <c r="O43" s="145"/>
    </row>
    <row r="44" s="80" customFormat="true" ht="18" hidden="false" customHeight="true" outlineLevel="0" collapsed="false">
      <c r="A44" s="158" t="s">
        <v>173</v>
      </c>
      <c r="B44" s="206" t="s">
        <v>106</v>
      </c>
      <c r="C44" s="206" t="s">
        <v>102</v>
      </c>
      <c r="D44" s="285" t="n">
        <v>411.1</v>
      </c>
      <c r="E44" s="210"/>
      <c r="F44" s="210" t="n">
        <v>1</v>
      </c>
      <c r="G44" s="210" t="n">
        <v>2</v>
      </c>
      <c r="H44" s="210" t="n">
        <v>3</v>
      </c>
      <c r="I44" s="286" t="n">
        <v>1</v>
      </c>
      <c r="J44" s="287" t="n">
        <f aca="false">D44*F44*$C$5</f>
        <v>39.2413636363636</v>
      </c>
      <c r="K44" s="288" t="n">
        <f aca="false">G44*D44*$C$7</f>
        <v>69.0648</v>
      </c>
      <c r="L44" s="288" t="n">
        <f aca="false">D44*H44*$C$6</f>
        <v>90.3503449180328</v>
      </c>
      <c r="M44" s="289" t="n">
        <f aca="false">D44*I44*$C$8</f>
        <v>39.13672</v>
      </c>
      <c r="N44" s="290" t="n">
        <f aca="false">SUM(J44:M44)</f>
        <v>237.793228554396</v>
      </c>
      <c r="O44" s="145"/>
    </row>
    <row r="45" s="80" customFormat="true" ht="18" hidden="false" customHeight="true" outlineLevel="0" collapsed="false">
      <c r="A45" s="294" t="s">
        <v>147</v>
      </c>
      <c r="B45" s="206" t="s">
        <v>174</v>
      </c>
      <c r="C45" s="206" t="s">
        <v>102</v>
      </c>
      <c r="D45" s="285" t="n">
        <v>268.14</v>
      </c>
      <c r="E45" s="210"/>
      <c r="F45" s="210" t="n">
        <v>1</v>
      </c>
      <c r="G45" s="210" t="n">
        <v>2</v>
      </c>
      <c r="H45" s="210" t="n">
        <v>3</v>
      </c>
      <c r="I45" s="286" t="n">
        <v>1</v>
      </c>
      <c r="J45" s="287" t="n">
        <f aca="false">D45*F45*$C$5</f>
        <v>25.5951818181818</v>
      </c>
      <c r="K45" s="288" t="n">
        <f aca="false">G45*D45*$C$7</f>
        <v>45.04752</v>
      </c>
      <c r="L45" s="288" t="n">
        <f aca="false">D45*H45*$C$6</f>
        <v>58.9310179672131</v>
      </c>
      <c r="M45" s="289" t="n">
        <f aca="false">D45*I45*$C$8</f>
        <v>25.526928</v>
      </c>
      <c r="N45" s="290" t="n">
        <f aca="false">SUM(J45:M45)</f>
        <v>155.100647785395</v>
      </c>
      <c r="O45" s="145"/>
    </row>
    <row r="46" s="80" customFormat="true" ht="18" hidden="false" customHeight="true" outlineLevel="0" collapsed="false">
      <c r="A46" s="158" t="s">
        <v>175</v>
      </c>
      <c r="B46" s="206" t="s">
        <v>176</v>
      </c>
      <c r="C46" s="206" t="s">
        <v>102</v>
      </c>
      <c r="D46" s="285" t="n">
        <v>529.97</v>
      </c>
      <c r="E46" s="210"/>
      <c r="F46" s="210" t="n">
        <v>1</v>
      </c>
      <c r="G46" s="210" t="n">
        <v>2</v>
      </c>
      <c r="H46" s="210" t="n">
        <v>3</v>
      </c>
      <c r="I46" s="286" t="n">
        <v>1</v>
      </c>
      <c r="J46" s="287" t="n">
        <f aca="false">D46*F46*$C$5</f>
        <v>50.5880454545455</v>
      </c>
      <c r="K46" s="288" t="n">
        <f aca="false">G46*D46*$C$7</f>
        <v>89.03496</v>
      </c>
      <c r="L46" s="288" t="n">
        <f aca="false">D46*H46*$C$6</f>
        <v>116.475242754098</v>
      </c>
      <c r="M46" s="289" t="n">
        <f aca="false">D46*I46*$C$8</f>
        <v>50.453144</v>
      </c>
      <c r="N46" s="290" t="n">
        <f aca="false">SUM(J46:M46)</f>
        <v>306.551392208644</v>
      </c>
      <c r="O46" s="145"/>
    </row>
    <row r="47" s="80" customFormat="true" ht="18" hidden="false" customHeight="true" outlineLevel="0" collapsed="false">
      <c r="A47" s="158" t="s">
        <v>175</v>
      </c>
      <c r="B47" s="206" t="s">
        <v>142</v>
      </c>
      <c r="C47" s="206" t="s">
        <v>102</v>
      </c>
      <c r="D47" s="285" t="n">
        <v>94.56</v>
      </c>
      <c r="E47" s="210"/>
      <c r="F47" s="210" t="n">
        <v>1</v>
      </c>
      <c r="G47" s="210" t="n">
        <v>2</v>
      </c>
      <c r="H47" s="210"/>
      <c r="I47" s="286" t="n">
        <v>1</v>
      </c>
      <c r="J47" s="287" t="n">
        <f aca="false">D47*F47*$C$5</f>
        <v>9.02618181818182</v>
      </c>
      <c r="K47" s="288" t="n">
        <f aca="false">G47*D47*$C$7</f>
        <v>15.88608</v>
      </c>
      <c r="L47" s="288" t="n">
        <f aca="false">D47*H47*$C$6</f>
        <v>0</v>
      </c>
      <c r="M47" s="289" t="n">
        <f aca="false">D47*I47*$C$8</f>
        <v>9.002112</v>
      </c>
      <c r="N47" s="290" t="n">
        <f aca="false">SUM(J47:M47)</f>
        <v>33.9143738181818</v>
      </c>
      <c r="O47" s="145"/>
    </row>
    <row r="48" s="80" customFormat="true" ht="18" hidden="false" customHeight="true" outlineLevel="0" collapsed="false">
      <c r="A48" s="158" t="s">
        <v>175</v>
      </c>
      <c r="B48" s="206" t="s">
        <v>177</v>
      </c>
      <c r="C48" s="206" t="s">
        <v>102</v>
      </c>
      <c r="D48" s="285" t="n">
        <v>519.97</v>
      </c>
      <c r="E48" s="210"/>
      <c r="F48" s="210" t="n">
        <v>1</v>
      </c>
      <c r="G48" s="210" t="n">
        <v>2</v>
      </c>
      <c r="H48" s="210" t="n">
        <v>3</v>
      </c>
      <c r="I48" s="286" t="n">
        <v>1</v>
      </c>
      <c r="J48" s="287" t="n">
        <f aca="false">D48*F48*$C$5</f>
        <v>49.6335</v>
      </c>
      <c r="K48" s="288" t="n">
        <f aca="false">G48*D48*$C$7</f>
        <v>87.35496</v>
      </c>
      <c r="L48" s="288" t="n">
        <f aca="false">D48*H48*$C$6</f>
        <v>114.277472262295</v>
      </c>
      <c r="M48" s="289" t="n">
        <f aca="false">D48*I48*$C$8</f>
        <v>49.501144</v>
      </c>
      <c r="N48" s="290" t="n">
        <f aca="false">SUM(J48:M48)</f>
        <v>300.767076262295</v>
      </c>
      <c r="O48" s="145"/>
    </row>
    <row r="49" s="80" customFormat="true" ht="18" hidden="false" customHeight="true" outlineLevel="0" collapsed="false">
      <c r="A49" s="294" t="s">
        <v>152</v>
      </c>
      <c r="B49" s="206" t="s">
        <v>178</v>
      </c>
      <c r="C49" s="206" t="s">
        <v>102</v>
      </c>
      <c r="D49" s="285" t="n">
        <v>469.84</v>
      </c>
      <c r="E49" s="210"/>
      <c r="F49" s="210" t="n">
        <v>1</v>
      </c>
      <c r="G49" s="210" t="n">
        <v>2</v>
      </c>
      <c r="H49" s="210" t="n">
        <v>3</v>
      </c>
      <c r="I49" s="286" t="n">
        <v>1</v>
      </c>
      <c r="J49" s="287" t="n">
        <f aca="false">D49*F49*$C$5</f>
        <v>44.8483636363636</v>
      </c>
      <c r="K49" s="288" t="n">
        <f aca="false">G49*D49*$C$7</f>
        <v>78.93312</v>
      </c>
      <c r="L49" s="288" t="n">
        <f aca="false">D49*H49*$C$6</f>
        <v>103.260048786885</v>
      </c>
      <c r="M49" s="289" t="n">
        <f aca="false">D49*I49*$C$8</f>
        <v>44.728768</v>
      </c>
      <c r="N49" s="290" t="n">
        <f aca="false">SUM(J49:M49)</f>
        <v>271.770300423249</v>
      </c>
      <c r="O49" s="145"/>
    </row>
    <row r="50" s="80" customFormat="true" ht="18" hidden="false" customHeight="true" outlineLevel="0" collapsed="false">
      <c r="A50" s="158" t="s">
        <v>179</v>
      </c>
      <c r="B50" s="206" t="s">
        <v>180</v>
      </c>
      <c r="C50" s="206" t="s">
        <v>102</v>
      </c>
      <c r="D50" s="285" t="n">
        <v>43.75</v>
      </c>
      <c r="E50" s="210"/>
      <c r="F50" s="210" t="n">
        <v>1</v>
      </c>
      <c r="G50" s="210" t="n">
        <v>2</v>
      </c>
      <c r="H50" s="210" t="n">
        <v>3</v>
      </c>
      <c r="I50" s="286" t="n">
        <v>1</v>
      </c>
      <c r="J50" s="287" t="n">
        <f aca="false">D50*F50*$C$5</f>
        <v>4.17613636363636</v>
      </c>
      <c r="K50" s="288" t="n">
        <f aca="false">G50*D50*$C$7</f>
        <v>7.35</v>
      </c>
      <c r="L50" s="288" t="n">
        <f aca="false">D50*H50*$C$6</f>
        <v>9.61524590163934</v>
      </c>
      <c r="M50" s="289" t="n">
        <f aca="false">D50*I50*$C$8</f>
        <v>4.165</v>
      </c>
      <c r="N50" s="290" t="n">
        <f aca="false">SUM(J50:M50)</f>
        <v>25.3063822652757</v>
      </c>
      <c r="O50" s="145"/>
    </row>
    <row r="51" s="80" customFormat="true" ht="18" hidden="false" customHeight="true" outlineLevel="0" collapsed="false">
      <c r="A51" s="158" t="s">
        <v>181</v>
      </c>
      <c r="B51" s="206" t="s">
        <v>182</v>
      </c>
      <c r="C51" s="206" t="s">
        <v>102</v>
      </c>
      <c r="D51" s="285" t="n">
        <v>44.24</v>
      </c>
      <c r="E51" s="210"/>
      <c r="F51" s="210" t="n">
        <v>1</v>
      </c>
      <c r="G51" s="210" t="n">
        <v>2</v>
      </c>
      <c r="H51" s="210" t="n">
        <v>3</v>
      </c>
      <c r="I51" s="286" t="n">
        <v>1</v>
      </c>
      <c r="J51" s="287" t="n">
        <f aca="false">D51*F51*$C$5</f>
        <v>4.22290909090909</v>
      </c>
      <c r="K51" s="288" t="n">
        <f aca="false">G51*D51*$C$7</f>
        <v>7.43232</v>
      </c>
      <c r="L51" s="288" t="n">
        <f aca="false">D51*H51*$C$6</f>
        <v>9.72293665573771</v>
      </c>
      <c r="M51" s="289" t="n">
        <f aca="false">D51*I51*$C$8</f>
        <v>4.211648</v>
      </c>
      <c r="N51" s="290" t="n">
        <f aca="false">SUM(J51:M51)</f>
        <v>25.5898137466468</v>
      </c>
      <c r="O51" s="145"/>
    </row>
    <row r="52" s="80" customFormat="true" ht="18" hidden="false" customHeight="true" outlineLevel="0" collapsed="false">
      <c r="A52" s="158" t="s">
        <v>183</v>
      </c>
      <c r="B52" s="206" t="s">
        <v>184</v>
      </c>
      <c r="C52" s="206" t="s">
        <v>102</v>
      </c>
      <c r="D52" s="285" t="n">
        <v>425.64</v>
      </c>
      <c r="E52" s="210"/>
      <c r="F52" s="210" t="n">
        <v>1</v>
      </c>
      <c r="G52" s="210" t="n">
        <v>2</v>
      </c>
      <c r="H52" s="210" t="n">
        <v>3</v>
      </c>
      <c r="I52" s="286" t="n">
        <v>1</v>
      </c>
      <c r="J52" s="287" t="n">
        <f aca="false">D52*F52*$C$5</f>
        <v>40.6292727272727</v>
      </c>
      <c r="K52" s="288" t="n">
        <f aca="false">G52*D52*$C$7</f>
        <v>71.50752</v>
      </c>
      <c r="L52" s="288" t="n">
        <f aca="false">D52*H52*$C$6</f>
        <v>93.5459032131148</v>
      </c>
      <c r="M52" s="289" t="n">
        <f aca="false">D52*I52*$C$8</f>
        <v>40.520928</v>
      </c>
      <c r="N52" s="290" t="n">
        <f aca="false">SUM(J52:M52)</f>
        <v>246.203623940387</v>
      </c>
      <c r="O52" s="145"/>
    </row>
    <row r="53" s="80" customFormat="true" ht="18" hidden="false" customHeight="true" outlineLevel="0" collapsed="false">
      <c r="A53" s="294" t="s">
        <v>155</v>
      </c>
      <c r="B53" s="206" t="s">
        <v>185</v>
      </c>
      <c r="C53" s="206" t="s">
        <v>102</v>
      </c>
      <c r="D53" s="285" t="n">
        <v>178.37</v>
      </c>
      <c r="E53" s="210"/>
      <c r="F53" s="210" t="n">
        <v>1</v>
      </c>
      <c r="G53" s="210" t="n">
        <v>2</v>
      </c>
      <c r="H53" s="210" t="n">
        <v>3</v>
      </c>
      <c r="I53" s="286" t="n">
        <v>1</v>
      </c>
      <c r="J53" s="287" t="n">
        <f aca="false">D53*F53*$C$5</f>
        <v>17.0262272727273</v>
      </c>
      <c r="K53" s="288" t="n">
        <f aca="false">G53*D53*$C$7</f>
        <v>29.96616</v>
      </c>
      <c r="L53" s="288" t="n">
        <f aca="false">D53*H53*$C$6</f>
        <v>39.2016322622951</v>
      </c>
      <c r="M53" s="289" t="n">
        <f aca="false">D53*I53*$C$8</f>
        <v>16.980824</v>
      </c>
      <c r="N53" s="290" t="n">
        <f aca="false">SUM(J53:M53)</f>
        <v>103.174843535022</v>
      </c>
      <c r="O53" s="145"/>
    </row>
    <row r="54" s="80" customFormat="true" ht="18" hidden="false" customHeight="true" outlineLevel="0" collapsed="false">
      <c r="A54" s="158" t="s">
        <v>186</v>
      </c>
      <c r="B54" s="206" t="s">
        <v>187</v>
      </c>
      <c r="C54" s="206" t="s">
        <v>102</v>
      </c>
      <c r="D54" s="285" t="n">
        <v>627.81</v>
      </c>
      <c r="E54" s="210"/>
      <c r="F54" s="210" t="n">
        <v>1</v>
      </c>
      <c r="G54" s="210" t="n">
        <v>2</v>
      </c>
      <c r="H54" s="210" t="n">
        <v>3</v>
      </c>
      <c r="I54" s="286" t="n">
        <v>1</v>
      </c>
      <c r="J54" s="287" t="n">
        <f aca="false">D54*F54*$C$5</f>
        <v>59.9273181818182</v>
      </c>
      <c r="K54" s="288" t="n">
        <f aca="false">G54*D54*$C$7</f>
        <v>105.47208</v>
      </c>
      <c r="L54" s="288" t="n">
        <f aca="false">D54*H54*$C$6</f>
        <v>137.978229245902</v>
      </c>
      <c r="M54" s="289" t="n">
        <f aca="false">D54*I54*$C$8</f>
        <v>59.767512</v>
      </c>
      <c r="N54" s="290" t="n">
        <f aca="false">SUM(J54:M54)</f>
        <v>363.14513942772</v>
      </c>
      <c r="O54" s="145"/>
    </row>
    <row r="55" s="80" customFormat="true" ht="18" hidden="false" customHeight="true" outlineLevel="0" collapsed="false">
      <c r="A55" s="294" t="s">
        <v>159</v>
      </c>
      <c r="B55" s="206" t="s">
        <v>188</v>
      </c>
      <c r="C55" s="206" t="s">
        <v>102</v>
      </c>
      <c r="D55" s="285" t="n">
        <v>282.36</v>
      </c>
      <c r="E55" s="210"/>
      <c r="F55" s="210" t="n">
        <v>1</v>
      </c>
      <c r="G55" s="210" t="n">
        <v>2</v>
      </c>
      <c r="H55" s="210" t="n">
        <v>3</v>
      </c>
      <c r="I55" s="286" t="n">
        <v>1</v>
      </c>
      <c r="J55" s="287" t="n">
        <f aca="false">D55*F55*$C$5</f>
        <v>26.9525454545455</v>
      </c>
      <c r="K55" s="288" t="n">
        <f aca="false">G55*D55*$C$7</f>
        <v>47.43648</v>
      </c>
      <c r="L55" s="288" t="n">
        <f aca="false">D55*H55*$C$6</f>
        <v>62.0562476065574</v>
      </c>
      <c r="M55" s="289" t="n">
        <f aca="false">D55*I55*$C$8</f>
        <v>26.880672</v>
      </c>
      <c r="N55" s="290" t="n">
        <f aca="false">SUM(J55:M55)</f>
        <v>163.325945061103</v>
      </c>
      <c r="O55" s="145"/>
    </row>
    <row r="56" s="80" customFormat="true" ht="18" hidden="false" customHeight="true" outlineLevel="0" collapsed="false">
      <c r="A56" s="294" t="s">
        <v>138</v>
      </c>
      <c r="B56" s="206" t="s">
        <v>189</v>
      </c>
      <c r="C56" s="206" t="s">
        <v>103</v>
      </c>
      <c r="D56" s="285" t="n">
        <v>230.6</v>
      </c>
      <c r="E56" s="210"/>
      <c r="F56" s="210" t="n">
        <v>1</v>
      </c>
      <c r="G56" s="210" t="n">
        <v>2</v>
      </c>
      <c r="H56" s="210" t="n">
        <v>3</v>
      </c>
      <c r="I56" s="286" t="n">
        <v>1</v>
      </c>
      <c r="J56" s="287" t="n">
        <f aca="false">D56*F56*$C$5</f>
        <v>22.0118181818182</v>
      </c>
      <c r="K56" s="288" t="n">
        <f aca="false">G56*D56*$C$7</f>
        <v>38.7408</v>
      </c>
      <c r="L56" s="288" t="n">
        <f aca="false">D56*H56*$C$6</f>
        <v>50.6805875409836</v>
      </c>
      <c r="M56" s="289" t="n">
        <f aca="false">D56*I56*$C$8</f>
        <v>21.95312</v>
      </c>
      <c r="N56" s="290" t="n">
        <f aca="false">SUM(J56:M56)</f>
        <v>133.386325722802</v>
      </c>
      <c r="O56" s="145"/>
    </row>
    <row r="57" s="80" customFormat="true" ht="18" hidden="false" customHeight="true" outlineLevel="0" collapsed="false">
      <c r="A57" s="158" t="s">
        <v>190</v>
      </c>
      <c r="B57" s="206" t="s">
        <v>191</v>
      </c>
      <c r="C57" s="206" t="s">
        <v>103</v>
      </c>
      <c r="D57" s="285" t="n">
        <v>552.92</v>
      </c>
      <c r="E57" s="210"/>
      <c r="F57" s="210" t="n">
        <v>1</v>
      </c>
      <c r="G57" s="210" t="n">
        <v>2</v>
      </c>
      <c r="H57" s="210" t="n">
        <v>3</v>
      </c>
      <c r="I57" s="286" t="n">
        <v>1</v>
      </c>
      <c r="J57" s="287" t="n">
        <f aca="false">D57*F57*$C$5</f>
        <v>52.7787272727273</v>
      </c>
      <c r="K57" s="288" t="n">
        <f aca="false">G57*D57*$C$7</f>
        <v>92.89056</v>
      </c>
      <c r="L57" s="288" t="n">
        <f aca="false">D57*H57*$C$6</f>
        <v>121.519126032787</v>
      </c>
      <c r="M57" s="289" t="n">
        <f aca="false">D57*I57*$C$8</f>
        <v>52.637984</v>
      </c>
      <c r="N57" s="290" t="n">
        <f aca="false">SUM(J57:M57)</f>
        <v>319.826397305514</v>
      </c>
      <c r="O57" s="145"/>
    </row>
    <row r="58" s="80" customFormat="true" ht="18" hidden="false" customHeight="true" outlineLevel="0" collapsed="false">
      <c r="A58" s="158" t="s">
        <v>190</v>
      </c>
      <c r="B58" s="206" t="s">
        <v>142</v>
      </c>
      <c r="C58" s="206" t="s">
        <v>103</v>
      </c>
      <c r="D58" s="285" t="n">
        <v>94.56</v>
      </c>
      <c r="E58" s="210"/>
      <c r="F58" s="210" t="n">
        <v>1</v>
      </c>
      <c r="G58" s="210" t="n">
        <v>2</v>
      </c>
      <c r="H58" s="210"/>
      <c r="I58" s="286" t="n">
        <v>1</v>
      </c>
      <c r="J58" s="287" t="n">
        <f aca="false">D58*F58*$C$5</f>
        <v>9.02618181818182</v>
      </c>
      <c r="K58" s="288" t="n">
        <f aca="false">G58*D58*$C$7</f>
        <v>15.88608</v>
      </c>
      <c r="L58" s="288" t="n">
        <f aca="false">D58*H58*$C$6</f>
        <v>0</v>
      </c>
      <c r="M58" s="289" t="n">
        <f aca="false">D58*I58*$C$8</f>
        <v>9.002112</v>
      </c>
      <c r="N58" s="290" t="n">
        <f aca="false">SUM(J58:M58)</f>
        <v>33.9143738181818</v>
      </c>
      <c r="O58" s="145"/>
    </row>
    <row r="59" s="80" customFormat="true" ht="18" hidden="false" customHeight="true" outlineLevel="0" collapsed="false">
      <c r="A59" s="158" t="s">
        <v>190</v>
      </c>
      <c r="B59" s="206" t="s">
        <v>192</v>
      </c>
      <c r="C59" s="206" t="s">
        <v>103</v>
      </c>
      <c r="D59" s="285" t="n">
        <v>552.92</v>
      </c>
      <c r="E59" s="210"/>
      <c r="F59" s="210" t="n">
        <v>1</v>
      </c>
      <c r="G59" s="210" t="n">
        <v>2</v>
      </c>
      <c r="H59" s="210" t="n">
        <v>3</v>
      </c>
      <c r="I59" s="286" t="n">
        <v>1</v>
      </c>
      <c r="J59" s="287" t="n">
        <f aca="false">D59*F59*$C$5</f>
        <v>52.7787272727273</v>
      </c>
      <c r="K59" s="288" t="n">
        <f aca="false">G59*D59*$C$7</f>
        <v>92.89056</v>
      </c>
      <c r="L59" s="288" t="n">
        <f aca="false">D59*H59*$C$6</f>
        <v>121.519126032787</v>
      </c>
      <c r="M59" s="289" t="n">
        <f aca="false">D59*I59*$C$8</f>
        <v>52.637984</v>
      </c>
      <c r="N59" s="290" t="n">
        <f aca="false">SUM(J59:M59)</f>
        <v>319.826397305514</v>
      </c>
      <c r="O59" s="145"/>
    </row>
    <row r="60" s="80" customFormat="true" ht="18" hidden="false" customHeight="true" outlineLevel="0" collapsed="false">
      <c r="A60" s="294" t="s">
        <v>144</v>
      </c>
      <c r="B60" s="206" t="s">
        <v>193</v>
      </c>
      <c r="C60" s="206" t="s">
        <v>103</v>
      </c>
      <c r="D60" s="285" t="n">
        <v>266.71</v>
      </c>
      <c r="E60" s="210"/>
      <c r="F60" s="210" t="n">
        <v>1</v>
      </c>
      <c r="G60" s="210" t="n">
        <v>2</v>
      </c>
      <c r="H60" s="210" t="n">
        <v>3</v>
      </c>
      <c r="I60" s="286" t="n">
        <v>1</v>
      </c>
      <c r="J60" s="287" t="n">
        <f aca="false">D60*F60*$C$5</f>
        <v>25.4586818181818</v>
      </c>
      <c r="K60" s="288" t="n">
        <f aca="false">G60*D60*$C$7</f>
        <v>44.80728</v>
      </c>
      <c r="L60" s="288" t="n">
        <f aca="false">D60*H60*$C$6</f>
        <v>58.6167367868852</v>
      </c>
      <c r="M60" s="289" t="n">
        <f aca="false">D60*I60*$C$8</f>
        <v>25.390792</v>
      </c>
      <c r="N60" s="290" t="n">
        <f aca="false">SUM(J60:M60)</f>
        <v>154.273490605067</v>
      </c>
      <c r="O60" s="145"/>
    </row>
    <row r="61" s="80" customFormat="true" ht="18" hidden="false" customHeight="true" outlineLevel="0" collapsed="false">
      <c r="A61" s="158" t="s">
        <v>146</v>
      </c>
      <c r="B61" s="206" t="s">
        <v>193</v>
      </c>
      <c r="C61" s="206" t="s">
        <v>103</v>
      </c>
      <c r="D61" s="285" t="n">
        <v>59</v>
      </c>
      <c r="E61" s="210"/>
      <c r="F61" s="210" t="n">
        <v>1</v>
      </c>
      <c r="G61" s="210" t="n">
        <v>2</v>
      </c>
      <c r="H61" s="210" t="n">
        <v>3</v>
      </c>
      <c r="I61" s="286" t="n">
        <v>1</v>
      </c>
      <c r="J61" s="287" t="n">
        <f aca="false">D61*F61*$C$5</f>
        <v>5.63181818181818</v>
      </c>
      <c r="K61" s="288" t="n">
        <f aca="false">G61*D61*$C$7</f>
        <v>9.912</v>
      </c>
      <c r="L61" s="288" t="n">
        <f aca="false">D61*H61*$C$6</f>
        <v>12.9668459016393</v>
      </c>
      <c r="M61" s="289" t="n">
        <f aca="false">D61*I61*$C$8</f>
        <v>5.6168</v>
      </c>
      <c r="N61" s="290" t="n">
        <f aca="false">SUM(J61:M61)</f>
        <v>34.1274640834575</v>
      </c>
      <c r="O61" s="145"/>
    </row>
    <row r="62" s="80" customFormat="true" ht="18" hidden="false" customHeight="true" outlineLevel="0" collapsed="false">
      <c r="A62" s="294" t="s">
        <v>147</v>
      </c>
      <c r="B62" s="206" t="s">
        <v>194</v>
      </c>
      <c r="C62" s="206" t="s">
        <v>103</v>
      </c>
      <c r="D62" s="285" t="n">
        <v>239.72</v>
      </c>
      <c r="E62" s="210"/>
      <c r="F62" s="210" t="n">
        <v>1</v>
      </c>
      <c r="G62" s="210" t="n">
        <v>2</v>
      </c>
      <c r="H62" s="210" t="n">
        <v>3</v>
      </c>
      <c r="I62" s="286" t="n">
        <v>1</v>
      </c>
      <c r="J62" s="287" t="n">
        <f aca="false">D62*F62*$C$5</f>
        <v>22.8823636363636</v>
      </c>
      <c r="K62" s="288" t="n">
        <f aca="false">G62*D62*$C$7</f>
        <v>40.27296</v>
      </c>
      <c r="L62" s="288" t="n">
        <f aca="false">D62*H62*$C$6</f>
        <v>52.6849542295082</v>
      </c>
      <c r="M62" s="289" t="n">
        <f aca="false">D62*I62*$C$8</f>
        <v>22.821344</v>
      </c>
      <c r="N62" s="290" t="n">
        <f aca="false">SUM(J62:M62)</f>
        <v>138.661621865872</v>
      </c>
      <c r="O62" s="145"/>
    </row>
    <row r="63" s="80" customFormat="true" ht="18" hidden="false" customHeight="true" outlineLevel="0" collapsed="false">
      <c r="A63" s="158" t="s">
        <v>195</v>
      </c>
      <c r="B63" s="206" t="s">
        <v>196</v>
      </c>
      <c r="C63" s="206" t="s">
        <v>103</v>
      </c>
      <c r="D63" s="285" t="n">
        <v>594.95</v>
      </c>
      <c r="E63" s="210"/>
      <c r="F63" s="210" t="n">
        <v>1</v>
      </c>
      <c r="G63" s="210" t="n">
        <v>2</v>
      </c>
      <c r="H63" s="210" t="n">
        <v>3</v>
      </c>
      <c r="I63" s="286" t="n">
        <v>1</v>
      </c>
      <c r="J63" s="287" t="n">
        <f aca="false">D63*F63*$C$5</f>
        <v>56.7906818181818</v>
      </c>
      <c r="K63" s="288" t="n">
        <f aca="false">G63*D63*$C$7</f>
        <v>99.9516</v>
      </c>
      <c r="L63" s="288" t="n">
        <f aca="false">D63*H63*$C$6</f>
        <v>130.756355409836</v>
      </c>
      <c r="M63" s="289" t="n">
        <f aca="false">D63*I63*$C$8</f>
        <v>56.63924</v>
      </c>
      <c r="N63" s="290" t="n">
        <f aca="false">SUM(J63:M63)</f>
        <v>344.137877228018</v>
      </c>
      <c r="O63" s="145"/>
    </row>
    <row r="64" s="80" customFormat="true" ht="18" hidden="false" customHeight="true" outlineLevel="0" collapsed="false">
      <c r="A64" s="158" t="s">
        <v>195</v>
      </c>
      <c r="B64" s="206" t="s">
        <v>142</v>
      </c>
      <c r="C64" s="206" t="s">
        <v>103</v>
      </c>
      <c r="D64" s="285" t="n">
        <v>94.56</v>
      </c>
      <c r="E64" s="210"/>
      <c r="F64" s="210" t="n">
        <v>1</v>
      </c>
      <c r="G64" s="210" t="n">
        <v>2</v>
      </c>
      <c r="H64" s="210"/>
      <c r="I64" s="286" t="n">
        <v>1</v>
      </c>
      <c r="J64" s="287" t="n">
        <f aca="false">D64*F64*$C$5</f>
        <v>9.02618181818182</v>
      </c>
      <c r="K64" s="288" t="n">
        <f aca="false">G64*D64*$C$7</f>
        <v>15.88608</v>
      </c>
      <c r="L64" s="288" t="n">
        <f aca="false">D64*H64*$C$6</f>
        <v>0</v>
      </c>
      <c r="M64" s="289" t="n">
        <f aca="false">D64*I64*$C$8</f>
        <v>9.002112</v>
      </c>
      <c r="N64" s="290" t="n">
        <f aca="false">SUM(J64:M64)</f>
        <v>33.9143738181818</v>
      </c>
      <c r="O64" s="145"/>
    </row>
    <row r="65" s="80" customFormat="true" ht="18" hidden="false" customHeight="true" outlineLevel="0" collapsed="false">
      <c r="A65" s="158" t="s">
        <v>195</v>
      </c>
      <c r="B65" s="206" t="s">
        <v>197</v>
      </c>
      <c r="C65" s="206" t="s">
        <v>103</v>
      </c>
      <c r="D65" s="285" t="n">
        <v>594.95</v>
      </c>
      <c r="E65" s="210"/>
      <c r="F65" s="210" t="n">
        <v>1</v>
      </c>
      <c r="G65" s="210" t="n">
        <v>2</v>
      </c>
      <c r="H65" s="210" t="n">
        <v>3</v>
      </c>
      <c r="I65" s="286" t="n">
        <v>1</v>
      </c>
      <c r="J65" s="287" t="n">
        <f aca="false">D65*F65*$C$5</f>
        <v>56.7906818181818</v>
      </c>
      <c r="K65" s="288" t="n">
        <f aca="false">G65*D65*$C$7</f>
        <v>99.9516</v>
      </c>
      <c r="L65" s="288" t="n">
        <f aca="false">D65*H65*$C$6</f>
        <v>130.756355409836</v>
      </c>
      <c r="M65" s="289" t="n">
        <f aca="false">D65*I65*$C$8</f>
        <v>56.63924</v>
      </c>
      <c r="N65" s="290" t="n">
        <f aca="false">SUM(J65:M65)</f>
        <v>344.137877228018</v>
      </c>
      <c r="O65" s="145"/>
    </row>
    <row r="66" s="80" customFormat="true" ht="18" hidden="false" customHeight="true" outlineLevel="0" collapsed="false">
      <c r="A66" s="294" t="s">
        <v>198</v>
      </c>
      <c r="B66" s="206" t="s">
        <v>199</v>
      </c>
      <c r="C66" s="206" t="s">
        <v>103</v>
      </c>
      <c r="D66" s="285" t="n">
        <v>284.54</v>
      </c>
      <c r="E66" s="210"/>
      <c r="F66" s="210" t="n">
        <v>1</v>
      </c>
      <c r="G66" s="210" t="n">
        <v>2</v>
      </c>
      <c r="H66" s="210" t="n">
        <v>3</v>
      </c>
      <c r="I66" s="286" t="n">
        <v>1</v>
      </c>
      <c r="J66" s="287" t="n">
        <f aca="false">D66*F66*$C$5</f>
        <v>27.1606363636364</v>
      </c>
      <c r="K66" s="288" t="n">
        <f aca="false">G66*D66*$C$7</f>
        <v>47.80272</v>
      </c>
      <c r="L66" s="288" t="n">
        <f aca="false">D66*H66*$C$6</f>
        <v>62.5353615737705</v>
      </c>
      <c r="M66" s="289" t="n">
        <f aca="false">D66*I66*$C$8</f>
        <v>27.088208</v>
      </c>
      <c r="N66" s="290" t="n">
        <f aca="false">SUM(J66:M66)</f>
        <v>164.586925937407</v>
      </c>
      <c r="O66" s="145"/>
    </row>
    <row r="67" s="80" customFormat="true" ht="18" hidden="false" customHeight="true" outlineLevel="0" collapsed="false">
      <c r="A67" s="158" t="s">
        <v>154</v>
      </c>
      <c r="B67" s="206" t="s">
        <v>199</v>
      </c>
      <c r="C67" s="206" t="s">
        <v>103</v>
      </c>
      <c r="D67" s="285" t="n">
        <v>44.15</v>
      </c>
      <c r="E67" s="210"/>
      <c r="F67" s="210" t="n">
        <v>1</v>
      </c>
      <c r="G67" s="210" t="n">
        <v>2</v>
      </c>
      <c r="H67" s="210" t="n">
        <v>3</v>
      </c>
      <c r="I67" s="286" t="n">
        <v>1</v>
      </c>
      <c r="J67" s="287" t="n">
        <f aca="false">D67*F67*$C$5</f>
        <v>4.21431818181818</v>
      </c>
      <c r="K67" s="288" t="n">
        <f aca="false">G67*D67*$C$7</f>
        <v>7.4172</v>
      </c>
      <c r="L67" s="288" t="n">
        <f aca="false">D67*H67*$C$6</f>
        <v>9.70315672131147</v>
      </c>
      <c r="M67" s="289" t="n">
        <f aca="false">D67*I67*$C$8</f>
        <v>4.20308</v>
      </c>
      <c r="N67" s="290" t="n">
        <f aca="false">SUM(J67:M67)</f>
        <v>25.5377549031297</v>
      </c>
      <c r="O67" s="145"/>
    </row>
    <row r="68" s="80" customFormat="true" ht="18" hidden="false" customHeight="true" outlineLevel="0" collapsed="false">
      <c r="A68" s="294" t="s">
        <v>155</v>
      </c>
      <c r="B68" s="206" t="s">
        <v>85</v>
      </c>
      <c r="C68" s="206" t="s">
        <v>103</v>
      </c>
      <c r="D68" s="285" t="n">
        <v>173.21</v>
      </c>
      <c r="E68" s="210"/>
      <c r="F68" s="210" t="n">
        <v>1</v>
      </c>
      <c r="G68" s="210" t="n">
        <v>2</v>
      </c>
      <c r="H68" s="210" t="n">
        <v>3</v>
      </c>
      <c r="I68" s="286" t="n">
        <v>1</v>
      </c>
      <c r="J68" s="287" t="n">
        <f aca="false">D68*F68*$C$5</f>
        <v>16.5336818181818</v>
      </c>
      <c r="K68" s="288" t="n">
        <f aca="false">G68*D68*$C$7</f>
        <v>29.09928</v>
      </c>
      <c r="L68" s="288" t="n">
        <f aca="false">D68*H68*$C$6</f>
        <v>38.0675826885246</v>
      </c>
      <c r="M68" s="289" t="n">
        <f aca="false">D68*I68*$C$8</f>
        <v>16.489592</v>
      </c>
      <c r="N68" s="290" t="n">
        <f aca="false">SUM(J68:M68)</f>
        <v>100.190136506706</v>
      </c>
      <c r="O68" s="145"/>
    </row>
    <row r="69" s="80" customFormat="true" ht="18" hidden="false" customHeight="true" outlineLevel="0" collapsed="false">
      <c r="A69" s="158" t="s">
        <v>200</v>
      </c>
      <c r="B69" s="206" t="s">
        <v>201</v>
      </c>
      <c r="C69" s="206" t="s">
        <v>103</v>
      </c>
      <c r="D69" s="285" t="n">
        <v>266.42</v>
      </c>
      <c r="E69" s="210"/>
      <c r="F69" s="210" t="n">
        <v>1</v>
      </c>
      <c r="G69" s="210" t="n">
        <v>2</v>
      </c>
      <c r="H69" s="210" t="n">
        <v>3</v>
      </c>
      <c r="I69" s="286" t="n">
        <v>1</v>
      </c>
      <c r="J69" s="287" t="n">
        <f aca="false">D69*F69*$C$5</f>
        <v>25.431</v>
      </c>
      <c r="K69" s="288" t="n">
        <f aca="false">G69*D69*$C$7</f>
        <v>44.75856</v>
      </c>
      <c r="L69" s="288" t="n">
        <f aca="false">D69*H69*$C$6</f>
        <v>58.553001442623</v>
      </c>
      <c r="M69" s="289" t="n">
        <f aca="false">D69*I69*$C$8</f>
        <v>25.363184</v>
      </c>
      <c r="N69" s="290" t="n">
        <f aca="false">SUM(J69:M69)</f>
        <v>154.105745442623</v>
      </c>
      <c r="O69" s="145"/>
    </row>
    <row r="70" s="80" customFormat="true" ht="18" hidden="false" customHeight="true" outlineLevel="0" collapsed="false">
      <c r="A70" s="294" t="s">
        <v>202</v>
      </c>
      <c r="B70" s="206" t="s">
        <v>86</v>
      </c>
      <c r="C70" s="206" t="s">
        <v>103</v>
      </c>
      <c r="D70" s="285" t="n">
        <v>293.81</v>
      </c>
      <c r="E70" s="210"/>
      <c r="F70" s="210" t="n">
        <v>1</v>
      </c>
      <c r="G70" s="210" t="n">
        <v>2</v>
      </c>
      <c r="H70" s="210" t="n">
        <v>3</v>
      </c>
      <c r="I70" s="286" t="n">
        <v>1</v>
      </c>
      <c r="J70" s="287" t="n">
        <f aca="false">D70*F70*$C$5</f>
        <v>28.0455</v>
      </c>
      <c r="K70" s="288" t="n">
        <f aca="false">G70*D70*$C$7</f>
        <v>49.36008</v>
      </c>
      <c r="L70" s="288" t="n">
        <f aca="false">D70*H70*$C$6</f>
        <v>64.5726948196721</v>
      </c>
      <c r="M70" s="289" t="n">
        <f aca="false">D70*I70*$C$8</f>
        <v>27.970712</v>
      </c>
      <c r="N70" s="290" t="n">
        <f aca="false">SUM(J70:M70)</f>
        <v>169.948986819672</v>
      </c>
      <c r="O70" s="145"/>
    </row>
    <row r="71" s="80" customFormat="true" ht="18" hidden="false" customHeight="true" outlineLevel="0" collapsed="false">
      <c r="A71" s="158" t="s">
        <v>157</v>
      </c>
      <c r="B71" s="206" t="s">
        <v>203</v>
      </c>
      <c r="C71" s="206" t="s">
        <v>103</v>
      </c>
      <c r="D71" s="285" t="n">
        <v>764.67</v>
      </c>
      <c r="E71" s="210"/>
      <c r="F71" s="210" t="n">
        <v>1</v>
      </c>
      <c r="G71" s="210" t="n">
        <v>2</v>
      </c>
      <c r="H71" s="210" t="n">
        <v>3</v>
      </c>
      <c r="I71" s="286" t="n">
        <v>1</v>
      </c>
      <c r="J71" s="287" t="n">
        <f aca="false">D71*F71*$C$5</f>
        <v>72.9912272727273</v>
      </c>
      <c r="K71" s="288" t="n">
        <f aca="false">G71*D71*$C$7</f>
        <v>128.46456</v>
      </c>
      <c r="L71" s="288" t="n">
        <f aca="false">D71*H71*$C$6</f>
        <v>168.056916196721</v>
      </c>
      <c r="M71" s="289" t="n">
        <f aca="false">D71*I71*$C$8</f>
        <v>72.796584</v>
      </c>
      <c r="N71" s="290" t="n">
        <f aca="false">SUM(J71:M71)</f>
        <v>442.309287469449</v>
      </c>
      <c r="O71" s="145"/>
    </row>
    <row r="72" s="80" customFormat="true" ht="18" hidden="false" customHeight="true" outlineLevel="0" collapsed="false">
      <c r="A72" s="158" t="s">
        <v>204</v>
      </c>
      <c r="B72" s="206" t="s">
        <v>205</v>
      </c>
      <c r="C72" s="206" t="s">
        <v>103</v>
      </c>
      <c r="D72" s="285" t="n">
        <f aca="false">1000.85-30</f>
        <v>970.85</v>
      </c>
      <c r="E72" s="210"/>
      <c r="F72" s="210" t="n">
        <v>1</v>
      </c>
      <c r="G72" s="210" t="n">
        <v>2</v>
      </c>
      <c r="H72" s="210" t="n">
        <v>3</v>
      </c>
      <c r="I72" s="286"/>
      <c r="J72" s="287" t="n">
        <f aca="false">D72*F72*$C$5</f>
        <v>92.6720454545454</v>
      </c>
      <c r="K72" s="288" t="n">
        <f aca="false">G72*D72*$C$7</f>
        <v>163.1028</v>
      </c>
      <c r="L72" s="288" t="n">
        <f aca="false">D72*H72*$C$6</f>
        <v>213.370548196721</v>
      </c>
      <c r="M72" s="289" t="n">
        <f aca="false">D72*I72*$C$8</f>
        <v>0</v>
      </c>
      <c r="N72" s="290" t="n">
        <f aca="false">SUM(J72:M72)</f>
        <v>469.145393651267</v>
      </c>
      <c r="O72" s="145"/>
    </row>
    <row r="73" s="80" customFormat="true" ht="18" hidden="false" customHeight="true" outlineLevel="0" collapsed="false">
      <c r="A73" s="158" t="s">
        <v>206</v>
      </c>
      <c r="B73" s="206" t="s">
        <v>205</v>
      </c>
      <c r="C73" s="206" t="s">
        <v>103</v>
      </c>
      <c r="D73" s="285" t="n">
        <v>1000.85</v>
      </c>
      <c r="E73" s="210"/>
      <c r="F73" s="210"/>
      <c r="G73" s="297" t="n">
        <v>2</v>
      </c>
      <c r="H73" s="297" t="n">
        <v>3</v>
      </c>
      <c r="I73" s="286" t="n">
        <v>1</v>
      </c>
      <c r="J73" s="287" t="n">
        <f aca="false">D73*F73*$C$5</f>
        <v>0</v>
      </c>
      <c r="K73" s="288" t="n">
        <f aca="false">G73*D73*$C$7</f>
        <v>168.1428</v>
      </c>
      <c r="L73" s="288" t="n">
        <f aca="false">D73*H73*$C$6</f>
        <v>219.963859672131</v>
      </c>
      <c r="M73" s="289" t="n">
        <f aca="false">D73*I73*$C$8</f>
        <v>95.28092</v>
      </c>
      <c r="N73" s="290" t="n">
        <f aca="false">SUM(J73:M73)</f>
        <v>483.387579672131</v>
      </c>
      <c r="O73" s="145" t="s">
        <v>207</v>
      </c>
    </row>
    <row r="74" s="80" customFormat="true" ht="18" hidden="false" customHeight="true" outlineLevel="0" collapsed="false">
      <c r="A74" s="158" t="s">
        <v>208</v>
      </c>
      <c r="B74" s="206" t="s">
        <v>205</v>
      </c>
      <c r="C74" s="206" t="s">
        <v>103</v>
      </c>
      <c r="D74" s="285" t="n">
        <v>138.2</v>
      </c>
      <c r="E74" s="210"/>
      <c r="F74" s="210" t="n">
        <v>1</v>
      </c>
      <c r="G74" s="210" t="n">
        <v>2</v>
      </c>
      <c r="H74" s="210" t="n">
        <v>3</v>
      </c>
      <c r="I74" s="286" t="n">
        <v>1</v>
      </c>
      <c r="J74" s="287" t="n">
        <f aca="false">D74*F74*$C$5</f>
        <v>13.1918181818182</v>
      </c>
      <c r="K74" s="288" t="n">
        <f aca="false">G74*D74*$C$7</f>
        <v>23.2176</v>
      </c>
      <c r="L74" s="288" t="n">
        <f aca="false">D74*H74*$C$6</f>
        <v>30.3731881967213</v>
      </c>
      <c r="M74" s="289" t="n">
        <f aca="false">D74*I74*$C$8</f>
        <v>13.15664</v>
      </c>
      <c r="N74" s="290" t="n">
        <f aca="false">SUM(J74:M74)</f>
        <v>79.9392463785395</v>
      </c>
      <c r="O74" s="145"/>
    </row>
    <row r="75" s="80" customFormat="true" ht="18" hidden="false" customHeight="true" outlineLevel="0" collapsed="false">
      <c r="A75" s="294" t="s">
        <v>159</v>
      </c>
      <c r="B75" s="206" t="s">
        <v>88</v>
      </c>
      <c r="C75" s="206" t="s">
        <v>103</v>
      </c>
      <c r="D75" s="285" t="n">
        <v>272.08</v>
      </c>
      <c r="E75" s="210"/>
      <c r="F75" s="210" t="n">
        <v>1</v>
      </c>
      <c r="G75" s="210" t="n">
        <v>2</v>
      </c>
      <c r="H75" s="210" t="n">
        <v>3</v>
      </c>
      <c r="I75" s="286" t="n">
        <v>1</v>
      </c>
      <c r="J75" s="287" t="n">
        <f aca="false">D75*F75*$C$5</f>
        <v>25.9712727272727</v>
      </c>
      <c r="K75" s="288" t="n">
        <f aca="false">G75*D75*$C$7</f>
        <v>45.70944</v>
      </c>
      <c r="L75" s="288" t="n">
        <f aca="false">D75*H75*$C$6</f>
        <v>59.7969395409836</v>
      </c>
      <c r="M75" s="289" t="n">
        <f aca="false">D75*I75*$C$8</f>
        <v>25.902016</v>
      </c>
      <c r="N75" s="290" t="n">
        <f aca="false">SUM(J75:M75)</f>
        <v>157.379668268256</v>
      </c>
      <c r="O75" s="145"/>
    </row>
    <row r="76" s="80" customFormat="true" ht="18" hidden="false" customHeight="true" outlineLevel="0" collapsed="false">
      <c r="A76" s="294" t="s">
        <v>209</v>
      </c>
      <c r="B76" s="206" t="s">
        <v>89</v>
      </c>
      <c r="C76" s="206" t="s">
        <v>103</v>
      </c>
      <c r="D76" s="285" t="n">
        <v>269.87</v>
      </c>
      <c r="E76" s="210"/>
      <c r="F76" s="210" t="n">
        <v>1</v>
      </c>
      <c r="G76" s="210" t="n">
        <v>2</v>
      </c>
      <c r="H76" s="210" t="n">
        <v>3</v>
      </c>
      <c r="I76" s="286" t="n">
        <v>1</v>
      </c>
      <c r="J76" s="287" t="n">
        <f aca="false">D76*F76*$C$5</f>
        <v>25.7603181818182</v>
      </c>
      <c r="K76" s="288" t="n">
        <f aca="false">G76*D76*$C$7</f>
        <v>45.33816</v>
      </c>
      <c r="L76" s="288" t="n">
        <f aca="false">D76*H76*$C$6</f>
        <v>59.3112322622951</v>
      </c>
      <c r="M76" s="289" t="n">
        <f aca="false">D76*I76*$C$8</f>
        <v>25.691624</v>
      </c>
      <c r="N76" s="290" t="n">
        <f aca="false">SUM(J76:M76)</f>
        <v>156.101334444113</v>
      </c>
      <c r="O76" s="145"/>
    </row>
    <row r="77" s="80" customFormat="true" ht="18" hidden="false" customHeight="true" outlineLevel="0" collapsed="false">
      <c r="A77" s="294" t="s">
        <v>161</v>
      </c>
      <c r="B77" s="206" t="s">
        <v>210</v>
      </c>
      <c r="C77" s="206" t="s">
        <v>103</v>
      </c>
      <c r="D77" s="285" t="n">
        <v>415.11</v>
      </c>
      <c r="E77" s="210"/>
      <c r="F77" s="210" t="n">
        <v>1</v>
      </c>
      <c r="G77" s="210" t="n">
        <v>2</v>
      </c>
      <c r="H77" s="210" t="n">
        <v>3</v>
      </c>
      <c r="I77" s="286"/>
      <c r="J77" s="287" t="n">
        <f aca="false">D77*F77*$C$5</f>
        <v>39.6241363636364</v>
      </c>
      <c r="K77" s="288" t="n">
        <f aca="false">G77*D77*$C$7</f>
        <v>69.73848</v>
      </c>
      <c r="L77" s="288" t="n">
        <f aca="false">D77*H77*$C$6</f>
        <v>91.2316508852459</v>
      </c>
      <c r="M77" s="289" t="n">
        <f aca="false">D77*I77*$C$8</f>
        <v>0</v>
      </c>
      <c r="N77" s="290" t="n">
        <f aca="false">SUM(J77:M77)</f>
        <v>200.594267248882</v>
      </c>
      <c r="O77" s="145"/>
    </row>
    <row r="78" s="80" customFormat="true" ht="18" hidden="false" customHeight="true" outlineLevel="0" collapsed="false">
      <c r="A78" s="294" t="s">
        <v>161</v>
      </c>
      <c r="B78" s="206" t="s">
        <v>211</v>
      </c>
      <c r="C78" s="206" t="s">
        <v>103</v>
      </c>
      <c r="D78" s="285" t="n">
        <v>415.11</v>
      </c>
      <c r="E78" s="210"/>
      <c r="F78" s="210" t="n">
        <v>1</v>
      </c>
      <c r="G78" s="210" t="n">
        <v>2</v>
      </c>
      <c r="H78" s="210" t="n">
        <v>3</v>
      </c>
      <c r="I78" s="286"/>
      <c r="J78" s="287" t="n">
        <f aca="false">D78*F78*$C$5</f>
        <v>39.6241363636364</v>
      </c>
      <c r="K78" s="288" t="n">
        <f aca="false">G78*D78*$C$7</f>
        <v>69.73848</v>
      </c>
      <c r="L78" s="288" t="n">
        <f aca="false">D78*H78*$C$6</f>
        <v>91.2316508852459</v>
      </c>
      <c r="M78" s="289" t="n">
        <f aca="false">D78*I78*$C$8</f>
        <v>0</v>
      </c>
      <c r="N78" s="290" t="n">
        <f aca="false">SUM(J78:M78)</f>
        <v>200.594267248882</v>
      </c>
      <c r="O78" s="145"/>
    </row>
    <row r="79" s="80" customFormat="true" ht="18" hidden="false" customHeight="true" outlineLevel="0" collapsed="false">
      <c r="A79" s="294" t="s">
        <v>161</v>
      </c>
      <c r="B79" s="206" t="s">
        <v>212</v>
      </c>
      <c r="C79" s="206" t="s">
        <v>103</v>
      </c>
      <c r="D79" s="285" t="n">
        <v>415.11</v>
      </c>
      <c r="E79" s="210"/>
      <c r="F79" s="210" t="n">
        <v>1</v>
      </c>
      <c r="G79" s="210" t="n">
        <v>2</v>
      </c>
      <c r="H79" s="210" t="n">
        <v>3</v>
      </c>
      <c r="I79" s="286"/>
      <c r="J79" s="287" t="n">
        <f aca="false">D79*F79*$C$5</f>
        <v>39.6241363636364</v>
      </c>
      <c r="K79" s="288" t="n">
        <f aca="false">G79*D79*$C$7</f>
        <v>69.73848</v>
      </c>
      <c r="L79" s="288" t="n">
        <f aca="false">D79*H79*$C$6</f>
        <v>91.2316508852459</v>
      </c>
      <c r="M79" s="289" t="n">
        <f aca="false">D79*I79*$C$8</f>
        <v>0</v>
      </c>
      <c r="N79" s="290" t="n">
        <f aca="false">SUM(J79:M79)</f>
        <v>200.594267248882</v>
      </c>
      <c r="O79" s="145"/>
    </row>
    <row r="80" s="80" customFormat="true" ht="18" hidden="false" customHeight="true" outlineLevel="0" collapsed="false">
      <c r="A80" s="294" t="s">
        <v>161</v>
      </c>
      <c r="B80" s="206" t="s">
        <v>213</v>
      </c>
      <c r="C80" s="206" t="s">
        <v>103</v>
      </c>
      <c r="D80" s="285" t="n">
        <v>415.11</v>
      </c>
      <c r="E80" s="210"/>
      <c r="F80" s="210" t="n">
        <v>1</v>
      </c>
      <c r="G80" s="210" t="n">
        <v>2</v>
      </c>
      <c r="H80" s="210" t="n">
        <v>3</v>
      </c>
      <c r="I80" s="286"/>
      <c r="J80" s="287" t="n">
        <f aca="false">D80*F80*$C$5</f>
        <v>39.6241363636364</v>
      </c>
      <c r="K80" s="288" t="n">
        <f aca="false">G80*D80*$C$7</f>
        <v>69.73848</v>
      </c>
      <c r="L80" s="288" t="n">
        <f aca="false">D80*H80*$C$6</f>
        <v>91.2316508852459</v>
      </c>
      <c r="M80" s="289" t="n">
        <f aca="false">D80*I80*$C$8</f>
        <v>0</v>
      </c>
      <c r="N80" s="290" t="n">
        <f aca="false">SUM(J80:M80)</f>
        <v>200.594267248882</v>
      </c>
      <c r="O80" s="145"/>
    </row>
    <row r="81" s="80" customFormat="true" ht="18" hidden="true" customHeight="true" outlineLevel="0" collapsed="false">
      <c r="A81" s="298" t="s">
        <v>202</v>
      </c>
      <c r="B81" s="299" t="s">
        <v>214</v>
      </c>
      <c r="C81" s="299" t="s">
        <v>116</v>
      </c>
      <c r="D81" s="300" t="n">
        <v>290.81</v>
      </c>
      <c r="E81" s="301" t="s">
        <v>215</v>
      </c>
      <c r="F81" s="302"/>
      <c r="G81" s="302"/>
      <c r="H81" s="302"/>
      <c r="I81" s="303"/>
      <c r="J81" s="304"/>
      <c r="K81" s="305"/>
      <c r="L81" s="305"/>
      <c r="M81" s="306"/>
      <c r="N81" s="307"/>
      <c r="O81" s="145"/>
    </row>
    <row r="82" s="80" customFormat="true" ht="18" hidden="false" customHeight="true" outlineLevel="0" collapsed="false">
      <c r="A82" s="158" t="s">
        <v>206</v>
      </c>
      <c r="B82" s="206" t="s">
        <v>216</v>
      </c>
      <c r="C82" s="206" t="s">
        <v>116</v>
      </c>
      <c r="D82" s="285" t="n">
        <v>611.14</v>
      </c>
      <c r="E82" s="308"/>
      <c r="F82" s="210" t="n">
        <v>1</v>
      </c>
      <c r="G82" s="210" t="n">
        <v>2</v>
      </c>
      <c r="H82" s="210" t="n">
        <v>3</v>
      </c>
      <c r="I82" s="286" t="n">
        <v>1</v>
      </c>
      <c r="J82" s="287" t="n">
        <f aca="false">D82*F82*$C$5</f>
        <v>58.3360909090909</v>
      </c>
      <c r="K82" s="288" t="n">
        <f aca="false">G82*D82*$C$7</f>
        <v>102.67152</v>
      </c>
      <c r="L82" s="288" t="n">
        <f aca="false">D82*H82*$C$6</f>
        <v>134.314545836066</v>
      </c>
      <c r="M82" s="289" t="n">
        <f aca="false">D82*I82*$C$8</f>
        <v>58.180528</v>
      </c>
      <c r="N82" s="290" t="n">
        <f aca="false">SUM(J82:M82)</f>
        <v>353.502684745156</v>
      </c>
      <c r="O82" s="145"/>
    </row>
    <row r="83" s="80" customFormat="true" ht="18" hidden="true" customHeight="true" outlineLevel="0" collapsed="false">
      <c r="A83" s="298" t="s">
        <v>202</v>
      </c>
      <c r="B83" s="299" t="s">
        <v>217</v>
      </c>
      <c r="C83" s="299" t="s">
        <v>117</v>
      </c>
      <c r="D83" s="300" t="n">
        <v>296.01</v>
      </c>
      <c r="E83" s="301" t="s">
        <v>215</v>
      </c>
      <c r="F83" s="302"/>
      <c r="G83" s="302"/>
      <c r="H83" s="302"/>
      <c r="I83" s="303"/>
      <c r="J83" s="304"/>
      <c r="K83" s="305"/>
      <c r="L83" s="305"/>
      <c r="M83" s="306"/>
      <c r="N83" s="307"/>
      <c r="O83" s="145"/>
    </row>
    <row r="84" s="80" customFormat="true" ht="18" hidden="false" customHeight="true" outlineLevel="0" collapsed="false">
      <c r="A84" s="158" t="s">
        <v>218</v>
      </c>
      <c r="B84" s="206" t="s">
        <v>219</v>
      </c>
      <c r="C84" s="206" t="s">
        <v>117</v>
      </c>
      <c r="D84" s="285" t="n">
        <v>608.15</v>
      </c>
      <c r="E84" s="210"/>
      <c r="F84" s="210" t="n">
        <v>1</v>
      </c>
      <c r="G84" s="210" t="n">
        <v>2</v>
      </c>
      <c r="H84" s="210" t="n">
        <v>3</v>
      </c>
      <c r="I84" s="286" t="n">
        <v>1</v>
      </c>
      <c r="J84" s="287" t="n">
        <f aca="false">D84*F84*$C$5</f>
        <v>58.0506818181818</v>
      </c>
      <c r="K84" s="288" t="n">
        <f aca="false">G84*D84*$C$7</f>
        <v>102.1692</v>
      </c>
      <c r="L84" s="288" t="n">
        <f aca="false">D84*H84*$C$6</f>
        <v>133.657412459016</v>
      </c>
      <c r="M84" s="289" t="n">
        <f aca="false">D84*I84*$C$8</f>
        <v>57.89588</v>
      </c>
      <c r="N84" s="290" t="n">
        <f aca="false">SUM(J84:M84)</f>
        <v>351.773174277198</v>
      </c>
      <c r="O84" s="145"/>
    </row>
    <row r="85" s="80" customFormat="true" ht="18" hidden="false" customHeight="true" outlineLevel="0" collapsed="false">
      <c r="A85" s="294" t="s">
        <v>220</v>
      </c>
      <c r="B85" s="206" t="s">
        <v>221</v>
      </c>
      <c r="C85" s="309" t="s">
        <v>222</v>
      </c>
      <c r="D85" s="285" t="n">
        <v>128.8</v>
      </c>
      <c r="E85" s="210"/>
      <c r="F85" s="210" t="n">
        <v>1</v>
      </c>
      <c r="G85" s="210" t="n">
        <v>2</v>
      </c>
      <c r="H85" s="210" t="n">
        <v>3</v>
      </c>
      <c r="I85" s="286" t="n">
        <v>1</v>
      </c>
      <c r="J85" s="287" t="n">
        <f aca="false">D85*F85*$C$5</f>
        <v>12.2945454545455</v>
      </c>
      <c r="K85" s="288" t="n">
        <f aca="false">G85*D85*$C$7</f>
        <v>21.6384</v>
      </c>
      <c r="L85" s="288" t="n">
        <f aca="false">D85*H85*$C$6</f>
        <v>28.3072839344262</v>
      </c>
      <c r="M85" s="289" t="n">
        <f aca="false">D85*I85*$C$8</f>
        <v>12.26176</v>
      </c>
      <c r="N85" s="290" t="n">
        <f aca="false">SUM(J85:M85)</f>
        <v>74.5019893889717</v>
      </c>
      <c r="O85" s="145"/>
    </row>
    <row r="86" s="80" customFormat="true" ht="18" hidden="false" customHeight="true" outlineLevel="0" collapsed="false">
      <c r="A86" s="294" t="s">
        <v>223</v>
      </c>
      <c r="B86" s="206" t="s">
        <v>224</v>
      </c>
      <c r="C86" s="309" t="s">
        <v>222</v>
      </c>
      <c r="D86" s="285" t="n">
        <v>152.8</v>
      </c>
      <c r="E86" s="210"/>
      <c r="F86" s="210" t="n">
        <v>1</v>
      </c>
      <c r="G86" s="210" t="n">
        <v>2</v>
      </c>
      <c r="H86" s="210" t="n">
        <v>3</v>
      </c>
      <c r="I86" s="286" t="n">
        <v>1</v>
      </c>
      <c r="J86" s="287" t="n">
        <f aca="false">D86*F86*$C$5</f>
        <v>14.5854545454545</v>
      </c>
      <c r="K86" s="288" t="n">
        <f aca="false">G86*D86*$C$7</f>
        <v>25.6704</v>
      </c>
      <c r="L86" s="288" t="n">
        <f aca="false">D86*H86*$C$6</f>
        <v>33.5819331147541</v>
      </c>
      <c r="M86" s="289" t="n">
        <f aca="false">D86*I86*$C$8</f>
        <v>14.54656</v>
      </c>
      <c r="N86" s="290" t="n">
        <f aca="false">SUM(J86:M86)</f>
        <v>88.3843476602087</v>
      </c>
      <c r="O86" s="145"/>
    </row>
    <row r="87" s="80" customFormat="true" ht="18" hidden="false" customHeight="true" outlineLevel="0" collapsed="false">
      <c r="A87" s="294" t="s">
        <v>225</v>
      </c>
      <c r="B87" s="206" t="s">
        <v>226</v>
      </c>
      <c r="C87" s="309" t="s">
        <v>222</v>
      </c>
      <c r="D87" s="285" t="n">
        <v>152.8</v>
      </c>
      <c r="E87" s="210"/>
      <c r="F87" s="210" t="n">
        <v>1</v>
      </c>
      <c r="G87" s="210" t="n">
        <v>2</v>
      </c>
      <c r="H87" s="210" t="n">
        <v>3</v>
      </c>
      <c r="I87" s="286" t="n">
        <v>1</v>
      </c>
      <c r="J87" s="287" t="n">
        <f aca="false">D87*F87*$C$5</f>
        <v>14.5854545454545</v>
      </c>
      <c r="K87" s="288" t="n">
        <f aca="false">G87*D87*$C$7</f>
        <v>25.6704</v>
      </c>
      <c r="L87" s="288" t="n">
        <f aca="false">D87*H87*$C$6</f>
        <v>33.5819331147541</v>
      </c>
      <c r="M87" s="289" t="n">
        <f aca="false">D87*I87*$C$8</f>
        <v>14.54656</v>
      </c>
      <c r="N87" s="290" t="n">
        <f aca="false">SUM(J87:M87)</f>
        <v>88.3843476602087</v>
      </c>
      <c r="O87" s="145"/>
    </row>
    <row r="88" s="80" customFormat="true" ht="18" hidden="false" customHeight="true" outlineLevel="0" collapsed="false">
      <c r="A88" s="294" t="s">
        <v>227</v>
      </c>
      <c r="B88" s="206" t="s">
        <v>160</v>
      </c>
      <c r="C88" s="309" t="s">
        <v>222</v>
      </c>
      <c r="D88" s="285" t="n">
        <v>128.8</v>
      </c>
      <c r="E88" s="210"/>
      <c r="F88" s="210" t="n">
        <v>1</v>
      </c>
      <c r="G88" s="210" t="n">
        <v>2</v>
      </c>
      <c r="H88" s="210" t="n">
        <v>3</v>
      </c>
      <c r="I88" s="286" t="n">
        <v>1</v>
      </c>
      <c r="J88" s="287" t="n">
        <f aca="false">D88*F88*$C$5</f>
        <v>12.2945454545455</v>
      </c>
      <c r="K88" s="288" t="n">
        <f aca="false">G88*D88*$C$7</f>
        <v>21.6384</v>
      </c>
      <c r="L88" s="288" t="n">
        <f aca="false">D88*H88*$C$6</f>
        <v>28.3072839344262</v>
      </c>
      <c r="M88" s="289" t="n">
        <f aca="false">D88*I88*$C$8</f>
        <v>12.26176</v>
      </c>
      <c r="N88" s="290" t="n">
        <f aca="false">SUM(J88:M88)</f>
        <v>74.5019893889717</v>
      </c>
      <c r="O88" s="145"/>
    </row>
    <row r="89" s="80" customFormat="true" ht="18" hidden="false" customHeight="true" outlineLevel="0" collapsed="false">
      <c r="A89" s="294" t="s">
        <v>228</v>
      </c>
      <c r="B89" s="206" t="s">
        <v>229</v>
      </c>
      <c r="C89" s="309" t="s">
        <v>222</v>
      </c>
      <c r="D89" s="285" t="n">
        <v>128.8</v>
      </c>
      <c r="E89" s="210"/>
      <c r="F89" s="210" t="n">
        <v>1</v>
      </c>
      <c r="G89" s="210" t="n">
        <v>2</v>
      </c>
      <c r="H89" s="210" t="n">
        <v>3</v>
      </c>
      <c r="I89" s="286" t="n">
        <v>1</v>
      </c>
      <c r="J89" s="287" t="n">
        <f aca="false">D89*F89*$C$5</f>
        <v>12.2945454545455</v>
      </c>
      <c r="K89" s="288" t="n">
        <f aca="false">G89*D89*$C$7</f>
        <v>21.6384</v>
      </c>
      <c r="L89" s="288" t="n">
        <f aca="false">D89*H89*$C$6</f>
        <v>28.3072839344262</v>
      </c>
      <c r="M89" s="289" t="n">
        <f aca="false">D89*I89*$C$8</f>
        <v>12.26176</v>
      </c>
      <c r="N89" s="290" t="n">
        <f aca="false">SUM(J89:M89)</f>
        <v>74.5019893889717</v>
      </c>
      <c r="O89" s="145"/>
    </row>
    <row r="90" s="80" customFormat="true" ht="18" hidden="false" customHeight="true" outlineLevel="0" collapsed="false">
      <c r="A90" s="294" t="s">
        <v>230</v>
      </c>
      <c r="B90" s="206" t="s">
        <v>100</v>
      </c>
      <c r="C90" s="309" t="s">
        <v>222</v>
      </c>
      <c r="D90" s="285" t="n">
        <v>50</v>
      </c>
      <c r="E90" s="210"/>
      <c r="F90" s="210" t="n">
        <v>1</v>
      </c>
      <c r="G90" s="210" t="n">
        <v>2</v>
      </c>
      <c r="H90" s="210"/>
      <c r="I90" s="286" t="n">
        <v>1</v>
      </c>
      <c r="J90" s="287" t="n">
        <f aca="false">D90*F90*$C$5</f>
        <v>4.77272727272727</v>
      </c>
      <c r="K90" s="288" t="n">
        <f aca="false">G90*D90*$C$7</f>
        <v>8.4</v>
      </c>
      <c r="L90" s="288" t="n">
        <f aca="false">D90*H90*$C$6</f>
        <v>0</v>
      </c>
      <c r="M90" s="289" t="n">
        <f aca="false">D90*I90*$C$8</f>
        <v>4.76</v>
      </c>
      <c r="N90" s="290" t="n">
        <f aca="false">SUM(J90:M90)</f>
        <v>17.9327272727273</v>
      </c>
      <c r="O90" s="145"/>
    </row>
    <row r="91" s="80" customFormat="true" ht="18" hidden="false" customHeight="true" outlineLevel="0" collapsed="false">
      <c r="A91" s="294" t="s">
        <v>231</v>
      </c>
      <c r="B91" s="206" t="s">
        <v>103</v>
      </c>
      <c r="C91" s="309" t="s">
        <v>222</v>
      </c>
      <c r="D91" s="285" t="n">
        <v>128.8</v>
      </c>
      <c r="E91" s="210"/>
      <c r="F91" s="210" t="n">
        <v>1</v>
      </c>
      <c r="G91" s="210" t="n">
        <v>2</v>
      </c>
      <c r="H91" s="210"/>
      <c r="I91" s="286" t="n">
        <v>1</v>
      </c>
      <c r="J91" s="287" t="n">
        <f aca="false">D91*F91*$C$5</f>
        <v>12.2945454545455</v>
      </c>
      <c r="K91" s="288" t="n">
        <f aca="false">G91*D91*$C$7</f>
        <v>21.6384</v>
      </c>
      <c r="L91" s="288" t="n">
        <f aca="false">D91*H91*$C$6</f>
        <v>0</v>
      </c>
      <c r="M91" s="289" t="n">
        <f aca="false">D91*I91*$C$8</f>
        <v>12.26176</v>
      </c>
      <c r="N91" s="290" t="n">
        <f aca="false">SUM(J91:M91)</f>
        <v>46.1947054545455</v>
      </c>
      <c r="O91" s="145"/>
    </row>
    <row r="92" s="80" customFormat="true" ht="18" hidden="false" customHeight="true" outlineLevel="0" collapsed="false">
      <c r="A92" s="294" t="s">
        <v>232</v>
      </c>
      <c r="B92" s="206" t="s">
        <v>117</v>
      </c>
      <c r="C92" s="309" t="s">
        <v>222</v>
      </c>
      <c r="D92" s="285" t="n">
        <v>50</v>
      </c>
      <c r="E92" s="210"/>
      <c r="F92" s="210" t="n">
        <v>1</v>
      </c>
      <c r="G92" s="210" t="n">
        <v>2</v>
      </c>
      <c r="H92" s="210"/>
      <c r="I92" s="286" t="n">
        <v>1</v>
      </c>
      <c r="J92" s="287" t="n">
        <f aca="false">D92*F92*$C$5</f>
        <v>4.77272727272727</v>
      </c>
      <c r="K92" s="288" t="n">
        <f aca="false">G92*D92*$C$7</f>
        <v>8.4</v>
      </c>
      <c r="L92" s="288" t="n">
        <f aca="false">D92*H92*$C$6</f>
        <v>0</v>
      </c>
      <c r="M92" s="289" t="n">
        <f aca="false">D92*I92*$C$8</f>
        <v>4.76</v>
      </c>
      <c r="N92" s="290" t="n">
        <f aca="false">SUM(J92:M92)</f>
        <v>17.9327272727273</v>
      </c>
      <c r="O92" s="145"/>
    </row>
    <row r="93" s="80" customFormat="true" ht="18" hidden="false" customHeight="true" outlineLevel="0" collapsed="false">
      <c r="A93" s="294" t="s">
        <v>233</v>
      </c>
      <c r="B93" s="206" t="s">
        <v>234</v>
      </c>
      <c r="C93" s="309" t="s">
        <v>222</v>
      </c>
      <c r="D93" s="285" t="n">
        <v>128.8</v>
      </c>
      <c r="E93" s="210"/>
      <c r="F93" s="210" t="n">
        <v>1</v>
      </c>
      <c r="G93" s="210" t="n">
        <v>2</v>
      </c>
      <c r="H93" s="210"/>
      <c r="I93" s="286" t="n">
        <v>1</v>
      </c>
      <c r="J93" s="287" t="n">
        <f aca="false">D93*F93*$C$5</f>
        <v>12.2945454545455</v>
      </c>
      <c r="K93" s="288" t="n">
        <f aca="false">G93*D93*$C$7</f>
        <v>21.6384</v>
      </c>
      <c r="L93" s="288" t="n">
        <f aca="false">D93*H93*$C$6</f>
        <v>0</v>
      </c>
      <c r="M93" s="289" t="n">
        <f aca="false">D93*I93*$C$8</f>
        <v>12.26176</v>
      </c>
      <c r="N93" s="290" t="n">
        <f aca="false">SUM(J93:M93)</f>
        <v>46.1947054545455</v>
      </c>
      <c r="O93" s="145"/>
    </row>
    <row r="94" s="80" customFormat="true" ht="18" hidden="false" customHeight="true" outlineLevel="0" collapsed="false">
      <c r="A94" s="294" t="s">
        <v>235</v>
      </c>
      <c r="B94" s="206" t="s">
        <v>236</v>
      </c>
      <c r="C94" s="206" t="s">
        <v>222</v>
      </c>
      <c r="D94" s="285" t="n">
        <v>50</v>
      </c>
      <c r="E94" s="210"/>
      <c r="F94" s="210" t="n">
        <v>1</v>
      </c>
      <c r="G94" s="210" t="n">
        <v>2</v>
      </c>
      <c r="H94" s="210"/>
      <c r="I94" s="286" t="n">
        <v>1</v>
      </c>
      <c r="J94" s="287" t="n">
        <f aca="false">D94*F94*$C$5</f>
        <v>4.77272727272727</v>
      </c>
      <c r="K94" s="288" t="n">
        <f aca="false">G94*D94*$C$7</f>
        <v>8.4</v>
      </c>
      <c r="L94" s="288" t="n">
        <f aca="false">D94*H94*$C$6</f>
        <v>0</v>
      </c>
      <c r="M94" s="289" t="n">
        <f aca="false">D94*I94*$C$8</f>
        <v>4.76</v>
      </c>
      <c r="N94" s="290" t="n">
        <f aca="false">SUM(J94:M94)</f>
        <v>17.9327272727273</v>
      </c>
      <c r="O94" s="145"/>
    </row>
    <row r="95" s="80" customFormat="true" ht="18" hidden="true" customHeight="true" outlineLevel="0" collapsed="false">
      <c r="A95" s="298" t="s">
        <v>237</v>
      </c>
      <c r="B95" s="299" t="s">
        <v>236</v>
      </c>
      <c r="C95" s="310" t="s">
        <v>238</v>
      </c>
      <c r="D95" s="300" t="n">
        <v>76.12</v>
      </c>
      <c r="E95" s="311" t="s">
        <v>215</v>
      </c>
      <c r="F95" s="312"/>
      <c r="G95" s="312"/>
      <c r="H95" s="312"/>
      <c r="I95" s="313"/>
      <c r="J95" s="304"/>
      <c r="K95" s="305"/>
      <c r="L95" s="305"/>
      <c r="M95" s="306"/>
      <c r="N95" s="307"/>
      <c r="O95" s="145"/>
    </row>
    <row r="96" s="80" customFormat="true" ht="18" hidden="false" customHeight="true" outlineLevel="0" collapsed="false">
      <c r="A96" s="294" t="s">
        <v>239</v>
      </c>
      <c r="B96" s="206" t="s">
        <v>240</v>
      </c>
      <c r="C96" s="309" t="s">
        <v>238</v>
      </c>
      <c r="D96" s="285" t="n">
        <v>128.8</v>
      </c>
      <c r="E96" s="210"/>
      <c r="F96" s="210" t="n">
        <v>1</v>
      </c>
      <c r="G96" s="210" t="n">
        <v>2</v>
      </c>
      <c r="H96" s="210"/>
      <c r="I96" s="286" t="n">
        <v>1</v>
      </c>
      <c r="J96" s="287" t="n">
        <f aca="false">D96*F96*$C$5</f>
        <v>12.2945454545455</v>
      </c>
      <c r="K96" s="288" t="n">
        <f aca="false">G96*D96*$C$7</f>
        <v>21.6384</v>
      </c>
      <c r="L96" s="288" t="n">
        <f aca="false">D96*H96*$C$6</f>
        <v>0</v>
      </c>
      <c r="M96" s="289" t="n">
        <f aca="false">D96*I96*$C$8</f>
        <v>12.26176</v>
      </c>
      <c r="N96" s="290" t="n">
        <f aca="false">SUM(J96:M96)</f>
        <v>46.1947054545455</v>
      </c>
      <c r="O96" s="145"/>
    </row>
    <row r="97" customFormat="false" ht="18" hidden="false" customHeight="true" outlineLevel="0" collapsed="false">
      <c r="A97" s="314"/>
      <c r="B97" s="315"/>
      <c r="C97" s="315"/>
      <c r="D97" s="316"/>
      <c r="E97" s="317"/>
      <c r="F97" s="317"/>
      <c r="G97" s="317"/>
      <c r="H97" s="317"/>
      <c r="I97" s="318"/>
      <c r="J97" s="319"/>
      <c r="K97" s="317"/>
      <c r="L97" s="317"/>
      <c r="M97" s="320"/>
      <c r="N97" s="321"/>
    </row>
    <row r="98" customFormat="false" ht="18" hidden="false" customHeight="true" outlineLevel="0" collapsed="false">
      <c r="A98" s="80"/>
      <c r="B98" s="80"/>
      <c r="C98" s="240"/>
      <c r="D98" s="80"/>
      <c r="E98" s="97"/>
      <c r="F98" s="97"/>
      <c r="G98" s="97"/>
      <c r="H98" s="97"/>
      <c r="I98" s="97"/>
      <c r="J98" s="45"/>
      <c r="K98" s="45"/>
      <c r="L98" s="45"/>
      <c r="M98" s="322" t="s">
        <v>46</v>
      </c>
      <c r="N98" s="323" t="n">
        <f aca="false">SUM(N12:N97)</f>
        <v>15987.1416777764</v>
      </c>
    </row>
    <row r="99" customFormat="false" ht="13.5" hidden="false" customHeight="false" outlineLevel="0" collapsed="false"/>
  </sheetData>
  <mergeCells count="2">
    <mergeCell ref="A3:B3"/>
    <mergeCell ref="J3:M3"/>
  </mergeCells>
  <printOptions headings="false" gridLines="false" gridLinesSet="true" horizontalCentered="false" verticalCentered="false"/>
  <pageMargins left="0.39375" right="0.39375" top="0.39375" bottom="0.39375" header="0.511811023622047" footer="0"/>
  <pageSetup paperSize="9" scale="78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&amp;C&amp;A &amp;P / &amp;N&amp;R&amp;F</oddFooter>
  </headerFooter>
  <drawing r:id="rId2"/>
  <legacyDrawing r:id="rId3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1CFD1DE0ED94A46A834445CF16C2B70" ma:contentTypeVersion="22" ma:contentTypeDescription="Ein neues Dokument erstellen." ma:contentTypeScope="" ma:versionID="b78d286896a05066171e226c0490f973">
  <xsd:schema xmlns:xsd="http://www.w3.org/2001/XMLSchema" xmlns:xs="http://www.w3.org/2001/XMLSchema" xmlns:p="http://schemas.microsoft.com/office/2006/metadata/properties" xmlns:ns2="4658c2e8-7549-4fe6-b48c-1b886d70c904" xmlns:ns3="a5777a14-2b17-4e86-b7e2-df9946e10656" targetNamespace="http://schemas.microsoft.com/office/2006/metadata/properties" ma:root="true" ma:fieldsID="689bac55068d61630091e917b6584661" ns2:_="" ns3:_="">
    <xsd:import namespace="4658c2e8-7549-4fe6-b48c-1b886d70c904"/>
    <xsd:import namespace="a5777a14-2b17-4e86-b7e2-df9946e106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Veranstaltungstitel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8c2e8-7549-4fe6-b48c-1b886d70c9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Veranstaltungstitel" ma:index="21" nillable="true" ma:displayName="Veranstaltungstitel" ma:format="Dropdown" ma:internalName="Veranstaltungstitel">
      <xsd:simpleType>
        <xsd:restriction base="dms:Text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Bildmarkierungen" ma:readOnly="false" ma:fieldId="{5cf76f15-5ced-4ddc-b409-7134ff3c332f}" ma:taxonomyMulti="true" ma:sspId="958c498c-9765-48fb-9de1-ce272e7a14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777a14-2b17-4e86-b7e2-df9946e1065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27b3eb29-2dcc-478e-a025-f1a4dc2f67f7}" ma:internalName="TaxCatchAll" ma:showField="CatchAllData" ma:web="a5777a14-2b17-4e86-b7e2-df9946e1065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58c2e8-7549-4fe6-b48c-1b886d70c904">
      <Terms xmlns="http://schemas.microsoft.com/office/infopath/2007/PartnerControls"/>
    </lcf76f155ced4ddcb4097134ff3c332f>
    <TaxCatchAll xmlns="a5777a14-2b17-4e86-b7e2-df9946e10656" xsi:nil="true"/>
    <Veranstaltungstitel xmlns="4658c2e8-7549-4fe6-b48c-1b886d70c904" xsi:nil="true"/>
  </documentManagement>
</p:properties>
</file>

<file path=customXml/itemProps1.xml><?xml version="1.0" encoding="utf-8"?>
<ds:datastoreItem xmlns:ds="http://schemas.openxmlformats.org/officeDocument/2006/customXml" ds:itemID="{A8DAD237-FF3B-44D7-A367-D5EB72EA80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4B3B83-D5EA-4375-95D3-9E506F1D3A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58c2e8-7549-4fe6-b48c-1b886d70c904"/>
    <ds:schemaRef ds:uri="a5777a14-2b17-4e86-b7e2-df9946e106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444A11-22B5-4364-9DA2-049ECBFA7D02}">
  <ds:schemaRefs>
    <ds:schemaRef ds:uri="http://schemas.microsoft.com/office/2006/metadata/properties"/>
    <ds:schemaRef ds:uri="http://schemas.microsoft.com/office/infopath/2007/PartnerControls"/>
    <ds:schemaRef ds:uri="4658c2e8-7549-4fe6-b48c-1b886d70c904"/>
    <ds:schemaRef ds:uri="a5777a14-2b17-4e86-b7e2-df9946e1065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LibreOffice/24.2.2.2$Windows_X86_64 LibreOffice_project/d56cc158d8a96260b836f100ef4b4ef25d6f1a01</Application>
  <AppVersion>15.0000</AppVersion>
  <Company>Messe Berlin GmbH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2006-12-13T09:03:02Z</dcterms:created>
  <dc:creator>Brandt, Gabriele</dc:creator>
  <dc:description/>
  <dc:language>de-DE</dc:language>
  <cp:lastModifiedBy/>
  <cp:lastPrinted>2023-03-22T15:52:21Z</cp:lastPrinted>
  <dcterms:modified xsi:type="dcterms:W3CDTF">2024-09-02T10:58:40Z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0x01010091CFD1DE0ED94A46A834445CF16C2B70</vt:lpwstr>
  </property>
  <property fmtid="{D5CDD505-2E9C-101B-9397-08002B2CF9AE}" pid="3" name="MediaServiceImageTags">
    <vt:lpwstr/>
  </property>
</Properties>
</file>