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086E93F-40FE-4D57-B6A8-BBA0CC5BD0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1" l="1"/>
  <c r="G28" i="1"/>
  <c r="H29" i="1"/>
  <c r="H30" i="1"/>
  <c r="H31" i="1"/>
  <c r="H32" i="1"/>
  <c r="H33" i="1"/>
  <c r="H34" i="1"/>
  <c r="H35" i="1"/>
  <c r="H36" i="1"/>
  <c r="A29" i="1"/>
  <c r="A30" i="1"/>
  <c r="A31" i="1"/>
  <c r="A32" i="1"/>
  <c r="A33" i="1"/>
  <c r="A34" i="1"/>
  <c r="A35" i="1"/>
  <c r="A36" i="1"/>
  <c r="A28" i="1"/>
  <c r="A48" i="1"/>
  <c r="D48" i="1" l="1"/>
  <c r="A53" i="1" s="1"/>
  <c r="E28" i="1"/>
  <c r="F17" i="1"/>
  <c r="B17" i="1"/>
  <c r="D17" i="1" s="1"/>
  <c r="B7" i="1" a="1"/>
  <c r="B7" i="1" s="1"/>
  <c r="E40" i="1" s="1"/>
  <c r="B8" i="1" a="1"/>
  <c r="B8" i="1"/>
  <c r="E41" i="1" s="1"/>
  <c r="B9" i="1" a="1"/>
  <c r="B9" i="1" s="1"/>
  <c r="E42" i="1" s="1"/>
  <c r="B10" i="1" a="1"/>
  <c r="B10" i="1" s="1"/>
  <c r="E43" i="1" s="1"/>
  <c r="B11" i="1" a="1"/>
  <c r="B11" i="1"/>
  <c r="E44" i="1" s="1"/>
  <c r="B12" i="1" a="1"/>
  <c r="B12" i="1" s="1"/>
  <c r="E45" i="1" s="1"/>
  <c r="B13" i="1" a="1"/>
  <c r="B13" i="1" s="1"/>
  <c r="E46" i="1" s="1"/>
  <c r="B14" i="1" a="1"/>
  <c r="B14" i="1" s="1"/>
  <c r="E47" i="1" s="1"/>
  <c r="B6" i="1" a="1"/>
  <c r="B6" i="1" s="1"/>
  <c r="E39" i="1" s="1"/>
  <c r="A14" i="1"/>
  <c r="A13" i="1"/>
  <c r="A12" i="1"/>
  <c r="A11" i="1"/>
  <c r="A10" i="1"/>
  <c r="A9" i="1"/>
  <c r="A8" i="1"/>
  <c r="A41" i="1" s="1"/>
  <c r="A44" i="1"/>
  <c r="D44" i="1" s="1"/>
  <c r="A45" i="1"/>
  <c r="A7" i="1"/>
  <c r="A6" i="1"/>
  <c r="A39" i="1" s="1"/>
  <c r="A40" i="1"/>
  <c r="A42" i="1"/>
  <c r="A43" i="1"/>
  <c r="A47" i="1"/>
  <c r="E48" i="1" l="1"/>
  <c r="E55" i="1" s="1"/>
  <c r="F40" i="1"/>
  <c r="F41" i="1"/>
  <c r="F47" i="1"/>
  <c r="F43" i="1"/>
  <c r="F42" i="1"/>
  <c r="F45" i="1"/>
  <c r="F39" i="1"/>
  <c r="B41" i="1"/>
  <c r="G41" i="1" s="1"/>
  <c r="B40" i="1"/>
  <c r="G40" i="1" s="1"/>
  <c r="B42" i="1"/>
  <c r="G42" i="1" s="1"/>
  <c r="D47" i="1"/>
  <c r="D41" i="1"/>
  <c r="D42" i="1"/>
  <c r="B47" i="1"/>
  <c r="G47" i="1" s="1"/>
  <c r="D40" i="1"/>
  <c r="D39" i="1"/>
  <c r="B39" i="1"/>
  <c r="B45" i="1"/>
  <c r="G45" i="1" s="1"/>
  <c r="C39" i="1"/>
  <c r="C42" i="1"/>
  <c r="D45" i="1"/>
  <c r="G39" i="1"/>
  <c r="C45" i="1"/>
  <c r="C44" i="1"/>
  <c r="F44" i="1"/>
  <c r="B44" i="1"/>
  <c r="G44" i="1" s="1"/>
  <c r="C47" i="1"/>
  <c r="C41" i="1"/>
  <c r="B43" i="1"/>
  <c r="G43" i="1" s="1"/>
  <c r="C40" i="1"/>
  <c r="D43" i="1"/>
  <c r="C43" i="1"/>
  <c r="G29" i="1"/>
  <c r="G30" i="1"/>
  <c r="G31" i="1"/>
  <c r="G32" i="1"/>
  <c r="G33" i="1"/>
  <c r="G34" i="1"/>
  <c r="G36" i="1"/>
  <c r="E29" i="1"/>
  <c r="E30" i="1"/>
  <c r="E31" i="1"/>
  <c r="E32" i="1"/>
  <c r="E33" i="1"/>
  <c r="E34" i="1"/>
  <c r="E35" i="1"/>
  <c r="E36" i="1"/>
  <c r="D29" i="1"/>
  <c r="D30" i="1"/>
  <c r="D31" i="1"/>
  <c r="D32" i="1"/>
  <c r="D33" i="1"/>
  <c r="D34" i="1"/>
  <c r="D36" i="1"/>
  <c r="D28" i="1"/>
  <c r="B36" i="1"/>
  <c r="B29" i="1"/>
  <c r="B30" i="1"/>
  <c r="B31" i="1"/>
  <c r="B32" i="1"/>
  <c r="B33" i="1"/>
  <c r="B34" i="1"/>
  <c r="B35" i="1"/>
  <c r="B28" i="1"/>
  <c r="E7" i="1" l="1"/>
  <c r="E8" i="1"/>
  <c r="E9" i="1"/>
  <c r="E10" i="1"/>
  <c r="E11" i="1"/>
  <c r="E12" i="1"/>
  <c r="E13" i="1"/>
  <c r="E14" i="1"/>
  <c r="E6" i="1"/>
  <c r="D7" i="1"/>
  <c r="D8" i="1"/>
  <c r="D9" i="1"/>
  <c r="D10" i="1"/>
  <c r="D11" i="1"/>
  <c r="D12" i="1"/>
  <c r="D14" i="1"/>
  <c r="D6" i="1"/>
  <c r="C7" i="1"/>
  <c r="C8" i="1"/>
  <c r="C9" i="1"/>
  <c r="C10" i="1"/>
  <c r="C11" i="1"/>
  <c r="C12" i="1"/>
  <c r="C14" i="1"/>
  <c r="C6" i="1"/>
  <c r="B16" i="1"/>
  <c r="B15" i="1"/>
  <c r="D20" i="1" s="1"/>
  <c r="A15" i="1"/>
  <c r="E15" i="1" l="1"/>
  <c r="A46" i="1"/>
  <c r="G35" i="1"/>
  <c r="D35" i="1"/>
  <c r="D13" i="1"/>
  <c r="D15" i="1" s="1"/>
  <c r="B21" i="1" s="1"/>
  <c r="C13" i="1"/>
  <c r="C15" i="1" s="1"/>
  <c r="D21" i="1" s="1"/>
  <c r="A20" i="1"/>
  <c r="B20" i="1"/>
  <c r="A21" i="1"/>
  <c r="F46" i="1" l="1"/>
  <c r="F48" i="1" s="1"/>
  <c r="E54" i="1" s="1"/>
  <c r="D46" i="1"/>
  <c r="B50" i="1"/>
  <c r="D50" i="1" s="1"/>
  <c r="C46" i="1"/>
  <c r="C48" i="1" s="1"/>
  <c r="B46" i="1"/>
  <c r="B49" i="1"/>
  <c r="A23" i="1" a="1"/>
  <c r="G46" i="1" l="1"/>
  <c r="G48" i="1" s="1"/>
  <c r="E53" i="1" s="1"/>
  <c r="B48" i="1"/>
  <c r="B53" i="1"/>
  <c r="A54" i="1"/>
  <c r="B55" i="1"/>
  <c r="C54" i="1"/>
  <c r="F50" i="1"/>
  <c r="C55" i="1"/>
  <c r="B23" i="1"/>
  <c r="A23" i="1"/>
  <c r="B24" i="1"/>
  <c r="A24" i="1"/>
  <c r="C53" i="1" l="1"/>
  <c r="A55" i="1"/>
  <c r="B54" i="1"/>
  <c r="D23" i="1" a="1"/>
  <c r="D24" i="1" s="1"/>
  <c r="A57" i="1" l="1" a="1"/>
  <c r="A57" i="1" s="1"/>
  <c r="D23" i="1"/>
  <c r="B58" i="1" l="1"/>
  <c r="C59" i="1"/>
  <c r="C57" i="1"/>
  <c r="B57" i="1"/>
  <c r="A58" i="1"/>
  <c r="A59" i="1"/>
  <c r="B59" i="1"/>
  <c r="C58" i="1"/>
  <c r="E57" i="1" l="1" a="1"/>
  <c r="E57" i="1" s="1"/>
  <c r="E58" i="1" l="1"/>
  <c r="E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<sst xmlns="http://schemas.openxmlformats.org/spreadsheetml/2006/main" count="40" uniqueCount="34">
  <si>
    <t>xi</t>
  </si>
  <si>
    <t>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</si>
  <si>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</si>
  <si>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</si>
  <si>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</si>
  <si>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</si>
  <si>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</si>
  <si>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</si>
  <si>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</si>
  <si>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</si>
  <si>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</si>
  <si>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Для в)</t>
  </si>
  <si>
    <t>X</t>
  </si>
  <si>
    <t>Y</t>
  </si>
  <si>
    <t>X = 1/x</t>
  </si>
  <si>
    <t>Для д)</t>
  </si>
  <si>
    <t>Y = ln|y|</t>
  </si>
  <si>
    <t>Для ж)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</si>
  <si>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</si>
  <si>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</si>
  <si>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</si>
  <si>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</si>
  <si>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</si>
  <si>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</si>
  <si>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</si>
  <si>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</si>
  <si>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</si>
  <si>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</si>
  <si>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</si>
  <si>
    <t>Т, ч</t>
  </si>
  <si>
    <t>К</t>
  </si>
  <si>
    <t xml:space="preserve">Исходные данные </t>
  </si>
  <si>
    <t>xi*yi</t>
  </si>
  <si>
    <t>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</si>
</sst>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1" xfId="0" applyFont="1" applyFill="1" applyBorder="1"/>
    <xf numFmtId="0" fontId="2" fillId="0" borderId="1" xfId="0" applyFont="1" applyBorder="1"/>
    <xf numFmtId="164" fontId="0" fillId="3" borderId="0" xfId="0" applyNumberFormat="1" applyFill="1"/>
    <xf numFmtId="2" fontId="0" fillId="3" borderId="0" xfId="0" applyNumberFormat="1" applyFill="1"/>
    <xf numFmtId="164" fontId="0" fillId="0" borderId="0" xfId="0" applyNumberFormat="1"/>
    <xf numFmtId="0" fontId="0" fillId="3" borderId="1" xfId="0" applyFill="1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4" borderId="7" xfId="0" applyFill="1" applyBorder="1"/>
    <xf numFmtId="0" fontId="0" fillId="4" borderId="13" xfId="0" applyFill="1" applyBorder="1"/>
    <xf numFmtId="0" fontId="0" fillId="4" borderId="8" xfId="0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3" borderId="14" xfId="0" applyFont="1" applyFill="1" applyBorder="1"/>
    <xf numFmtId="0" fontId="0" fillId="6" borderId="0" xfId="0" applyFill="1"/>
    <xf numFmtId="0" fontId="2" fillId="6" borderId="1" xfId="0" applyFont="1" applyFill="1" applyBorder="1"/>
    <xf numFmtId="0" fontId="0" fillId="0" borderId="0" xfId="0" applyAlignment="1">
      <alignment horizontal="center"/>
    </xf>
    <xf numFmtId="0" fontId="0" fillId="7" borderId="1" xfId="0" applyFill="1" applyBorder="1"/>
    <xf numFmtId="0" fontId="0" fillId="10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6" borderId="1" xfId="0" applyFill="1" applyBorder="1"/>
    <xf numFmtId="164" fontId="0" fillId="6" borderId="1" xfId="0" applyNumberFormat="1" applyFill="1" applyBorder="1"/>
    <xf numFmtId="164" fontId="0" fillId="6" borderId="3" xfId="0" applyNumberFormat="1" applyFill="1" applyBorder="1"/>
    <xf numFmtId="164" fontId="0" fillId="6" borderId="9" xfId="0" applyNumberFormat="1" applyFill="1" applyBorder="1"/>
    <xf numFmtId="164" fontId="0" fillId="6" borderId="4" xfId="0" applyNumberFormat="1" applyFill="1" applyBorder="1"/>
    <xf numFmtId="164" fontId="0" fillId="6" borderId="10" xfId="0" applyNumberFormat="1" applyFill="1" applyBorder="1"/>
    <xf numFmtId="164" fontId="0" fillId="6" borderId="0" xfId="0" applyNumberFormat="1" applyFill="1" applyBorder="1"/>
    <xf numFmtId="0" fontId="0" fillId="6" borderId="11" xfId="0" applyFill="1" applyBorder="1"/>
    <xf numFmtId="164" fontId="0" fillId="6" borderId="5" xfId="0" applyNumberFormat="1" applyFill="1" applyBorder="1"/>
    <xf numFmtId="0" fontId="0" fillId="6" borderId="12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13" xfId="0" applyFill="1" applyBorder="1"/>
    <xf numFmtId="164" fontId="0" fillId="6" borderId="8" xfId="0" applyNumberFormat="1" applyFill="1" applyBorder="1"/>
    <xf numFmtId="0" fontId="0" fillId="0" borderId="15" xfId="0" applyBorder="1"/>
    <xf numFmtId="0" fontId="0" fillId="3" borderId="16" xfId="0" applyFill="1" applyBorder="1"/>
    <xf numFmtId="0" fontId="0" fillId="3" borderId="17" xfId="0" applyFill="1" applyBorder="1"/>
    <xf numFmtId="0" fontId="0" fillId="6" borderId="16" xfId="0" applyFill="1" applyBorder="1"/>
    <xf numFmtId="0" fontId="0" fillId="6" borderId="17" xfId="0" applyFill="1" applyBorder="1"/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2267475940507434"/>
                  <c:y val="5.65033537474482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8327646544181978E-2"/>
                  <c:y val="0.25230971128608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  <a:r>
              <a:rPr lang="ru-RU" baseline="0"/>
              <a:t> Гиперболическая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2082239720035E-2"/>
                  <c:y val="-0.24986475648877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Лист1!$A$28:$A$36</c:f>
              <c:numCache>
                <c:formatCode>General</c:formatCode>
                <c:ptCount val="9"/>
                <c:pt idx="0">
                  <c:v>5.2631578947368418E-2</c:v>
                </c:pt>
                <c:pt idx="1">
                  <c:v>4.7619047619047616E-2</c:v>
                </c:pt>
                <c:pt idx="2">
                  <c:v>4.3478260869565216E-2</c:v>
                </c:pt>
                <c:pt idx="3">
                  <c:v>3.5714285714285712E-2</c:v>
                </c:pt>
                <c:pt idx="4">
                  <c:v>3.0303030303030304E-2</c:v>
                </c:pt>
                <c:pt idx="5">
                  <c:v>2.1739130434782608E-2</c:v>
                </c:pt>
                <c:pt idx="6">
                  <c:v>1.6666666666666666E-2</c:v>
                </c:pt>
                <c:pt idx="7">
                  <c:v>1.5873015873015872E-2</c:v>
                </c:pt>
                <c:pt idx="8">
                  <c:v>1.282051282051282E-2</c:v>
                </c:pt>
              </c:numCache>
            </c:numRef>
          </c:xVal>
          <c:yVal>
            <c:numRef>
              <c:f>Лист1!$B$28:$B$36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 Экспоненциальная</a:t>
            </a:r>
            <a:r>
              <a:rPr lang="ru-RU" baseline="0"/>
              <a:t>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771544181977253E-2"/>
                  <c:y val="-0.27969561096529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6679833770778651"/>
                  <c:y val="5.51775298920968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Лист1!$D$29:$D$36</c:f>
              <c:numCache>
                <c:formatCode>General</c:formatCode>
                <c:ptCount val="8"/>
                <c:pt idx="0">
                  <c:v>21</c:v>
                </c:pt>
                <c:pt idx="1">
                  <c:v>23</c:v>
                </c:pt>
                <c:pt idx="2">
                  <c:v>28</c:v>
                </c:pt>
                <c:pt idx="3">
                  <c:v>33</c:v>
                </c:pt>
                <c:pt idx="4">
                  <c:v>46</c:v>
                </c:pt>
                <c:pt idx="5">
                  <c:v>60</c:v>
                </c:pt>
                <c:pt idx="6">
                  <c:v>63</c:v>
                </c:pt>
                <c:pt idx="7">
                  <c:v>78</c:v>
                </c:pt>
              </c:numCache>
            </c:numRef>
          </c:xVal>
          <c:yVal>
            <c:numRef>
              <c:f>Лист1!$E$29:$E$36</c:f>
              <c:numCache>
                <c:formatCode>General</c:formatCode>
                <c:ptCount val="8"/>
                <c:pt idx="0">
                  <c:v>0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1.3862943611198906</c:v>
                </c:pt>
                <c:pt idx="4">
                  <c:v>1.6094379124341003</c:v>
                </c:pt>
                <c:pt idx="5">
                  <c:v>1.791759469228055</c:v>
                </c:pt>
                <c:pt idx="6">
                  <c:v>1.9459101490553132</c:v>
                </c:pt>
                <c:pt idx="7">
                  <c:v>2.0794415416798357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3-450A-A1EA-A17727271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5391"/>
        <c:axId val="899641647"/>
      </c:scatterChart>
      <c:valAx>
        <c:axId val="89964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1647"/>
        <c:crosses val="autoZero"/>
        <c:crossBetween val="midCat"/>
      </c:valAx>
      <c:valAx>
        <c:axId val="89964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 Гиперболическая зависимость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924759405074364E-2"/>
                  <c:y val="-0.31480460775736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Лист1!$G$29:$G$36</c:f>
              <c:numCache>
                <c:formatCode>General</c:formatCode>
                <c:ptCount val="8"/>
                <c:pt idx="0">
                  <c:v>21</c:v>
                </c:pt>
                <c:pt idx="1">
                  <c:v>23</c:v>
                </c:pt>
                <c:pt idx="2">
                  <c:v>28</c:v>
                </c:pt>
                <c:pt idx="3">
                  <c:v>33</c:v>
                </c:pt>
                <c:pt idx="4">
                  <c:v>46</c:v>
                </c:pt>
                <c:pt idx="5">
                  <c:v>60</c:v>
                </c:pt>
                <c:pt idx="6">
                  <c:v>63</c:v>
                </c:pt>
                <c:pt idx="7">
                  <c:v>78</c:v>
                </c:pt>
              </c:numCache>
            </c:numRef>
          </c:xVal>
          <c:yVal>
            <c:numRef>
              <c:f>Лист1!$H$29:$H$36</c:f>
              <c:numCache>
                <c:formatCode>General</c:formatCode>
                <c:ptCount val="8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432436</xdr:colOff>
      <xdr:row>4</xdr:row>
      <xdr:rowOff>30481</xdr:rowOff>
    </xdr:from>
    <xdr:to>
      <xdr:col>9</xdr:col>
      <xdr:colOff>346192</xdr:colOff>
      <xdr:row>7</xdr:row>
      <xdr:rowOff>91441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586" y="811531"/>
          <a:ext cx="1742556" cy="66103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228601</xdr:colOff>
      <xdr:row>8</xdr:row>
      <xdr:rowOff>43770</xdr:rowOff>
    </xdr:from>
    <xdr:to>
      <xdr:col>9</xdr:col>
      <xdr:colOff>601981</xdr:colOff>
      <xdr:row>14</xdr:row>
      <xdr:rowOff>5540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1" y="1624920"/>
          <a:ext cx="2202180" cy="1161920"/>
        </a:xfrm>
        <a:prstGeom prst="rect">
          <a:avLst/>
        </a:prstGeom>
      </xdr:spPr>
    </xdr:pic>
    <xdr:clientData/>
  </xdr:twoCellAnchor>
  <xdr:twoCellAnchor>
    <xdr:from>
      <xdr:col>10</xdr:col>
      <xdr:colOff>312420</xdr:colOff>
      <xdr:row>1</xdr:row>
      <xdr:rowOff>110490</xdr:rowOff>
    </xdr:from>
    <xdr:to>
      <xdr:col>18</xdr:col>
      <xdr:colOff>7620</xdr:colOff>
      <xdr:row>15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541020</xdr:colOff>
      <xdr:row>16</xdr:row>
      <xdr:rowOff>30480</xdr:rowOff>
    </xdr:from>
    <xdr:to>
      <xdr:col>15</xdr:col>
      <xdr:colOff>548640</xdr:colOff>
      <xdr:row>29</xdr:row>
      <xdr:rowOff>41910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188843</xdr:colOff>
      <xdr:row>31</xdr:row>
      <xdr:rowOff>13418</xdr:rowOff>
    </xdr:from>
    <xdr:to>
      <xdr:col>15</xdr:col>
      <xdr:colOff>496956</xdr:colOff>
      <xdr:row>46</xdr:row>
      <xdr:rowOff>13418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133516</xdr:colOff>
      <xdr:row>16</xdr:row>
      <xdr:rowOff>11430</xdr:rowOff>
    </xdr:from>
    <xdr:to>
      <xdr:col>23</xdr:col>
      <xdr:colOff>441629</xdr:colOff>
      <xdr:row>30</xdr:row>
      <xdr:rowOff>163830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99060</xdr:colOff>
      <xdr:row>48</xdr:row>
      <xdr:rowOff>91440</xdr:rowOff>
    </xdr:from>
    <xdr:to>
      <xdr:col>11</xdr:col>
      <xdr:colOff>99059</xdr:colOff>
      <xdr:row>58</xdr:row>
      <xdr:rowOff>99060</xdr:rowOff>
    </xdr:to>
    <xdr:pic>
      <xdr:nvPicPr>
        <xdr:cNvPr id="10" name="Рисунок 9" descr="https://excel2.ru/sites/default/files/styles/mymedium_320/public/regress-20.png?itok=aNwbpNf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9098280"/>
          <a:ext cx="3048000" cy="185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4" zoomScaleNormal="100" workbookViewId="0">
      <selection activeCell="K15" sqref="K15"/>
    </sheetView>
  </sheetViews>
  <sheetFormatPr defaultRowHeight="15" x14ac:dyDescent="0.25"/>
  <cols>
    <col min="1" max="1" width="16" customWidth="1"/>
    <col min="2" max="2" width="13.28515625" bestFit="1" customWidth="1"/>
    <col min="3" max="3" width="13.140625" customWidth="1"/>
    <col min="4" max="4" width="15.140625" customWidth="1"/>
    <col min="5" max="5" width="9" bestFit="1" customWidth="1"/>
  </cols>
  <sheetData>
    <row r="1" spans="1:10" x14ac:dyDescent="0.25">
      <c r="A1" s="54" t="s">
        <v>31</v>
      </c>
      <c r="B1" s="54"/>
      <c r="C1" s="54"/>
    </row>
    <row r="2" spans="1:10" ht="15.75" x14ac:dyDescent="0.25">
      <c r="A2" s="24" t="s">
        <v>29</v>
      </c>
      <c r="B2" s="25">
        <v>0</v>
      </c>
      <c r="C2" s="25">
        <v>1</v>
      </c>
      <c r="D2" s="25">
        <v>2</v>
      </c>
      <c r="E2" s="25">
        <v>3</v>
      </c>
      <c r="F2" s="25">
        <v>4</v>
      </c>
      <c r="G2" s="25">
        <v>5</v>
      </c>
      <c r="H2" s="25">
        <v>6</v>
      </c>
      <c r="I2" s="25">
        <v>7</v>
      </c>
      <c r="J2" s="25">
        <v>8</v>
      </c>
    </row>
    <row r="3" spans="1:10" ht="15.75" x14ac:dyDescent="0.25">
      <c r="A3" s="24" t="s">
        <v>30</v>
      </c>
      <c r="B3" s="25">
        <v>19</v>
      </c>
      <c r="C3" s="25">
        <v>21</v>
      </c>
      <c r="D3" s="25">
        <v>23</v>
      </c>
      <c r="E3" s="25">
        <v>28</v>
      </c>
      <c r="F3" s="25">
        <v>33</v>
      </c>
      <c r="G3" s="25">
        <v>46</v>
      </c>
      <c r="H3" s="25">
        <v>60</v>
      </c>
      <c r="I3" s="25">
        <v>63</v>
      </c>
      <c r="J3" s="25">
        <v>78</v>
      </c>
    </row>
    <row r="5" spans="1:10" ht="15.75" x14ac:dyDescent="0.25">
      <c r="A5" s="3" t="s">
        <v>0</v>
      </c>
      <c r="B5" s="3" t="s">
        <v>1</v>
      </c>
      <c r="C5" s="3" t="s">
        <v>32</v>
      </c>
      <c r="D5" s="3" t="s">
        <v>2</v>
      </c>
      <c r="E5" s="3" t="s">
        <v>3</v>
      </c>
      <c r="F5" s="27"/>
    </row>
    <row r="6" spans="1:10" ht="15.75" x14ac:dyDescent="0.25">
      <c r="A6" s="25">
        <f>B3</f>
        <v>19</v>
      </c>
      <c r="B6" s="25" cm="1">
        <f t="array" ref="B6">INDEX($B$2:$J$2, ROW(A1))</f>
        <v>0</v>
      </c>
      <c r="C6" s="4">
        <f>A6*B6</f>
        <v>0</v>
      </c>
      <c r="D6" s="4">
        <f>POWER(A6,2)</f>
        <v>361</v>
      </c>
      <c r="E6" s="4">
        <f>POWER(B6,2)</f>
        <v>0</v>
      </c>
    </row>
    <row r="7" spans="1:10" ht="15.75" x14ac:dyDescent="0.25">
      <c r="A7" s="25">
        <f>C3</f>
        <v>21</v>
      </c>
      <c r="B7" s="25" cm="1">
        <f t="array" ref="B7">INDEX($B$2:$J$2, ROW(A2))</f>
        <v>1</v>
      </c>
      <c r="C7" s="4">
        <f t="shared" ref="C7:C14" si="0">A7*B7</f>
        <v>21</v>
      </c>
      <c r="D7" s="4">
        <f t="shared" ref="D7:D14" si="1">POWER(A7,2)</f>
        <v>441</v>
      </c>
      <c r="E7" s="4">
        <f t="shared" ref="E7:E14" si="2">POWER(B7,2)</f>
        <v>1</v>
      </c>
    </row>
    <row r="8" spans="1:10" ht="15.75" x14ac:dyDescent="0.25">
      <c r="A8" s="25">
        <f>D3</f>
        <v>23</v>
      </c>
      <c r="B8" s="25" cm="1">
        <f t="array" ref="B8">INDEX($B$2:$J$2, ROW(A3))</f>
        <v>2</v>
      </c>
      <c r="C8" s="4">
        <f t="shared" si="0"/>
        <v>46</v>
      </c>
      <c r="D8" s="4">
        <f t="shared" si="1"/>
        <v>529</v>
      </c>
      <c r="E8" s="4">
        <f t="shared" si="2"/>
        <v>4</v>
      </c>
    </row>
    <row r="9" spans="1:10" ht="15.75" x14ac:dyDescent="0.25">
      <c r="A9" s="25">
        <f>E3</f>
        <v>28</v>
      </c>
      <c r="B9" s="25" cm="1">
        <f t="array" ref="B9">INDEX($B$2:$J$2, ROW(A4))</f>
        <v>3</v>
      </c>
      <c r="C9" s="4">
        <f t="shared" si="0"/>
        <v>84</v>
      </c>
      <c r="D9" s="4">
        <f t="shared" si="1"/>
        <v>784</v>
      </c>
      <c r="E9" s="4">
        <f t="shared" si="2"/>
        <v>9</v>
      </c>
    </row>
    <row r="10" spans="1:10" ht="15.75" x14ac:dyDescent="0.25">
      <c r="A10" s="25">
        <f>F3</f>
        <v>33</v>
      </c>
      <c r="B10" s="25" cm="1">
        <f t="array" ref="B10">INDEX($B$2:$J$2, ROW(A5))</f>
        <v>4</v>
      </c>
      <c r="C10" s="4">
        <f t="shared" si="0"/>
        <v>132</v>
      </c>
      <c r="D10" s="4">
        <f t="shared" si="1"/>
        <v>1089</v>
      </c>
      <c r="E10" s="4">
        <f t="shared" si="2"/>
        <v>16</v>
      </c>
    </row>
    <row r="11" spans="1:10" ht="15.75" x14ac:dyDescent="0.25">
      <c r="A11" s="25">
        <f>G3</f>
        <v>46</v>
      </c>
      <c r="B11" s="25" cm="1">
        <f t="array" ref="B11">INDEX($B$2:$J$2, ROW(A6))</f>
        <v>5</v>
      </c>
      <c r="C11" s="4">
        <f t="shared" si="0"/>
        <v>230</v>
      </c>
      <c r="D11" s="4">
        <f t="shared" si="1"/>
        <v>2116</v>
      </c>
      <c r="E11" s="4">
        <f t="shared" si="2"/>
        <v>25</v>
      </c>
    </row>
    <row r="12" spans="1:10" ht="15.75" x14ac:dyDescent="0.25">
      <c r="A12" s="25">
        <f>H3</f>
        <v>60</v>
      </c>
      <c r="B12" s="25" cm="1">
        <f t="array" ref="B12">INDEX($B$2:$J$2, ROW(A7))</f>
        <v>6</v>
      </c>
      <c r="C12" s="4">
        <f t="shared" si="0"/>
        <v>360</v>
      </c>
      <c r="D12" s="4">
        <f t="shared" si="1"/>
        <v>3600</v>
      </c>
      <c r="E12" s="4">
        <f t="shared" si="2"/>
        <v>36</v>
      </c>
    </row>
    <row r="13" spans="1:10" ht="15.75" x14ac:dyDescent="0.25">
      <c r="A13" s="25">
        <f>I3</f>
        <v>63</v>
      </c>
      <c r="B13" s="25" cm="1">
        <f t="array" ref="B13">INDEX($B$2:$J$2, ROW(A8))</f>
        <v>7</v>
      </c>
      <c r="C13" s="4">
        <f t="shared" si="0"/>
        <v>441</v>
      </c>
      <c r="D13" s="4">
        <f t="shared" si="1"/>
        <v>3969</v>
      </c>
      <c r="E13" s="4">
        <f t="shared" si="2"/>
        <v>49</v>
      </c>
    </row>
    <row r="14" spans="1:10" ht="15.75" x14ac:dyDescent="0.25">
      <c r="A14" s="25">
        <f>J3</f>
        <v>78</v>
      </c>
      <c r="B14" s="25" cm="1">
        <f t="array" ref="B14">INDEX($B$2:$J$2, ROW(A9))</f>
        <v>8</v>
      </c>
      <c r="C14" s="4">
        <f t="shared" si="0"/>
        <v>624</v>
      </c>
      <c r="D14" s="4">
        <f t="shared" si="1"/>
        <v>6084</v>
      </c>
      <c r="E14" s="4">
        <f t="shared" si="2"/>
        <v>64</v>
      </c>
    </row>
    <row r="15" spans="1:10" ht="15.75" x14ac:dyDescent="0.25">
      <c r="A15" s="29">
        <f>SUM(A6:A14)</f>
        <v>371</v>
      </c>
      <c r="B15" s="29">
        <f>SUM(B6:B14)</f>
        <v>36</v>
      </c>
      <c r="C15" s="29">
        <f>SUM(C6:C14)</f>
        <v>1938</v>
      </c>
      <c r="D15" s="29">
        <f>SUM(D6:D14)</f>
        <v>18973</v>
      </c>
      <c r="E15" s="29">
        <f>SUM(E6:E14)</f>
        <v>204</v>
      </c>
      <c r="F15" s="28" t="s">
        <v>33</v>
      </c>
    </row>
    <row r="16" spans="1:10" x14ac:dyDescent="0.25">
      <c r="A16" s="1" t="s">
        <v>4</v>
      </c>
      <c r="B16" s="1">
        <f>COUNT(A6:A14)</f>
        <v>9</v>
      </c>
    </row>
    <row r="17" spans="1:8" x14ac:dyDescent="0.25">
      <c r="A17" s="2" t="s">
        <v>5</v>
      </c>
      <c r="B17" s="5">
        <f>CORREL(A6:A14,B6:B14)</f>
        <v>0.96623451166765173</v>
      </c>
      <c r="C17" s="2" t="s">
        <v>6</v>
      </c>
      <c r="D17" s="6">
        <f>ABS(B17)*SQRT((B16-2)/(1-B17^2))</f>
        <v>9.9215012303703798</v>
      </c>
      <c r="E17" s="2" t="s">
        <v>7</v>
      </c>
      <c r="F17" s="6">
        <f>_xlfn.T.INV.2T(0.05,B16-2)</f>
        <v>2.3646242515927849</v>
      </c>
    </row>
    <row r="19" spans="1:8" ht="15.75" thickBot="1" x14ac:dyDescent="0.3">
      <c r="A19" t="s">
        <v>8</v>
      </c>
    </row>
    <row r="20" spans="1:8" x14ac:dyDescent="0.25">
      <c r="A20" s="35">
        <f>B16</f>
        <v>9</v>
      </c>
      <c r="B20" s="35">
        <f>A15</f>
        <v>371</v>
      </c>
      <c r="C20" s="30"/>
      <c r="D20" s="52">
        <f>B15</f>
        <v>36</v>
      </c>
    </row>
    <row r="21" spans="1:8" ht="15.75" thickBot="1" x14ac:dyDescent="0.3">
      <c r="A21" s="35">
        <f>A15</f>
        <v>371</v>
      </c>
      <c r="B21" s="35">
        <f>D15</f>
        <v>18973</v>
      </c>
      <c r="C21" s="30"/>
      <c r="D21" s="53">
        <f>C15</f>
        <v>1938</v>
      </c>
    </row>
    <row r="22" spans="1:8" ht="15.75" thickBot="1" x14ac:dyDescent="0.3"/>
    <row r="23" spans="1:8" x14ac:dyDescent="0.25">
      <c r="A23" s="9">
        <f t="array" ref="A23:B24">MINVERSE(A20:B21)</f>
        <v>0.57292547409107408</v>
      </c>
      <c r="B23" s="49">
        <v>-1.1203043845875111E-2</v>
      </c>
      <c r="C23" s="20" t="s">
        <v>9</v>
      </c>
      <c r="D23" s="50">
        <f t="array" ref="D23:D24">MMULT(A23:B24,D20:D21)</f>
        <v>-1.0861819060272992</v>
      </c>
    </row>
    <row r="24" spans="1:8" ht="15.75" thickBot="1" x14ac:dyDescent="0.3">
      <c r="A24" s="9">
        <v>-1.1203043845875111E-2</v>
      </c>
      <c r="B24" s="49">
        <v>2.7177195313443664E-4</v>
      </c>
      <c r="C24" s="20" t="s">
        <v>10</v>
      </c>
      <c r="D24" s="51">
        <v>0.12338446672303421</v>
      </c>
    </row>
    <row r="26" spans="1:8" x14ac:dyDescent="0.25">
      <c r="A26" t="s">
        <v>11</v>
      </c>
      <c r="D26" t="s">
        <v>15</v>
      </c>
      <c r="G26" t="s">
        <v>17</v>
      </c>
    </row>
    <row r="27" spans="1:8" x14ac:dyDescent="0.25">
      <c r="A27" s="31" t="s">
        <v>14</v>
      </c>
      <c r="B27" s="32" t="s">
        <v>13</v>
      </c>
      <c r="D27" s="34" t="s">
        <v>12</v>
      </c>
      <c r="E27" s="8" t="s">
        <v>16</v>
      </c>
      <c r="G27" s="31" t="s">
        <v>12</v>
      </c>
      <c r="H27" s="32" t="s">
        <v>18</v>
      </c>
    </row>
    <row r="28" spans="1:8" x14ac:dyDescent="0.25">
      <c r="A28" s="31">
        <f>1/A6</f>
        <v>5.2631578947368418E-2</v>
      </c>
      <c r="B28" s="33">
        <f>B6</f>
        <v>0</v>
      </c>
      <c r="D28" s="31">
        <f>A6</f>
        <v>19</v>
      </c>
      <c r="E28" s="33" t="e">
        <f>LN(ABS(B6))</f>
        <v>#NUM!</v>
      </c>
      <c r="G28" s="31">
        <f>A6</f>
        <v>19</v>
      </c>
      <c r="H28" s="33" t="e">
        <f>1/B6</f>
        <v>#DIV/0!</v>
      </c>
    </row>
    <row r="29" spans="1:8" x14ac:dyDescent="0.25">
      <c r="A29" s="31">
        <f t="shared" ref="A29:A36" si="3">1/A7</f>
        <v>4.7619047619047616E-2</v>
      </c>
      <c r="B29" s="33">
        <f t="shared" ref="B29:B35" si="4">B7</f>
        <v>1</v>
      </c>
      <c r="D29" s="31">
        <f t="shared" ref="D29:D36" si="5">A7</f>
        <v>21</v>
      </c>
      <c r="E29" s="33">
        <f t="shared" ref="E29:E36" si="6">LN(ABS(B7))</f>
        <v>0</v>
      </c>
      <c r="G29" s="31">
        <f t="shared" ref="G29:G36" si="7">A7</f>
        <v>21</v>
      </c>
      <c r="H29" s="33">
        <f t="shared" ref="H29:H36" si="8">1/B7</f>
        <v>1</v>
      </c>
    </row>
    <row r="30" spans="1:8" x14ac:dyDescent="0.25">
      <c r="A30" s="31">
        <f t="shared" si="3"/>
        <v>4.3478260869565216E-2</v>
      </c>
      <c r="B30" s="33">
        <f t="shared" si="4"/>
        <v>2</v>
      </c>
      <c r="D30" s="31">
        <f t="shared" si="5"/>
        <v>23</v>
      </c>
      <c r="E30" s="33">
        <f t="shared" si="6"/>
        <v>0.69314718055994529</v>
      </c>
      <c r="G30" s="31">
        <f t="shared" si="7"/>
        <v>23</v>
      </c>
      <c r="H30" s="33">
        <f t="shared" si="8"/>
        <v>0.5</v>
      </c>
    </row>
    <row r="31" spans="1:8" x14ac:dyDescent="0.25">
      <c r="A31" s="31">
        <f t="shared" si="3"/>
        <v>3.5714285714285712E-2</v>
      </c>
      <c r="B31" s="33">
        <f t="shared" si="4"/>
        <v>3</v>
      </c>
      <c r="D31" s="31">
        <f t="shared" si="5"/>
        <v>28</v>
      </c>
      <c r="E31" s="33">
        <f t="shared" si="6"/>
        <v>1.0986122886681098</v>
      </c>
      <c r="G31" s="31">
        <f t="shared" si="7"/>
        <v>28</v>
      </c>
      <c r="H31" s="33">
        <f t="shared" si="8"/>
        <v>0.33333333333333331</v>
      </c>
    </row>
    <row r="32" spans="1:8" x14ac:dyDescent="0.25">
      <c r="A32" s="31">
        <f t="shared" si="3"/>
        <v>3.0303030303030304E-2</v>
      </c>
      <c r="B32" s="33">
        <f t="shared" si="4"/>
        <v>4</v>
      </c>
      <c r="D32" s="31">
        <f t="shared" si="5"/>
        <v>33</v>
      </c>
      <c r="E32" s="33">
        <f t="shared" si="6"/>
        <v>1.3862943611198906</v>
      </c>
      <c r="G32" s="31">
        <f t="shared" si="7"/>
        <v>33</v>
      </c>
      <c r="H32" s="33">
        <f t="shared" si="8"/>
        <v>0.25</v>
      </c>
    </row>
    <row r="33" spans="1:8" x14ac:dyDescent="0.25">
      <c r="A33" s="31">
        <f t="shared" si="3"/>
        <v>2.1739130434782608E-2</v>
      </c>
      <c r="B33" s="33">
        <f t="shared" si="4"/>
        <v>5</v>
      </c>
      <c r="D33" s="31">
        <f t="shared" si="5"/>
        <v>46</v>
      </c>
      <c r="E33" s="33">
        <f t="shared" si="6"/>
        <v>1.6094379124341003</v>
      </c>
      <c r="G33" s="31">
        <f t="shared" si="7"/>
        <v>46</v>
      </c>
      <c r="H33" s="33">
        <f t="shared" si="8"/>
        <v>0.2</v>
      </c>
    </row>
    <row r="34" spans="1:8" x14ac:dyDescent="0.25">
      <c r="A34" s="31">
        <f t="shared" si="3"/>
        <v>1.6666666666666666E-2</v>
      </c>
      <c r="B34" s="33">
        <f t="shared" si="4"/>
        <v>6</v>
      </c>
      <c r="D34" s="31">
        <f t="shared" si="5"/>
        <v>60</v>
      </c>
      <c r="E34" s="33">
        <f t="shared" si="6"/>
        <v>1.791759469228055</v>
      </c>
      <c r="G34" s="31">
        <f t="shared" si="7"/>
        <v>60</v>
      </c>
      <c r="H34" s="33">
        <f t="shared" si="8"/>
        <v>0.16666666666666666</v>
      </c>
    </row>
    <row r="35" spans="1:8" x14ac:dyDescent="0.25">
      <c r="A35" s="31">
        <f t="shared" si="3"/>
        <v>1.5873015873015872E-2</v>
      </c>
      <c r="B35" s="33">
        <f t="shared" si="4"/>
        <v>7</v>
      </c>
      <c r="D35" s="31">
        <f t="shared" si="5"/>
        <v>63</v>
      </c>
      <c r="E35" s="33">
        <f t="shared" si="6"/>
        <v>1.9459101490553132</v>
      </c>
      <c r="G35" s="31">
        <f t="shared" si="7"/>
        <v>63</v>
      </c>
      <c r="H35" s="33">
        <f t="shared" si="8"/>
        <v>0.14285714285714285</v>
      </c>
    </row>
    <row r="36" spans="1:8" x14ac:dyDescent="0.25">
      <c r="A36" s="31">
        <f t="shared" si="3"/>
        <v>1.282051282051282E-2</v>
      </c>
      <c r="B36" s="33">
        <f>B14</f>
        <v>8</v>
      </c>
      <c r="D36" s="31">
        <f t="shared" si="5"/>
        <v>78</v>
      </c>
      <c r="E36" s="33">
        <f t="shared" si="6"/>
        <v>2.0794415416798357</v>
      </c>
      <c r="G36" s="31">
        <f t="shared" si="7"/>
        <v>78</v>
      </c>
      <c r="H36" s="33">
        <f t="shared" si="8"/>
        <v>0.125</v>
      </c>
    </row>
    <row r="38" spans="1:8" x14ac:dyDescent="0.25">
      <c r="A38" s="8" t="s">
        <v>19</v>
      </c>
      <c r="B38" s="8" t="s">
        <v>21</v>
      </c>
      <c r="C38" s="8" t="s">
        <v>22</v>
      </c>
      <c r="D38" s="8" t="s">
        <v>23</v>
      </c>
      <c r="E38" s="8" t="s">
        <v>24</v>
      </c>
      <c r="F38" s="8" t="s">
        <v>20</v>
      </c>
      <c r="G38" s="8" t="s">
        <v>25</v>
      </c>
    </row>
    <row r="39" spans="1:8" x14ac:dyDescent="0.25">
      <c r="A39" s="26">
        <f>A6</f>
        <v>19</v>
      </c>
      <c r="B39" s="9">
        <f>A39^2</f>
        <v>361</v>
      </c>
      <c r="C39" s="9">
        <f>A39^3</f>
        <v>6859</v>
      </c>
      <c r="D39" s="9">
        <f>A39^4</f>
        <v>130321</v>
      </c>
      <c r="E39" s="26">
        <f>B6</f>
        <v>0</v>
      </c>
      <c r="F39" s="9">
        <f>A39*E39</f>
        <v>0</v>
      </c>
      <c r="G39" s="9">
        <f>B39*E39</f>
        <v>0</v>
      </c>
    </row>
    <row r="40" spans="1:8" x14ac:dyDescent="0.25">
      <c r="A40" s="26">
        <f t="shared" ref="A40:A47" si="9">A7</f>
        <v>21</v>
      </c>
      <c r="B40" s="9">
        <f t="shared" ref="B40:B47" si="10">A40^2</f>
        <v>441</v>
      </c>
      <c r="C40" s="9">
        <f t="shared" ref="C40:C47" si="11">A40^3</f>
        <v>9261</v>
      </c>
      <c r="D40" s="9">
        <f t="shared" ref="D40:D47" si="12">A40^4</f>
        <v>194481</v>
      </c>
      <c r="E40" s="26">
        <f t="shared" ref="E40:E47" si="13">B7</f>
        <v>1</v>
      </c>
      <c r="F40" s="9">
        <f t="shared" ref="F40:F47" si="14">A40*E40</f>
        <v>21</v>
      </c>
      <c r="G40" s="9">
        <f t="shared" ref="G40:G47" si="15">B40*E40</f>
        <v>441</v>
      </c>
    </row>
    <row r="41" spans="1:8" x14ac:dyDescent="0.25">
      <c r="A41" s="26">
        <f t="shared" si="9"/>
        <v>23</v>
      </c>
      <c r="B41" s="9">
        <f t="shared" si="10"/>
        <v>529</v>
      </c>
      <c r="C41" s="9">
        <f t="shared" si="11"/>
        <v>12167</v>
      </c>
      <c r="D41" s="9">
        <f t="shared" si="12"/>
        <v>279841</v>
      </c>
      <c r="E41" s="26">
        <f t="shared" si="13"/>
        <v>2</v>
      </c>
      <c r="F41" s="9">
        <f t="shared" si="14"/>
        <v>46</v>
      </c>
      <c r="G41" s="9">
        <f t="shared" si="15"/>
        <v>1058</v>
      </c>
    </row>
    <row r="42" spans="1:8" x14ac:dyDescent="0.25">
      <c r="A42" s="26">
        <f t="shared" si="9"/>
        <v>28</v>
      </c>
      <c r="B42" s="9">
        <f t="shared" si="10"/>
        <v>784</v>
      </c>
      <c r="C42" s="9">
        <f t="shared" si="11"/>
        <v>21952</v>
      </c>
      <c r="D42" s="9">
        <f t="shared" si="12"/>
        <v>614656</v>
      </c>
      <c r="E42" s="26">
        <f t="shared" si="13"/>
        <v>3</v>
      </c>
      <c r="F42" s="9">
        <f t="shared" si="14"/>
        <v>84</v>
      </c>
      <c r="G42" s="9">
        <f t="shared" si="15"/>
        <v>2352</v>
      </c>
    </row>
    <row r="43" spans="1:8" x14ac:dyDescent="0.25">
      <c r="A43" s="26">
        <f t="shared" si="9"/>
        <v>33</v>
      </c>
      <c r="B43" s="9">
        <f t="shared" si="10"/>
        <v>1089</v>
      </c>
      <c r="C43" s="9">
        <f t="shared" si="11"/>
        <v>35937</v>
      </c>
      <c r="D43" s="9">
        <f t="shared" si="12"/>
        <v>1185921</v>
      </c>
      <c r="E43" s="26">
        <f t="shared" si="13"/>
        <v>4</v>
      </c>
      <c r="F43" s="9">
        <f t="shared" si="14"/>
        <v>132</v>
      </c>
      <c r="G43" s="9">
        <f t="shared" si="15"/>
        <v>4356</v>
      </c>
    </row>
    <row r="44" spans="1:8" x14ac:dyDescent="0.25">
      <c r="A44" s="26">
        <f t="shared" si="9"/>
        <v>46</v>
      </c>
      <c r="B44" s="9">
        <f t="shared" si="10"/>
        <v>2116</v>
      </c>
      <c r="C44" s="9">
        <f t="shared" si="11"/>
        <v>97336</v>
      </c>
      <c r="D44" s="9">
        <f t="shared" si="12"/>
        <v>4477456</v>
      </c>
      <c r="E44" s="26">
        <f t="shared" si="13"/>
        <v>5</v>
      </c>
      <c r="F44" s="9">
        <f t="shared" si="14"/>
        <v>230</v>
      </c>
      <c r="G44" s="9">
        <f t="shared" si="15"/>
        <v>10580</v>
      </c>
    </row>
    <row r="45" spans="1:8" x14ac:dyDescent="0.25">
      <c r="A45" s="26">
        <f t="shared" si="9"/>
        <v>60</v>
      </c>
      <c r="B45" s="9">
        <f t="shared" si="10"/>
        <v>3600</v>
      </c>
      <c r="C45" s="9">
        <f t="shared" si="11"/>
        <v>216000</v>
      </c>
      <c r="D45" s="9">
        <f t="shared" si="12"/>
        <v>12960000</v>
      </c>
      <c r="E45" s="26">
        <f t="shared" si="13"/>
        <v>6</v>
      </c>
      <c r="F45" s="9">
        <f t="shared" si="14"/>
        <v>360</v>
      </c>
      <c r="G45" s="9">
        <f t="shared" si="15"/>
        <v>21600</v>
      </c>
    </row>
    <row r="46" spans="1:8" x14ac:dyDescent="0.25">
      <c r="A46" s="26">
        <f t="shared" si="9"/>
        <v>63</v>
      </c>
      <c r="B46" s="9">
        <f t="shared" si="10"/>
        <v>3969</v>
      </c>
      <c r="C46" s="9">
        <f t="shared" si="11"/>
        <v>250047</v>
      </c>
      <c r="D46" s="9">
        <f t="shared" si="12"/>
        <v>15752961</v>
      </c>
      <c r="E46" s="26">
        <f t="shared" si="13"/>
        <v>7</v>
      </c>
      <c r="F46" s="9">
        <f t="shared" si="14"/>
        <v>441</v>
      </c>
      <c r="G46" s="9">
        <f t="shared" si="15"/>
        <v>27783</v>
      </c>
    </row>
    <row r="47" spans="1:8" x14ac:dyDescent="0.25">
      <c r="A47" s="26">
        <f t="shared" si="9"/>
        <v>78</v>
      </c>
      <c r="B47" s="9">
        <f t="shared" si="10"/>
        <v>6084</v>
      </c>
      <c r="C47" s="9">
        <f t="shared" si="11"/>
        <v>474552</v>
      </c>
      <c r="D47" s="9">
        <f t="shared" si="12"/>
        <v>37015056</v>
      </c>
      <c r="E47" s="26">
        <f t="shared" si="13"/>
        <v>8</v>
      </c>
      <c r="F47" s="9">
        <f t="shared" si="14"/>
        <v>624</v>
      </c>
      <c r="G47" s="9">
        <f t="shared" si="15"/>
        <v>48672</v>
      </c>
    </row>
    <row r="48" spans="1:8" x14ac:dyDescent="0.25">
      <c r="A48" s="35">
        <f>SUM(A39:A47)</f>
        <v>371</v>
      </c>
      <c r="B48" s="36">
        <f t="shared" ref="B48:G48" si="16">SUM(B39:B47)</f>
        <v>18973</v>
      </c>
      <c r="C48" s="36">
        <f t="shared" si="16"/>
        <v>1124111</v>
      </c>
      <c r="D48" s="36">
        <f>SUM(D39:D47)</f>
        <v>72610693</v>
      </c>
      <c r="E48" s="36">
        <f t="shared" si="16"/>
        <v>36</v>
      </c>
      <c r="F48" s="35">
        <f t="shared" si="16"/>
        <v>1938</v>
      </c>
      <c r="G48" s="35">
        <f t="shared" si="16"/>
        <v>116842</v>
      </c>
    </row>
    <row r="49" spans="1:6" x14ac:dyDescent="0.25">
      <c r="A49" s="1" t="s">
        <v>4</v>
      </c>
      <c r="B49" s="1">
        <f>COUNT(A39:A47)</f>
        <v>9</v>
      </c>
    </row>
    <row r="50" spans="1:6" x14ac:dyDescent="0.25">
      <c r="A50" s="2" t="s">
        <v>5</v>
      </c>
      <c r="B50" s="5">
        <f>CORREL(A39:A47,E39:E47)</f>
        <v>0.96623451166765173</v>
      </c>
      <c r="C50" s="2" t="s">
        <v>6</v>
      </c>
      <c r="D50" s="6">
        <f>ABS(B50)*SQRT((B49-2)/(1-B50^2))</f>
        <v>9.9215012303703798</v>
      </c>
      <c r="E50" s="6" t="s">
        <v>7</v>
      </c>
      <c r="F50" s="6">
        <f>_xlfn.T.INV.2T(0.05,B49-2)</f>
        <v>2.3646242515927849</v>
      </c>
    </row>
    <row r="52" spans="1:6" ht="15.75" thickBot="1" x14ac:dyDescent="0.3">
      <c r="A52" t="s">
        <v>8</v>
      </c>
    </row>
    <row r="53" spans="1:6" x14ac:dyDescent="0.25">
      <c r="A53" s="37">
        <f>D48</f>
        <v>72610693</v>
      </c>
      <c r="B53" s="38">
        <f>C48</f>
        <v>1124111</v>
      </c>
      <c r="C53" s="39">
        <f>B48</f>
        <v>18973</v>
      </c>
      <c r="D53" s="7"/>
      <c r="E53" s="46">
        <f>G48</f>
        <v>116842</v>
      </c>
    </row>
    <row r="54" spans="1:6" x14ac:dyDescent="0.25">
      <c r="A54" s="40">
        <f>C48</f>
        <v>1124111</v>
      </c>
      <c r="B54" s="41">
        <f>B48</f>
        <v>18973</v>
      </c>
      <c r="C54" s="42">
        <f>A48</f>
        <v>371</v>
      </c>
      <c r="D54" s="7"/>
      <c r="E54" s="47">
        <f>F48</f>
        <v>1938</v>
      </c>
    </row>
    <row r="55" spans="1:6" ht="15.75" thickBot="1" x14ac:dyDescent="0.3">
      <c r="A55" s="43">
        <f>B48</f>
        <v>18973</v>
      </c>
      <c r="B55" s="44">
        <f>A48</f>
        <v>371</v>
      </c>
      <c r="C55" s="45">
        <f>B49</f>
        <v>9</v>
      </c>
      <c r="E55" s="48">
        <f>E48</f>
        <v>36</v>
      </c>
    </row>
    <row r="56" spans="1:6" ht="15.75" thickBot="1" x14ac:dyDescent="0.3">
      <c r="D56" s="7"/>
    </row>
    <row r="57" spans="1:6" x14ac:dyDescent="0.25">
      <c r="A57" s="13">
        <f t="array" ref="A57:C59">MINVERSE(A53:C55)</f>
        <v>1.2111879559518689E-6</v>
      </c>
      <c r="B57" s="14">
        <v>-1.1257567059509441E-4</v>
      </c>
      <c r="C57" s="15">
        <v>2.0873005225005813E-3</v>
      </c>
      <c r="D57" s="19" t="s">
        <v>26</v>
      </c>
      <c r="E57" s="21">
        <f t="array" ref="E57:E59">MMULT(A57:C59,E53:E55)</f>
        <v>-1.5112076539437608E-3</v>
      </c>
      <c r="F57" s="7"/>
    </row>
    <row r="58" spans="1:6" x14ac:dyDescent="0.25">
      <c r="A58" s="16">
        <v>-1.1257567059509439E-4</v>
      </c>
      <c r="B58" s="17">
        <v>1.0735285520667654E-2</v>
      </c>
      <c r="C58" s="10">
        <v>-0.20521030332966378</v>
      </c>
      <c r="D58" s="20" t="s">
        <v>27</v>
      </c>
      <c r="E58" s="22">
        <v>0.26384591551399872</v>
      </c>
    </row>
    <row r="59" spans="1:6" ht="15.75" thickBot="1" x14ac:dyDescent="0.3">
      <c r="A59" s="18">
        <v>2.0873005225005787E-3</v>
      </c>
      <c r="B59" s="11">
        <v>-0.20521030332966364</v>
      </c>
      <c r="C59" s="12">
        <v>4.1700744135446373</v>
      </c>
      <c r="D59" s="20" t="s">
        <v>28</v>
      </c>
      <c r="E59" s="23">
        <v>-3.690521315268569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2024-11-24T20:25:31Z</dcterms:modified>
</cp:coreProperties>
</file>