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project\Excel\ecommerce_sales\"/>
    </mc:Choice>
  </mc:AlternateContent>
  <xr:revisionPtr revIDLastSave="0" documentId="13_ncr:1_{9B72FDD3-27E0-4A04-81F0-3930CB998431}" xr6:coauthVersionLast="47" xr6:coauthVersionMax="47" xr10:uidLastSave="{00000000-0000-0000-0000-000000000000}"/>
  <bookViews>
    <workbookView xWindow="4800" yWindow="0" windowWidth="14400" windowHeight="7270" firstSheet="1" activeTab="2" xr2:uid="{13F02791-CE59-4494-8A80-B090731CA428}"/>
  </bookViews>
  <sheets>
    <sheet name="Ecommerce Sales Analysis xlsx" sheetId="2" r:id="rId1"/>
    <sheet name="Pivot Tables" sheetId="1" r:id="rId2"/>
    <sheet name="KPI" sheetId="4" r:id="rId3"/>
    <sheet name="Dashboard" sheetId="6" r:id="rId4"/>
  </sheets>
  <definedNames>
    <definedName name="_xlchart.v5.0" hidden="1">'Pivot Tables'!$E$20:$E$23</definedName>
    <definedName name="_xlchart.v5.1" hidden="1">'Pivot Tables'!$F$19</definedName>
    <definedName name="_xlchart.v5.2" hidden="1">'Pivot Tables'!$F$20:$F$23</definedName>
    <definedName name="_xlchart.v5.3" hidden="1">'Pivot Tables'!$D$42</definedName>
    <definedName name="_xlchart.v5.4" hidden="1">'Pivot Tables'!$D$43:$D$91</definedName>
    <definedName name="_xlchart.v5.5" hidden="1">'Pivot Tables'!$E$42</definedName>
    <definedName name="_xlchart.v5.6" hidden="1">'Pivot Tables'!$E$43:$E$91</definedName>
    <definedName name="ExternalData_1" localSheetId="0" hidden="1">'Ecommerce Sales Analysis xlsx'!$A$1:$V$9995</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4" i="1" l="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43" i="1"/>
  <c r="E21" i="1"/>
  <c r="E22" i="1"/>
  <c r="E23" i="1"/>
  <c r="E20" i="1"/>
  <c r="T3" i="4"/>
  <c r="E82" i="1"/>
  <c r="E65" i="1"/>
  <c r="E92" i="1"/>
  <c r="E80" i="1"/>
  <c r="P3" i="4"/>
  <c r="E75" i="1"/>
  <c r="E57" i="1"/>
  <c r="E84" i="1"/>
  <c r="E58" i="1"/>
  <c r="F23" i="1"/>
  <c r="E87" i="1"/>
  <c r="E16" i="4"/>
  <c r="E91" i="1"/>
  <c r="E69" i="1"/>
  <c r="E83" i="1"/>
  <c r="E64" i="1"/>
  <c r="E50" i="1"/>
  <c r="E52" i="1"/>
  <c r="E78" i="1"/>
  <c r="E61" i="1"/>
  <c r="E86" i="1"/>
  <c r="E79" i="1"/>
  <c r="E46" i="1"/>
  <c r="E66" i="1"/>
  <c r="E51" i="1"/>
  <c r="E70" i="1"/>
  <c r="E55" i="1"/>
  <c r="K16" i="4"/>
  <c r="E63" i="1"/>
  <c r="F21" i="1"/>
  <c r="E88" i="1"/>
  <c r="E73" i="1"/>
  <c r="E68" i="1"/>
  <c r="E71" i="1"/>
  <c r="E90" i="1"/>
  <c r="E44" i="1"/>
  <c r="B16" i="4"/>
  <c r="E62" i="1"/>
  <c r="E77" i="1"/>
  <c r="E74" i="1"/>
  <c r="N16" i="4"/>
  <c r="E48" i="1"/>
  <c r="F22" i="1"/>
  <c r="E60" i="1"/>
  <c r="E45" i="1"/>
  <c r="F20" i="1"/>
  <c r="E49" i="1"/>
  <c r="E76" i="1"/>
  <c r="E72" i="1"/>
  <c r="S3" i="4"/>
  <c r="E47" i="1"/>
  <c r="E56" i="1"/>
  <c r="E53" i="1"/>
  <c r="E85" i="1"/>
  <c r="E67" i="1"/>
  <c r="E54" i="1"/>
  <c r="H16" i="4"/>
  <c r="E81" i="1"/>
  <c r="R3" i="4"/>
  <c r="E89" i="1"/>
  <c r="E59" i="1"/>
  <c r="E43" i="1"/>
  <c r="Q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840E44-24C5-4CEB-A1A1-FA971A533322}" keepAlive="1" name="Query - Ecommerce Sales Analysis xlsx" description="Connection to the 'Ecommerce Sales Analysis xlsx' query in the workbook." type="5" refreshedVersion="8" background="1" saveData="1">
    <dbPr connection="Provider=Microsoft.Mashup.OleDb.1;Data Source=$Workbook$;Location=&quot;Ecommerce Sales Analysis xlsx&quot;;Extended Properties=&quot;&quot;" command="SELECT * FROM [Ecommerce Sales Analysis xlsx]"/>
  </connection>
</connections>
</file>

<file path=xl/sharedStrings.xml><?xml version="1.0" encoding="utf-8"?>
<sst xmlns="http://schemas.openxmlformats.org/spreadsheetml/2006/main" count="130118" uniqueCount="10953">
  <si>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</si>
  <si>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</si>
  <si>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</si>
  <si>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</si>
  <si>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</si>
  <si>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</si>
  <si>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</si>
  <si>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</si>
  <si>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</si>
  <si>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</si>
  <si>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</si>
  <si>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</si>
  <si>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</si>
  <si>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</si>
  <si>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</si>
  <si>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</si>
  <si>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</si>
  <si>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</si>
  <si>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</si>
  <si>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</si>
  <si>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</si>
  <si>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</si>
  <si>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</si>
  <si>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</si>
  <si>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</si>
  <si>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</si>
  <si>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</si>
  <si>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</si>
  <si>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</si>
  <si>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</si>
  <si>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</si>
  <si>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</si>
  <si>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</si>
  <si>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</si>
  <si>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</si>
  <si>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</si>
  <si>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</si>
  <si>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</si>
  <si>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</si>
  <si>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</si>
  <si>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</si>
  <si>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</si>
  <si>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</si>
  <si>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</si>
  <si>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</si>
  <si>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</si>
  <si>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</si>
  <si>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</si>
  <si>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</si>
  <si>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</si>
  <si>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</si>
  <si>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</si>
  <si>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</si>
  <si>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</si>
  <si>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</si>
  <si>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</si>
  <si>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</si>
  <si>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</si>
  <si>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</si>
  <si>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</si>
  <si>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</si>
  <si>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</si>
  <si>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</si>
  <si>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</si>
  <si>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</si>
  <si>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</si>
  <si>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</si>
  <si>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</si>
  <si>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</si>
  <si>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</si>
  <si>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</si>
  <si>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</si>
  <si>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</si>
  <si>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</si>
  <si>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</si>
  <si>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</si>
  <si>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</si>
  <si>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</si>
  <si>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</si>
  <si>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</si>
  <si>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</si>
  <si>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</si>
  <si>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</si>
  <si>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</si>
  <si>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</si>
  <si>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</si>
  <si>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</si>
  <si>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</si>
  <si>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</si>
  <si>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</si>
  <si>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</si>
  <si>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</si>
  <si>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</si>
  <si>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</si>
  <si>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</si>
  <si>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</si>
  <si>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</si>
  <si>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</si>
  <si>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</si>
  <si>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</si>
  <si>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</si>
  <si>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</si>
  <si>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</si>
  <si>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</si>
  <si>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</si>
  <si>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</si>
  <si>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</si>
  <si>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</si>
  <si>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</si>
  <si>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</si>
  <si>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</si>
  <si>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</si>
  <si>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</si>
  <si>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</si>
  <si>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</si>
  <si>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</si>
  <si>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</si>
  <si>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</si>
  <si>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</si>
  <si>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</si>
  <si>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</si>
  <si>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</si>
  <si>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</si>
  <si>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</si>
  <si>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</si>
  <si>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</si>
  <si>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</si>
  <si>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</si>
  <si>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</si>
  <si>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</si>
  <si>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</si>
  <si>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</si>
  <si>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</si>
  <si>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</si>
  <si>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</si>
  <si>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</si>
  <si>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</si>
  <si>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</si>
  <si>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</si>
  <si>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</si>
  <si>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</si>
  <si>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</si>
  <si>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</si>
  <si>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</si>
  <si>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</si>
  <si>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</si>
  <si>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</si>
  <si>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</si>
  <si>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</si>
  <si>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</si>
  <si>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</si>
  <si>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</si>
  <si>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</si>
  <si>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</si>
  <si>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</si>
  <si>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</si>
  <si>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</si>
  <si>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</si>
  <si>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</si>
  <si>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</si>
  <si>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</si>
  <si>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</si>
  <si>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</si>
  <si>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</si>
  <si>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</si>
  <si>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</si>
  <si>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</si>
  <si>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</si>
  <si>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</si>
  <si>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</si>
  <si>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</si>
  <si>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</si>
  <si>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</si>
  <si>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</si>
  <si>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</si>
  <si>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</si>
  <si>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</si>
  <si>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</si>
  <si>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</si>
  <si>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</si>
  <si>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</si>
  <si>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</si>
  <si>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</si>
  <si>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</si>
  <si>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</si>
  <si>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</si>
  <si>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</si>
  <si>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</si>
  <si>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</si>
  <si>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</si>
  <si>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</si>
  <si>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</si>
  <si>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</si>
  <si>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</si>
  <si>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</si>
  <si>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</si>
  <si>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</si>
  <si>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</si>
  <si>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</si>
  <si>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</si>
  <si>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</si>
  <si>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</si>
  <si>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</si>
  <si>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</si>
  <si>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</si>
  <si>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</si>
  <si>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</si>
  <si>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</si>
  <si>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</si>
  <si>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</si>
  <si>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</si>
  <si>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</si>
  <si>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</si>
  <si>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</si>
  <si>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</si>
  <si>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</si>
  <si>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</si>
  <si>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</si>
  <si>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</si>
  <si>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</si>
  <si>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</si>
  <si>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</si>
  <si>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</si>
  <si>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</si>
  <si>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</si>
  <si>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</si>
  <si>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</si>
  <si>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</si>
  <si>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</si>
  <si>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</si>
  <si>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</si>
  <si>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</si>
  <si>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</si>
  <si>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</si>
  <si>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</si>
  <si>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</si>
  <si>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</si>
  <si>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</si>
  <si>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</si>
  <si>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</si>
  <si>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</si>
  <si>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</si>
  <si>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</si>
  <si>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</si>
  <si>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</si>
  <si>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</si>
  <si>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</si>
  <si>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</si>
  <si>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</si>
  <si>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</si>
  <si>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</si>
  <si>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</si>
  <si>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</si>
  <si>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</si>
  <si>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</si>
  <si>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</si>
  <si>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</si>
  <si>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</si>
  <si>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</si>
  <si>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</si>
  <si>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</si>
  <si>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</si>
  <si>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</si>
  <si>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</si>
  <si>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</si>
  <si>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</si>
  <si>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</si>
  <si>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</si>
  <si>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</si>
  <si>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</si>
  <si>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</si>
  <si>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</si>
  <si>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</si>
  <si>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</si>
  <si>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</si>
  <si>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</si>
  <si>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</si>
  <si>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</si>
  <si>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</si>
  <si>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</si>
  <si>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</si>
  <si>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</si>
  <si>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</si>
  <si>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</si>
  <si>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</si>
  <si>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</si>
  <si>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</si>
  <si>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</si>
  <si>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</si>
  <si>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</si>
  <si>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</si>
  <si>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</si>
  <si>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</si>
  <si>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</si>
  <si>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</si>
  <si>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</si>
  <si>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</si>
  <si>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</si>
  <si>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</si>
  <si>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</si>
  <si>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</si>
  <si>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</si>
  <si>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</si>
  <si>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</si>
  <si>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</si>
  <si>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</si>
  <si>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</si>
  <si>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</si>
  <si>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</si>
  <si>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</si>
  <si>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</si>
  <si>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</si>
  <si>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</si>
  <si>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</si>
  <si>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</si>
  <si>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</si>
  <si>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</si>
  <si>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</si>
  <si>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</si>
  <si>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</si>
  <si>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</si>
  <si>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</si>
  <si>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</si>
  <si>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</si>
  <si>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</si>
  <si>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</si>
  <si>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</si>
  <si>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</si>
  <si>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</si>
  <si>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</si>
  <si>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</si>
  <si>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</si>
  <si>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</si>
  <si>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</si>
  <si>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</si>
  <si>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</si>
  <si>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</si>
  <si>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</si>
  <si>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</si>
  <si>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</si>
  <si>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</si>
  <si>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</si>
  <si>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</si>
  <si>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</si>
  <si>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</si>
  <si>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</si>
  <si>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</si>
  <si>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</si>
  <si>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</si>
  <si>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</si>
  <si>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</si>
  <si>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</si>
  <si>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</si>
  <si>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</si>
  <si>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</si>
  <si>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</si>
  <si>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</si>
  <si>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</si>
  <si>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</si>
  <si>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</si>
  <si>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</si>
  <si>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</si>
  <si>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</si>
  <si>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</si>
  <si>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</si>
  <si>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</si>
  <si>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</si>
  <si>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</si>
  <si>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</si>
  <si>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</si>
  <si>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</si>
  <si>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</si>
  <si>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</si>
  <si>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</si>
  <si>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</si>
  <si>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</si>
  <si>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</si>
  <si>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</si>
  <si>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</si>
  <si>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</si>
  <si>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</si>
  <si>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</si>
  <si>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</si>
  <si>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</si>
  <si>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</si>
  <si>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</si>
  <si>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</si>
  <si>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</si>
  <si>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</si>
  <si>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</si>
  <si>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</si>
  <si>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</si>
  <si>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</si>
  <si>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</si>
  <si>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</si>
  <si>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</si>
  <si>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</si>
  <si>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</si>
  <si>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</si>
  <si>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</si>
  <si>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</si>
  <si>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</si>
  <si>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</si>
  <si>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</si>
  <si>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</si>
  <si>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</si>
  <si>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</si>
  <si>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</si>
  <si>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</si>
  <si>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</si>
  <si>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</si>
  <si>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</si>
  <si>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</si>
  <si>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</si>
  <si>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</si>
  <si>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</si>
  <si>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</si>
  <si>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</si>
  <si>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</si>
  <si>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</si>
  <si>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</si>
  <si>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</si>
  <si>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</si>
  <si>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</si>
  <si>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</si>
  <si>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</si>
  <si>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</si>
  <si>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</si>
  <si>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</si>
  <si>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</si>
  <si>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</si>
  <si>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</si>
  <si>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</si>
  <si>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</si>
  <si>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</si>
  <si>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</si>
  <si>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</si>
  <si>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</si>
  <si>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</si>
  <si>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</si>
  <si>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</si>
  <si>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</si>
  <si>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</si>
  <si>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</si>
  <si>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</si>
  <si>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</si>
  <si>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</si>
  <si>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</si>
  <si>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</si>
  <si>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</si>
  <si>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</si>
  <si>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</si>
  <si>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</si>
  <si>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</si>
  <si>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</si>
  <si>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</si>
  <si>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</si>
  <si>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</si>
  <si>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</si>
  <si>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</si>
  <si>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</si>
  <si>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</si>
  <si>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</si>
  <si>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</si>
  <si>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</si>
  <si>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</si>
  <si>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</si>
  <si>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</si>
  <si>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</si>
  <si>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</si>
  <si>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</si>
  <si>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</si>
  <si>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</si>
  <si>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</si>
  <si>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</si>
  <si>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</si>
  <si>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</si>
  <si>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</si>
  <si>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</si>
  <si>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</si>
  <si>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</si>
  <si>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</si>
  <si>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</si>
  <si>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</si>
  <si>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</si>
  <si>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</si>
  <si>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</si>
  <si>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</si>
  <si>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</si>
  <si>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</si>
  <si>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</si>
  <si>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</si>
  <si>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</si>
  <si>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</si>
  <si>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</si>
  <si>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</si>
  <si>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</si>
  <si>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</si>
  <si>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</si>
  <si>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</si>
  <si>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</si>
  <si>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</si>
  <si>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</si>
  <si>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</si>
  <si>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</si>
  <si>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</si>
  <si>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</si>
  <si>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</si>
  <si>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</si>
  <si>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</si>
  <si>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</si>
  <si>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</si>
  <si>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</si>
  <si>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</si>
  <si>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</si>
  <si>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</si>
  <si>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</si>
  <si>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</si>
  <si>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</si>
  <si>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</si>
  <si>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</si>
  <si>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</si>
  <si>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</si>
  <si>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</si>
  <si>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</si>
  <si>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</si>
  <si>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</si>
  <si>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</si>
  <si>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</si>
  <si>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</si>
  <si>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</si>
  <si>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</si>
  <si>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</si>
  <si>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</si>
  <si>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</si>
  <si>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</si>
  <si>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</si>
  <si>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</si>
  <si>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</si>
  <si>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</si>
  <si>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</si>
  <si>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</si>
  <si>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</si>
  <si>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</si>
  <si>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</si>
  <si>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</si>
  <si>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</si>
  <si>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</si>
  <si>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</si>
  <si>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</si>
  <si>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</si>
  <si>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</si>
  <si>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</si>
  <si>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</si>
  <si>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</si>
  <si>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</si>
  <si>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</si>
  <si>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</si>
  <si>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</si>
  <si>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</si>
  <si>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</si>
  <si>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</si>
  <si>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</si>
  <si>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</si>
  <si>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</si>
  <si>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</si>
  <si>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</si>
  <si>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</si>
  <si>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</si>
  <si>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</si>
  <si>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</si>
  <si>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</si>
  <si>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</si>
  <si>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</si>
  <si>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</si>
  <si>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</si>
  <si>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</si>
  <si>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</si>
  <si>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</si>
  <si>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</si>
  <si>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</si>
  <si>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</si>
  <si>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</si>
  <si>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</si>
  <si>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</si>
  <si>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</si>
  <si>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</si>
  <si>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</si>
  <si>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</si>
  <si>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</si>
  <si>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</si>
  <si>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</si>
  <si>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</si>
  <si>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</si>
  <si>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</si>
  <si>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</si>
  <si>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</si>
  <si>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</si>
  <si>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</si>
  <si>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</si>
  <si>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</si>
  <si>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</si>
  <si>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</si>
  <si>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</si>
  <si>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</si>
  <si>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</si>
  <si>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</si>
  <si>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</si>
  <si>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</si>
  <si>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</si>
  <si>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</si>
  <si>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</si>
  <si>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</si>
  <si>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</si>
  <si>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</si>
  <si>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</si>
  <si>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</si>
  <si>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</si>
  <si>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</si>
  <si>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</si>
  <si>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</si>
  <si>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</si>
  <si>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</si>
  <si>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</si>
  <si>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</si>
  <si>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</si>
  <si>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</si>
  <si>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</si>
  <si>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</si>
  <si>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</si>
  <si>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</si>
  <si>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</si>
  <si>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</si>
  <si>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</si>
  <si>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</si>
  <si>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</si>
  <si>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</si>
  <si>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</si>
  <si>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</si>
  <si>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</si>
  <si>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</si>
  <si>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</si>
  <si>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</si>
  <si>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</si>
  <si>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</si>
  <si>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</si>
  <si>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</si>
  <si>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</si>
  <si>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</si>
  <si>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</si>
  <si>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</si>
  <si>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</si>
  <si>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</si>
  <si>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</si>
  <si>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</si>
  <si>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</si>
  <si>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</si>
  <si>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</si>
  <si>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</si>
  <si>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</si>
  <si>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</si>
  <si>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</si>
  <si>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</si>
  <si>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</si>
  <si>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</si>
  <si>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</si>
  <si>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</si>
  <si>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</si>
  <si>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</si>
  <si>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</si>
  <si>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</si>
  <si>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</si>
  <si>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</si>
  <si>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</si>
  <si>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</si>
  <si>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</si>
  <si>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</si>
  <si>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</si>
  <si>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</si>
  <si>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</si>
  <si>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</si>
  <si>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</si>
  <si>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</si>
  <si>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</si>
  <si>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</si>
  <si>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</si>
  <si>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</si>
  <si>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</si>
  <si>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</si>
  <si>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</si>
  <si>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</si>
  <si>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</si>
  <si>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</si>
  <si>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</si>
  <si>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</si>
  <si>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</si>
  <si>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</si>
  <si>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</si>
  <si>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</si>
  <si>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</si>
  <si>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</si>
  <si>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</si>
  <si>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</si>
  <si>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</si>
  <si>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</si>
  <si>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</si>
  <si>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</si>
  <si>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</si>
  <si>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</si>
  <si>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</si>
  <si>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</si>
  <si>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</si>
  <si>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</si>
  <si>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</si>
  <si>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</si>
  <si>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</si>
  <si>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</si>
  <si>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</si>
  <si>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</si>
  <si>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</si>
  <si>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</si>
  <si>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</si>
  <si>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</si>
  <si>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</si>
  <si>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</si>
  <si>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</si>
  <si>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</si>
  <si>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</si>
  <si>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</si>
  <si>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</si>
  <si>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</si>
  <si>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</si>
  <si>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</si>
  <si>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</si>
  <si>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</si>
  <si>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</si>
  <si>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</si>
  <si>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</si>
  <si>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</si>
  <si>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</si>
  <si>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</si>
  <si>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</si>
  <si>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</si>
  <si>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</si>
  <si>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</si>
  <si>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</si>
  <si>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</si>
  <si>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</si>
  <si>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</si>
  <si>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</si>
  <si>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</si>
  <si>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</si>
  <si>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</si>
  <si>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</si>
  <si>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</si>
  <si>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</si>
  <si>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</si>
  <si>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</si>
  <si>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</si>
  <si>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</si>
  <si>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</si>
  <si>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</si>
  <si>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</si>
  <si>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</si>
  <si>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</si>
  <si>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</si>
  <si>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</si>
  <si>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</si>
  <si>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</si>
  <si>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</si>
  <si>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</si>
  <si>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</si>
  <si>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</si>
  <si>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</si>
  <si>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</si>
  <si>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</si>
  <si>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</si>
  <si>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</si>
  <si>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</si>
  <si>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</si>
  <si>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</si>
  <si>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</si>
  <si>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</si>
  <si>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</si>
  <si>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</si>
  <si>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</si>
  <si>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</si>
  <si>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</si>
  <si>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</si>
  <si>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</si>
  <si>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</si>
  <si>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</si>
  <si>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</si>
  <si>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</si>
  <si>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</si>
  <si>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</si>
  <si>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</si>
  <si>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</si>
  <si>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</si>
  <si>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</si>
  <si>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</si>
  <si>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</si>
  <si>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</si>
  <si>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</si>
  <si>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</si>
  <si>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</si>
  <si>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</si>
  <si>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</si>
  <si>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</si>
  <si>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</si>
  <si>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</si>
  <si>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</si>
  <si>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</si>
  <si>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</si>
  <si>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</si>
  <si>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</si>
  <si>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</si>
  <si>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</si>
  <si>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</si>
  <si>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</si>
  <si>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</si>
  <si>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</si>
  <si>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</si>
  <si>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</si>
  <si>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</si>
  <si>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</si>
  <si>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</si>
  <si>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</si>
  <si>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</si>
  <si>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</si>
  <si>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</si>
  <si>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</si>
  <si>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</si>
  <si>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</si>
  <si>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</si>
  <si>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</si>
  <si>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</si>
  <si>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</si>
  <si>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</si>
  <si>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</si>
  <si>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</si>
  <si>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</si>
  <si>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</si>
  <si>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</si>
  <si>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</si>
  <si>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</si>
  <si>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</si>
  <si>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</si>
  <si>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</si>
  <si>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</si>
  <si>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</si>
  <si>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</si>
  <si>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</si>
  <si>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</si>
  <si>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</si>
  <si>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</si>
  <si>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</si>
  <si>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</si>
  <si>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</si>
  <si>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</si>
  <si>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</si>
  <si>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</si>
  <si>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</si>
  <si>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</si>
  <si>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</si>
  <si>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</si>
  <si>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</si>
  <si>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</si>
  <si>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</si>
  <si>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</si>
  <si>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</si>
  <si>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</si>
  <si>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</si>
  <si>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</si>
  <si>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</si>
  <si>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</si>
  <si>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</si>
  <si>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</si>
  <si>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</si>
  <si>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</si>
  <si>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</si>
  <si>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</si>
  <si>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</si>
  <si>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</si>
  <si>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</si>
  <si>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</si>
  <si>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</si>
  <si>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</si>
  <si>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</si>
  <si>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</si>
  <si>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</si>
  <si>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</si>
  <si>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</si>
  <si>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</si>
  <si>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</si>
  <si>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</si>
  <si>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</si>
  <si>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</si>
  <si>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</si>
  <si>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</si>
  <si>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</si>
  <si>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</si>
  <si>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</si>
  <si>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</si>
  <si>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</si>
  <si>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</si>
  <si>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</si>
  <si>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</si>
  <si>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</si>
  <si>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</si>
  <si>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</si>
  <si>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</si>
  <si>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</si>
  <si>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</si>
  <si>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</si>
  <si>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</si>
  <si>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</si>
  <si>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</si>
  <si>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</si>
  <si>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</si>
  <si>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</si>
  <si>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</si>
  <si>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</si>
  <si>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</si>
  <si>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</si>
  <si>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</si>
  <si>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</si>
  <si>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</si>
  <si>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</si>
  <si>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</si>
  <si>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</si>
  <si>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</si>
  <si>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</si>
  <si>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</si>
  <si>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</si>
  <si>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</si>
  <si>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</si>
  <si>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</si>
  <si>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</si>
  <si>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</si>
  <si>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</si>
  <si>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</si>
  <si>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</si>
  <si>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</si>
  <si>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</si>
  <si>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</si>
  <si>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</si>
  <si>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</si>
  <si>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</si>
  <si>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</si>
  <si>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</si>
  <si>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</si>
  <si>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</si>
  <si>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</si>
  <si>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</si>
  <si>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</si>
  <si>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</si>
  <si>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</si>
  <si>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</si>
  <si>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</si>
  <si>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</si>
  <si>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</si>
  <si>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</si>
  <si>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</si>
  <si>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</si>
  <si>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</si>
  <si>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</si>
  <si>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</si>
  <si>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</si>
  <si>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</si>
  <si>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</si>
  <si>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</si>
  <si>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</si>
  <si>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</si>
  <si>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</si>
  <si>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</si>
  <si>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</si>
  <si>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</si>
  <si>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</si>
  <si>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</si>
  <si>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</si>
  <si>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</si>
  <si>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</si>
  <si>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</si>
  <si>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</si>
  <si>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</si>
  <si>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</si>
  <si>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</si>
  <si>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</si>
  <si>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</si>
  <si>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</si>
  <si>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</si>
  <si>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</si>
  <si>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</si>
  <si>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</si>
  <si>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</si>
  <si>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</si>
  <si>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</si>
  <si>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</si>
  <si>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</si>
  <si>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</si>
  <si>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</si>
  <si>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</si>
  <si>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</si>
  <si>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</si>
  <si>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</si>
  <si>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</si>
  <si>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</si>
  <si>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</si>
  <si>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</si>
  <si>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</si>
  <si>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</si>
  <si>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</si>
  <si>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</si>
  <si>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</si>
  <si>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</si>
  <si>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</si>
  <si>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</si>
  <si>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</si>
  <si>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</si>
  <si>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</si>
  <si>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</si>
  <si>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</si>
  <si>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</si>
  <si>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</si>
  <si>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</si>
  <si>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</si>
  <si>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</si>
  <si>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</si>
  <si>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</si>
  <si>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</si>
  <si>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</si>
  <si>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</si>
  <si>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</si>
  <si>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</si>
  <si>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</si>
  <si>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</si>
  <si>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</si>
  <si>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</si>
  <si>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</si>
  <si>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</si>
  <si>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</si>
  <si>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</si>
  <si>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</si>
  <si>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</si>
  <si>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</si>
  <si>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</si>
  <si>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</si>
  <si>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</si>
  <si>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</si>
  <si>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</si>
  <si>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</si>
  <si>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</si>
  <si>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</si>
  <si>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</si>
  <si>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</si>
  <si>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</si>
  <si>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</si>
  <si>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</si>
  <si>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</si>
  <si>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</si>
  <si>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</si>
  <si>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</si>
  <si>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</si>
  <si>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</si>
  <si>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</si>
  <si>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</si>
  <si>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</si>
  <si>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</si>
  <si>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</si>
  <si>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</si>
  <si>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</si>
  <si>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</si>
  <si>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</si>
  <si>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</si>
  <si>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</si>
  <si>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</si>
  <si>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</si>
  <si>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</si>
  <si>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</si>
  <si>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</si>
  <si>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</si>
  <si>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</si>
  <si>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</si>
  <si>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</si>
  <si>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</si>
  <si>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</si>
  <si>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</si>
  <si>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</si>
  <si>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</si>
  <si>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</si>
  <si>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</si>
  <si>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</si>
  <si>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</si>
  <si>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</si>
  <si>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</si>
  <si>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</si>
  <si>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</si>
  <si>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</si>
  <si>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</si>
  <si>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</si>
  <si>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</si>
  <si>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</si>
  <si>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</si>
  <si>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</si>
  <si>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</si>
  <si>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</si>
  <si>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</si>
  <si>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</si>
  <si>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</si>
  <si>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</si>
  <si>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</si>
  <si>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</si>
  <si>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</si>
  <si>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</si>
  <si>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</si>
  <si>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</si>
  <si>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</si>
  <si>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</si>
  <si>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</si>
  <si>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</si>
  <si>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</si>
  <si>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</si>
  <si>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</si>
  <si>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</si>
  <si>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</si>
  <si>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</si>
  <si>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</si>
  <si>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</si>
  <si>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</si>
  <si>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</si>
  <si>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</si>
  <si>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</si>
  <si>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</si>
  <si>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</si>
  <si>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</si>
  <si>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</si>
  <si>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</si>
  <si>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</si>
  <si>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</si>
  <si>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</si>
  <si>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</si>
  <si>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</si>
  <si>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</si>
  <si>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</si>
  <si>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</si>
  <si>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</si>
  <si>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</si>
  <si>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</si>
  <si>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</si>
  <si>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</si>
  <si>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</si>
  <si>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</si>
  <si>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</si>
  <si>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</si>
  <si>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</si>
  <si>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</si>
  <si>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</si>
  <si>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</si>
  <si>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</si>
  <si>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</si>
  <si>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</si>
  <si>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</si>
  <si>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</si>
  <si>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</si>
  <si>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</si>
  <si>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</si>
  <si>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</si>
  <si>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</si>
  <si>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</si>
  <si>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</si>
  <si>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</si>
  <si>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</si>
  <si>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</si>
  <si>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</si>
  <si>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</si>
  <si>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</si>
  <si>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</si>
  <si>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</si>
  <si>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</si>
  <si>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</si>
  <si>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</si>
  <si>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</si>
  <si>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</si>
  <si>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</si>
  <si>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</si>
  <si>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</si>
  <si>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</si>
  <si>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</si>
  <si>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</si>
  <si>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</si>
  <si>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</si>
  <si>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</si>
  <si>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</si>
  <si>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</si>
  <si>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</si>
  <si>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</si>
  <si>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</si>
  <si>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</si>
  <si>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</si>
  <si>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</si>
  <si>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</si>
  <si>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</si>
  <si>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</si>
  <si>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</si>
  <si>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</si>
  <si>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</si>
  <si>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</si>
  <si>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</si>
  <si>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</si>
  <si>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</si>
  <si>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</si>
  <si>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</si>
  <si>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</si>
  <si>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</si>
  <si>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</si>
  <si>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</si>
  <si>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</si>
  <si>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</si>
  <si>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</si>
  <si>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</si>
  <si>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</si>
  <si>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</si>
  <si>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</si>
  <si>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</si>
  <si>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</si>
  <si>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</si>
  <si>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</si>
  <si>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</si>
  <si>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</si>
  <si>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</si>
  <si>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</si>
  <si>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</si>
  <si>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</si>
  <si>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</si>
  <si>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</si>
  <si>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</si>
  <si>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</si>
  <si>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</si>
  <si>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</si>
  <si>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</si>
  <si>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</si>
  <si>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</si>
  <si>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</si>
  <si>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</si>
  <si>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</si>
  <si>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</si>
  <si>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</si>
  <si>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</si>
  <si>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</si>
  <si>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</si>
  <si>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</si>
  <si>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</si>
  <si>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</si>
  <si>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</si>
  <si>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</si>
  <si>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</si>
  <si>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</si>
  <si>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</si>
  <si>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</si>
  <si>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</si>
  <si>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</si>
  <si>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</si>
  <si>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</si>
  <si>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</si>
  <si>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</si>
  <si>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</si>
  <si>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</si>
  <si>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</si>
  <si>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</si>
  <si>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</si>
  <si>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</si>
  <si>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</si>
  <si>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</si>
  <si>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</si>
  <si>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</si>
  <si>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</si>
  <si>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</si>
  <si>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</si>
  <si>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</si>
  <si>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</si>
  <si>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</si>
  <si>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</si>
  <si>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</si>
  <si>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</si>
  <si>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</si>
  <si>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</si>
  <si>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</si>
  <si>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</si>
  <si>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</si>
  <si>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</si>
  <si>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</si>
  <si>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</si>
  <si>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</si>
  <si>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</si>
  <si>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</si>
  <si>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</si>
  <si>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</si>
  <si>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</si>
  <si>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</si>
  <si>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</si>
  <si>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</si>
  <si>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</si>
  <si>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</si>
  <si>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</si>
  <si>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</si>
  <si>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</si>
  <si>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</si>
  <si>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</si>
  <si>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</si>
  <si>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</si>
  <si>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</si>
  <si>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</si>
  <si>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</si>
  <si>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</si>
  <si>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</si>
  <si>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</si>
  <si>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</si>
  <si>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</si>
  <si>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</si>
  <si>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</si>
  <si>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</si>
  <si>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</si>
  <si>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</si>
  <si>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</si>
  <si>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</si>
  <si>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</si>
  <si>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</si>
  <si>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</si>
  <si>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</si>
  <si>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</si>
  <si>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</si>
  <si>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</si>
  <si>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</si>
  <si>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</si>
  <si>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</si>
  <si>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</si>
  <si>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</si>
  <si>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</si>
  <si>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</si>
  <si>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</si>
  <si>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</si>
  <si>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</si>
  <si>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</si>
  <si>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</si>
  <si>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</si>
  <si>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</si>
  <si>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</si>
  <si>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</si>
  <si>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</si>
  <si>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</si>
  <si>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</si>
  <si>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</si>
  <si>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</si>
  <si>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</si>
  <si>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</si>
  <si>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</si>
  <si>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</si>
  <si>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</si>
  <si>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</si>
  <si>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</si>
  <si>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</si>
  <si>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</si>
  <si>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</si>
  <si>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</si>
  <si>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</si>
  <si>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</si>
  <si>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</si>
  <si>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</si>
  <si>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</si>
  <si>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</si>
  <si>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</si>
  <si>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</si>
  <si>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</si>
  <si>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</si>
  <si>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</si>
  <si>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</si>
  <si>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</si>
  <si>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</si>
  <si>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</si>
  <si>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</si>
  <si>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</si>
  <si>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</si>
  <si>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</si>
  <si>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</si>
  <si>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</si>
  <si>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</si>
  <si>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</si>
  <si>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</si>
  <si>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</si>
  <si>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</si>
  <si>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</si>
  <si>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</si>
  <si>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</si>
  <si>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</si>
  <si>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</si>
  <si>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</si>
  <si>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</si>
  <si>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</si>
  <si>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</si>
  <si>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</si>
  <si>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</si>
  <si>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</si>
  <si>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</si>
  <si>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</si>
  <si>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</si>
  <si>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</si>
  <si>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</si>
  <si>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</si>
  <si>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</si>
  <si>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</si>
  <si>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</si>
  <si>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</si>
  <si>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</si>
  <si>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</si>
  <si>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</si>
  <si>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</si>
  <si>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</si>
  <si>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</si>
  <si>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</si>
  <si>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</si>
  <si>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</si>
  <si>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</si>
  <si>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</si>
  <si>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</si>
  <si>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</si>
  <si>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</si>
  <si>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</si>
  <si>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</si>
  <si>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</si>
  <si>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</si>
  <si>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</si>
  <si>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</si>
  <si>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</si>
  <si>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</si>
  <si>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</si>
  <si>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</si>
  <si>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</si>
  <si>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</si>
  <si>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</si>
  <si>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</si>
  <si>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</si>
  <si>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</si>
  <si>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</si>
  <si>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</si>
  <si>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</si>
  <si>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</si>
  <si>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</si>
  <si>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</si>
  <si>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</si>
  <si>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</si>
  <si>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</si>
  <si>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</si>
  <si>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</si>
  <si>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</si>
  <si>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</si>
  <si>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</si>
  <si>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</si>
  <si>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</si>
  <si>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</si>
  <si>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</si>
  <si>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</si>
  <si>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</si>
  <si>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</si>
  <si>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</si>
  <si>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</si>
  <si>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</si>
  <si>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</si>
  <si>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</si>
  <si>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</si>
  <si>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</si>
  <si>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</si>
  <si>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</si>
  <si>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</si>
  <si>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</si>
  <si>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</si>
  <si>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</si>
  <si>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</si>
  <si>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</si>
  <si>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</si>
  <si>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</si>
  <si>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</si>
  <si>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</si>
  <si>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</si>
  <si>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</si>
  <si>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</si>
  <si>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</si>
  <si>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</si>
  <si>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</si>
  <si>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</si>
  <si>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</si>
  <si>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</si>
  <si>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</si>
  <si>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</si>
  <si>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</si>
  <si>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</si>
  <si>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</si>
  <si>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</si>
  <si>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</si>
  <si>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</si>
  <si>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</si>
  <si>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</si>
  <si>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</si>
  <si>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</si>
  <si>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</si>
  <si>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</si>
  <si>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</si>
  <si>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</si>
  <si>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</si>
  <si>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</si>
  <si>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</si>
  <si>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</si>
  <si>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</si>
  <si>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</si>
  <si>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</si>
  <si>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</si>
  <si>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</si>
  <si>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</si>
  <si>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</si>
  <si>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</si>
  <si>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</si>
  <si>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</si>
  <si>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</si>
  <si>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</si>
  <si>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</si>
  <si>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</si>
  <si>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</si>
  <si>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</si>
  <si>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</si>
  <si>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</si>
  <si>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</si>
  <si>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</si>
  <si>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</si>
  <si>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</si>
  <si>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</si>
  <si>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</si>
  <si>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</si>
  <si>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</si>
  <si>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</si>
  <si>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</si>
  <si>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</si>
  <si>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</si>
  <si>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</si>
  <si>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</si>
  <si>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</si>
  <si>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</si>
  <si>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</si>
  <si>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</si>
  <si>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</si>
  <si>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</si>
  <si>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</si>
  <si>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</si>
  <si>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</si>
  <si>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</si>
  <si>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</si>
  <si>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</si>
  <si>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</si>
  <si>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</si>
  <si>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</si>
  <si>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</si>
  <si>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</si>
  <si>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</si>
  <si>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</si>
  <si>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</si>
  <si>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</si>
  <si>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</si>
  <si>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</si>
  <si>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</si>
  <si>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</si>
  <si>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</si>
  <si>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</si>
  <si>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</si>
  <si>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</si>
  <si>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</si>
  <si>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</si>
  <si>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</si>
  <si>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</si>
  <si>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</si>
  <si>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</si>
  <si>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</si>
  <si>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</si>
  <si>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</si>
  <si>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</si>
  <si>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</si>
  <si>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</si>
  <si>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</si>
  <si>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</si>
  <si>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</si>
  <si>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</si>
  <si>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</si>
  <si>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</si>
  <si>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</si>
  <si>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</si>
  <si>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</si>
  <si>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</si>
  <si>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</si>
  <si>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</si>
  <si>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</si>
  <si>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</si>
  <si>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</si>
  <si>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</si>
  <si>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</si>
  <si>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</si>
  <si>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</si>
  <si>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</si>
  <si>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</si>
  <si>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</si>
  <si>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</si>
  <si>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</si>
  <si>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</si>
  <si>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</si>
  <si>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</si>
  <si>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</si>
  <si>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</si>
  <si>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</si>
  <si>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</si>
  <si>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</si>
  <si>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</si>
  <si>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</si>
  <si>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</si>
  <si>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</si>
  <si>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</si>
  <si>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</si>
  <si>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</si>
  <si>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</si>
  <si>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</si>
  <si>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</si>
  <si>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</si>
  <si>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</si>
  <si>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</si>
  <si>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</si>
  <si>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</si>
  <si>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</si>
  <si>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</si>
  <si>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</si>
  <si>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</si>
  <si>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</si>
  <si>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</si>
  <si>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</si>
  <si>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</si>
  <si>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</si>
  <si>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</si>
  <si>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</si>
  <si>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</si>
  <si>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</si>
  <si>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</si>
  <si>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</si>
  <si>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</si>
  <si>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</si>
  <si>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</si>
  <si>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</si>
  <si>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</si>
  <si>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</si>
  <si>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</si>
  <si>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</si>
  <si>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</si>
  <si>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</si>
  <si>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</si>
  <si>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</si>
  <si>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</si>
  <si>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</si>
  <si>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</si>
  <si>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</si>
  <si>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</si>
  <si>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</si>
  <si>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</si>
  <si>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</si>
  <si>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</si>
  <si>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</si>
  <si>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</si>
  <si>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</si>
  <si>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</si>
  <si>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</si>
  <si>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</si>
  <si>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</si>
  <si>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</si>
  <si>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</si>
  <si>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</si>
  <si>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</si>
  <si>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</si>
  <si>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</si>
  <si>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</si>
  <si>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</si>
  <si>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</si>
  <si>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</si>
  <si>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</si>
  <si>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</si>
  <si>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</si>
  <si>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</si>
  <si>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</si>
  <si>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</si>
  <si>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</si>
  <si>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</si>
  <si>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</si>
  <si>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</si>
  <si>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</si>
  <si>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</si>
  <si>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</si>
  <si>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</si>
  <si>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</si>
  <si>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</si>
  <si>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</si>
  <si>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</si>
  <si>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</si>
  <si>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</si>
  <si>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</si>
  <si>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</si>
  <si>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</si>
  <si>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</si>
  <si>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</si>
  <si>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</si>
  <si>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</si>
  <si>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</si>
  <si>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</si>
  <si>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</si>
  <si>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</si>
  <si>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</si>
  <si>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</si>
  <si>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</si>
  <si>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</si>
  <si>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</si>
  <si>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</si>
  <si>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</si>
  <si>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</si>
  <si>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</si>
  <si>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</si>
  <si>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</si>
  <si>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</si>
  <si>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</si>
  <si>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</si>
  <si>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</si>
  <si>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</si>
  <si>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</si>
  <si>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</si>
  <si>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</si>
  <si>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</si>
  <si>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</si>
  <si>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</si>
  <si>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</si>
  <si>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</si>
  <si>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</si>
  <si>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</si>
  <si>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</si>
  <si>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</si>
  <si>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</si>
  <si>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</si>
  <si>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</si>
  <si>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</si>
  <si>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</si>
  <si>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</si>
  <si>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</si>
  <si>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</si>
  <si>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</si>
  <si>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</si>
  <si>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</si>
  <si>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</si>
  <si>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</si>
  <si>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</si>
  <si>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</si>
  <si>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</si>
  <si>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</si>
  <si>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</si>
  <si>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</si>
  <si>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</si>
  <si>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</si>
  <si>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</si>
  <si>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</si>
  <si>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</si>
  <si>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</si>
  <si>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</si>
  <si>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</si>
  <si>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</si>
  <si>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</si>
  <si>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</si>
  <si>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</si>
  <si>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</si>
  <si>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</si>
  <si>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</si>
  <si>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</si>
  <si>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</si>
  <si>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</si>
  <si>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</si>
  <si>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</si>
  <si>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</si>
  <si>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</si>
  <si>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</si>
  <si>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</si>
  <si>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</si>
  <si>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</si>
  <si>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</si>
  <si>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</si>
  <si>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</si>
  <si>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</si>
  <si>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</si>
  <si>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</si>
  <si>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</si>
  <si>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</si>
  <si>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</si>
  <si>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</si>
  <si>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</si>
  <si>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</si>
  <si>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</si>
  <si>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</si>
  <si>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</si>
  <si>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</si>
  <si>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</si>
  <si>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</si>
  <si>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</si>
  <si>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</si>
  <si>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</si>
  <si>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</si>
  <si>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</si>
  <si>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</si>
  <si>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</si>
  <si>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</si>
  <si>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</si>
  <si>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</si>
  <si>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</si>
  <si>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</si>
  <si>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</si>
  <si>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</si>
  <si>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</si>
  <si>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</si>
  <si>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</si>
  <si>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</si>
  <si>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</si>
  <si>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</si>
  <si>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</si>
  <si>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</si>
  <si>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</si>
  <si>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</si>
  <si>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</si>
  <si>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</si>
  <si>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</si>
  <si>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</si>
  <si>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</si>
  <si>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</si>
  <si>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</si>
  <si>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</si>
  <si>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</si>
  <si>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</si>
  <si>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</si>
  <si>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</si>
  <si>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</si>
  <si>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</si>
  <si>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</si>
  <si>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</si>
  <si>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</si>
  <si>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</si>
  <si>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</si>
  <si>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</si>
  <si>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</si>
  <si>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</si>
  <si>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</si>
  <si>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</si>
  <si>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</si>
  <si>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</si>
  <si>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</si>
  <si>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</si>
  <si>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</si>
  <si>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</si>
  <si>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</si>
  <si>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</si>
  <si>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</si>
  <si>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</si>
  <si>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</si>
  <si>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</si>
  <si>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</si>
  <si>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</si>
  <si>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</si>
  <si>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</si>
  <si>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</si>
  <si>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</si>
  <si>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</si>
  <si>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</si>
  <si>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</si>
  <si>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</si>
  <si>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</si>
  <si>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</si>
  <si>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</si>
  <si>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</si>
  <si>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</si>
  <si>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</si>
  <si>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</si>
  <si>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</si>
  <si>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</si>
  <si>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</si>
  <si>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</si>
  <si>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</si>
  <si>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</si>
  <si>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</si>
  <si>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</si>
  <si>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</si>
  <si>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</si>
  <si>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</si>
  <si>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</si>
  <si>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</si>
  <si>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</si>
  <si>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</si>
  <si>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</si>
  <si>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</si>
  <si>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</si>
  <si>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</si>
  <si>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</si>
  <si>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</si>
  <si>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</si>
  <si>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</si>
  <si>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</si>
  <si>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</si>
  <si>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</si>
  <si>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</si>
  <si>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</si>
  <si>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</si>
  <si>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</si>
  <si>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</si>
  <si>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</si>
  <si>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</si>
  <si>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</si>
  <si>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</si>
  <si>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</si>
  <si>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</si>
  <si>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</si>
  <si>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</si>
  <si>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</si>
  <si>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</si>
  <si>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</si>
  <si>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</si>
  <si>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</si>
  <si>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</si>
  <si>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</si>
  <si>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</si>
  <si>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</si>
  <si>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</si>
  <si>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</si>
  <si>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</si>
  <si>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</si>
  <si>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</si>
  <si>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</si>
  <si>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</si>
  <si>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</si>
  <si>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</si>
  <si>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</si>
  <si>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</si>
  <si>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</si>
  <si>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</si>
  <si>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</si>
  <si>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</si>
  <si>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</si>
  <si>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</si>
  <si>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</si>
  <si>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</si>
  <si>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</si>
  <si>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</si>
  <si>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</si>
  <si>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</si>
  <si>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</si>
  <si>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</si>
  <si>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</si>
  <si>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</si>
  <si>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</si>
  <si>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</si>
  <si>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</si>
  <si>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</si>
  <si>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</si>
  <si>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</si>
  <si>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</si>
  <si>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</si>
  <si>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</si>
  <si>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</si>
  <si>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</si>
  <si>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</si>
  <si>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</si>
  <si>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</si>
  <si>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</si>
  <si>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</si>
  <si>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</si>
  <si>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</si>
  <si>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</si>
  <si>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</si>
  <si>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</si>
  <si>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</si>
  <si>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</si>
  <si>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</si>
  <si>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</si>
  <si>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</si>
  <si>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</si>
  <si>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</si>
  <si>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</si>
  <si>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</si>
  <si>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</si>
  <si>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</si>
  <si>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</si>
  <si>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</si>
  <si>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</si>
  <si>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</si>
  <si>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</si>
  <si>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</si>
  <si>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</si>
  <si>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</si>
  <si>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</si>
  <si>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</si>
  <si>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</si>
  <si>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</si>
  <si>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</si>
  <si>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</si>
  <si>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</si>
  <si>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</si>
  <si>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</si>
  <si>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</si>
  <si>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</si>
  <si>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</si>
  <si>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</si>
  <si>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</si>
  <si>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</si>
  <si>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</si>
  <si>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</si>
  <si>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</si>
  <si>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</si>
  <si>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</si>
  <si>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</si>
  <si>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</si>
  <si>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</si>
  <si>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</si>
  <si>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</si>
  <si>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</si>
  <si>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</si>
  <si>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</si>
  <si>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</si>
  <si>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</si>
  <si>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</si>
  <si>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</si>
  <si>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</si>
  <si>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</si>
  <si>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</si>
  <si>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</si>
  <si>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</si>
  <si>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</si>
  <si>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</si>
  <si>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</si>
  <si>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</si>
  <si>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</si>
  <si>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</si>
  <si>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</si>
  <si>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</si>
  <si>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</si>
  <si>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</si>
  <si>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</si>
  <si>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</si>
  <si>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</si>
  <si>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</si>
  <si>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</si>
  <si>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</si>
  <si>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</si>
  <si>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</si>
  <si>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</si>
  <si>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</si>
  <si>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</si>
  <si>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</si>
  <si>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</si>
  <si>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</si>
  <si>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</si>
  <si>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</si>
  <si>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</si>
  <si>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</si>
  <si>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</si>
  <si>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</si>
  <si>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</si>
  <si>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</si>
  <si>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</si>
  <si>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</si>
  <si>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</si>
  <si>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</si>
  <si>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</si>
  <si>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</si>
  <si>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</si>
  <si>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</si>
  <si>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</si>
  <si>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</si>
  <si>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</si>
  <si>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</si>
  <si>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</si>
  <si>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</si>
  <si>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</si>
  <si>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</si>
  <si>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</si>
  <si>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</si>
  <si>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</si>
  <si>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</si>
  <si>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</si>
  <si>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</si>
  <si>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</si>
  <si>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</si>
  <si>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</si>
  <si>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</si>
  <si>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</si>
  <si>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</si>
  <si>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</si>
  <si>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</si>
  <si>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</si>
  <si>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</si>
  <si>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</si>
  <si>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</si>
  <si>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</si>
  <si>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</si>
  <si>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</si>
  <si>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</si>
  <si>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</si>
  <si>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</si>
  <si>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</si>
  <si>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</si>
  <si>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</si>
  <si>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</si>
  <si>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</si>
  <si>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</si>
  <si>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</si>
  <si>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</si>
  <si>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</si>
  <si>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</si>
  <si>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</si>
  <si>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</si>
  <si>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</si>
  <si>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</si>
  <si>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</si>
  <si>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</si>
  <si>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</si>
  <si>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</si>
  <si>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</si>
  <si>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</si>
  <si>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</si>
  <si>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</si>
  <si>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</si>
  <si>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</si>
  <si>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</si>
  <si>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</si>
  <si>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</si>
  <si>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</si>
  <si>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</si>
  <si>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</si>
  <si>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</si>
  <si>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</si>
  <si>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</si>
  <si>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</si>
  <si>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</si>
  <si>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</si>
  <si>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</si>
  <si>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</si>
  <si>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</si>
  <si>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</si>
  <si>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</si>
  <si>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</si>
  <si>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</si>
  <si>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</si>
  <si>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</si>
  <si>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</si>
  <si>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</si>
  <si>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</si>
  <si>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</si>
  <si>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</si>
  <si>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</si>
  <si>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</si>
  <si>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</si>
  <si>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</si>
  <si>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</si>
  <si>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</si>
  <si>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</si>
  <si>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</si>
  <si>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</si>
  <si>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</si>
  <si>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</si>
  <si>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</si>
  <si>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</si>
  <si>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</si>
  <si>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</si>
  <si>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</si>
  <si>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</si>
  <si>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</si>
  <si>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</si>
  <si>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</si>
  <si>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</si>
  <si>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</si>
  <si>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</si>
  <si>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</si>
  <si>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</si>
  <si>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</si>
  <si>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</si>
  <si>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</si>
  <si>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</si>
  <si>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</si>
  <si>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</si>
  <si>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</si>
  <si>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</si>
  <si>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</si>
  <si>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</si>
  <si>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</si>
  <si>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</si>
  <si>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</si>
  <si>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</si>
  <si>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</si>
  <si>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</si>
  <si>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</si>
  <si>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</si>
  <si>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</si>
  <si>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</si>
  <si>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</si>
  <si>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</si>
  <si>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</si>
  <si>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</si>
  <si>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</si>
  <si>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</si>
  <si>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</si>
  <si>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</si>
  <si>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</si>
  <si>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</si>
  <si>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</si>
  <si>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</si>
  <si>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</si>
  <si>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</si>
  <si>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</si>
  <si>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</si>
  <si>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</si>
  <si>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</si>
  <si>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</si>
  <si>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</si>
  <si>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</si>
  <si>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</si>
  <si>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</si>
  <si>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</si>
  <si>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</si>
  <si>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</si>
  <si>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</si>
  <si>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</si>
  <si>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</si>
  <si>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</si>
  <si>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</si>
  <si>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</si>
  <si>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</si>
  <si>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</si>
  <si>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</si>
  <si>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</si>
  <si>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</si>
  <si>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</si>
  <si>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</si>
  <si>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</si>
  <si>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</si>
  <si>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</si>
  <si>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</si>
  <si>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</si>
  <si>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</si>
  <si>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</si>
  <si>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</si>
  <si>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</si>
  <si>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</si>
  <si>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</si>
  <si>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</si>
  <si>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</si>
  <si>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</si>
  <si>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</si>
  <si>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</si>
  <si>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</si>
  <si>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</si>
  <si>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</si>
  <si>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</si>
  <si>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</si>
  <si>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</si>
  <si>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</si>
  <si>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</si>
  <si>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</si>
  <si>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</si>
  <si>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</si>
  <si>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</si>
  <si>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</si>
  <si>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</si>
  <si>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</si>
  <si>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</si>
  <si>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</si>
  <si>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</si>
  <si>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</si>
  <si>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</si>
  <si>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</si>
  <si>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</si>
  <si>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</si>
  <si>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</si>
  <si>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</si>
  <si>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</si>
  <si>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</si>
  <si>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</si>
  <si>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</si>
  <si>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</si>
  <si>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</si>
  <si>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</si>
  <si>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</si>
  <si>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</si>
  <si>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</si>
  <si>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</si>
  <si>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</si>
  <si>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</si>
  <si>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</si>
  <si>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</si>
  <si>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</si>
  <si>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</si>
  <si>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</si>
  <si>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</si>
  <si>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</si>
  <si>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</si>
  <si>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</si>
  <si>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</si>
  <si>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</si>
  <si>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</si>
  <si>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</si>
  <si>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</si>
  <si>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</si>
  <si>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</si>
  <si>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</si>
  <si>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</si>
  <si>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</si>
  <si>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</si>
  <si>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</si>
  <si>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</si>
  <si>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</si>
  <si>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</si>
  <si>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</si>
  <si>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</si>
  <si>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</si>
  <si>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</si>
  <si>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</si>
  <si>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</si>
  <si>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</si>
  <si>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</si>
  <si>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</si>
  <si>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</si>
  <si>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</si>
  <si>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</si>
  <si>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</si>
  <si>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</si>
  <si>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</si>
  <si>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</si>
  <si>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</si>
  <si>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</si>
  <si>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</si>
  <si>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</si>
  <si>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</si>
  <si>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</si>
  <si>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</si>
  <si>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</si>
  <si>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</si>
  <si>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</si>
  <si>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</si>
  <si>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</si>
  <si>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</si>
  <si>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</si>
  <si>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</si>
  <si>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</si>
  <si>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</si>
  <si>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</si>
  <si>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</si>
  <si>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</si>
  <si>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</si>
  <si>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</si>
  <si>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</si>
  <si>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</si>
  <si>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</si>
  <si>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</si>
  <si>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</si>
  <si>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</si>
  <si>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</si>
  <si>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</si>
  <si>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</si>
  <si>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</si>
  <si>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</si>
  <si>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</si>
  <si>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</si>
  <si>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</si>
  <si>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</si>
  <si>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</si>
  <si>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</si>
  <si>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</si>
  <si>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</si>
  <si>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</si>
  <si>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</si>
  <si>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</si>
  <si>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</si>
  <si>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</si>
  <si>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</si>
  <si>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</si>
  <si>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</si>
  <si>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</si>
  <si>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</si>
  <si>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</si>
  <si>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</si>
  <si>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</si>
  <si>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</si>
  <si>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</si>
  <si>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</si>
  <si>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</si>
  <si>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</si>
  <si>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</si>
  <si>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</si>
  <si>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</si>
  <si>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</si>
  <si>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</si>
  <si>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</si>
  <si>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</si>
  <si>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</si>
  <si>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</si>
  <si>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</si>
  <si>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</si>
  <si>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</si>
  <si>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</si>
  <si>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</si>
  <si>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</si>
  <si>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</si>
  <si>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</si>
  <si>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</si>
  <si>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</si>
  <si>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</si>
  <si>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</si>
  <si>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</si>
  <si>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</si>
  <si>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</si>
  <si>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</si>
  <si>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</si>
  <si>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</si>
  <si>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</si>
  <si>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</si>
  <si>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</si>
  <si>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</si>
  <si>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</si>
  <si>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</si>
  <si>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</si>
  <si>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</si>
  <si>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</si>
  <si>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</si>
  <si>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</si>
  <si>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</si>
  <si>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</si>
  <si>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</si>
  <si>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</si>
  <si>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</si>
  <si>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</si>
  <si>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</si>
  <si>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</si>
  <si>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</si>
  <si>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</si>
  <si>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</si>
  <si>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</si>
  <si>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</si>
  <si>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</si>
  <si>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</si>
  <si>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</si>
  <si>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</si>
  <si>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</si>
  <si>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</si>
  <si>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</si>
  <si>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</si>
  <si>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</si>
  <si>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</si>
  <si>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</si>
  <si>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</si>
  <si>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</si>
  <si>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</si>
  <si>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</si>
  <si>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</si>
  <si>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</si>
  <si>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</si>
  <si>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</si>
  <si>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</si>
  <si>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</si>
  <si>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</si>
  <si>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</si>
  <si>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</si>
  <si>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</si>
  <si>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</si>
  <si>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</si>
  <si>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</si>
  <si>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</si>
  <si>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</si>
  <si>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</si>
  <si>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</si>
  <si>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</si>
  <si>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</si>
  <si>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</si>
  <si>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</si>
  <si>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</si>
  <si>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</si>
  <si>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</si>
  <si>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</si>
  <si>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</si>
  <si>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</si>
  <si>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</si>
  <si>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</si>
  <si>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</si>
  <si>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</si>
  <si>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</si>
  <si>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</si>
  <si>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</si>
  <si>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</si>
  <si>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</si>
  <si>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</si>
  <si>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</si>
  <si>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</si>
  <si>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</si>
  <si>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</si>
  <si>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</si>
  <si>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</si>
  <si>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</si>
  <si>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</si>
  <si>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</si>
  <si>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</si>
  <si>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</si>
  <si>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</si>
  <si>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</si>
  <si>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</si>
  <si>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</si>
  <si>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</si>
  <si>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</si>
  <si>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</si>
  <si>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</si>
  <si>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</si>
  <si>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</si>
  <si>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</si>
  <si>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</si>
  <si>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</si>
  <si>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</si>
  <si>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</si>
  <si>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</si>
  <si>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</si>
  <si>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</si>
  <si>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</si>
  <si>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</si>
  <si>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</si>
  <si>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</si>
  <si>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</si>
  <si>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</si>
  <si>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</si>
  <si>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</si>
  <si>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</si>
  <si>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</si>
  <si>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</si>
  <si>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</si>
  <si>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</si>
  <si>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</si>
  <si>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</si>
  <si>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</si>
  <si>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</si>
  <si>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</si>
  <si>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</si>
  <si>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</si>
  <si>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</si>
  <si>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</si>
  <si>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</si>
  <si>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</si>
  <si>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</si>
  <si>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</si>
  <si>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</si>
  <si>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</si>
  <si>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</si>
  <si>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</si>
  <si>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</si>
  <si>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</si>
  <si>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</si>
  <si>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</si>
  <si>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</si>
  <si>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</si>
  <si>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</si>
  <si>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</si>
  <si>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</si>
  <si>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</si>
  <si>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</si>
  <si>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</si>
  <si>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</si>
  <si>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</si>
  <si>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</si>
  <si>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</si>
  <si>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</si>
  <si>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</si>
  <si>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</si>
  <si>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</si>
  <si>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</si>
  <si>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</si>
  <si>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</si>
  <si>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</si>
  <si>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</si>
  <si>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</si>
  <si>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</si>
  <si>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</si>
  <si>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</si>
  <si>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</si>
  <si>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</si>
  <si>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</si>
  <si>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</si>
  <si>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</si>
  <si>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</si>
  <si>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</si>
  <si>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</si>
  <si>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</si>
  <si>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</si>
  <si>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</si>
  <si>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</si>
  <si>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</si>
  <si>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</si>
  <si>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</si>
  <si>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</si>
  <si>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</si>
  <si>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</si>
  <si>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</si>
  <si>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</si>
  <si>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</si>
  <si>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</si>
  <si>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</si>
  <si>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</si>
  <si>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</si>
  <si>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</si>
  <si>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</si>
  <si>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</si>
  <si>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</si>
  <si>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</si>
  <si>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</si>
  <si>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</si>
  <si>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</si>
  <si>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</si>
  <si>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</si>
  <si>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</si>
  <si>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</si>
  <si>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</si>
  <si>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</si>
  <si>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</si>
  <si>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</si>
  <si>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</si>
  <si>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</si>
  <si>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</si>
  <si>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</si>
  <si>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</si>
  <si>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</si>
  <si>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</si>
  <si>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</si>
  <si>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</si>
  <si>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</si>
  <si>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</si>
  <si>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</si>
  <si>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</si>
  <si>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</si>
  <si>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</si>
  <si>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</si>
  <si>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</si>
  <si>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</si>
  <si>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</si>
  <si>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</si>
  <si>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</si>
  <si>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</si>
  <si>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</si>
  <si>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</si>
  <si>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</si>
  <si>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</si>
  <si>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</si>
  <si>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</si>
  <si>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</si>
  <si>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</si>
  <si>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</si>
  <si>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</si>
  <si>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</si>
  <si>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</si>
  <si>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</si>
  <si>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</si>
  <si>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</si>
  <si>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</si>
  <si>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</si>
  <si>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</si>
  <si>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</si>
  <si>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</si>
  <si>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</si>
  <si>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</si>
  <si>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</si>
  <si>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</si>
  <si>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</si>
  <si>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</si>
  <si>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</si>
  <si>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</si>
  <si>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</si>
  <si>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</si>
  <si>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</si>
  <si>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</si>
  <si>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</si>
  <si>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</si>
  <si>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</si>
  <si>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</si>
  <si>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</si>
  <si>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</si>
  <si>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</si>
  <si>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</si>
  <si>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</si>
  <si>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</si>
  <si>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</si>
  <si>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</si>
  <si>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</si>
  <si>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</si>
  <si>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</si>
  <si>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</si>
  <si>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</si>
  <si>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</si>
  <si>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</si>
  <si>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</si>
  <si>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</si>
  <si>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</si>
  <si>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</si>
  <si>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</si>
  <si>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</si>
  <si>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</si>
  <si>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</si>
  <si>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</si>
  <si>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</si>
  <si>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</si>
  <si>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</si>
  <si>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</si>
  <si>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</si>
  <si>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</si>
  <si>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</si>
  <si>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</si>
  <si>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</si>
  <si>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</si>
  <si>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</si>
  <si>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</si>
  <si>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</si>
  <si>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</si>
  <si>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</si>
  <si>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</si>
  <si>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</si>
  <si>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</si>
  <si>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</si>
  <si>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</si>
  <si>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</si>
  <si>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</si>
  <si>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</si>
  <si>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</si>
  <si>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</si>
  <si>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</si>
  <si>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</si>
  <si>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</si>
  <si>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</si>
  <si>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</si>
  <si>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</si>
  <si>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</si>
  <si>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</si>
  <si>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</si>
  <si>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</si>
  <si>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</si>
  <si>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</si>
  <si>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</si>
  <si>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</si>
  <si>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</si>
  <si>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</si>
  <si>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</si>
  <si>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</si>
  <si>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</si>
  <si>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</si>
  <si>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</si>
  <si>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</si>
  <si>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</si>
  <si>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</si>
  <si>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</si>
  <si>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</si>
  <si>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</si>
  <si>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</si>
  <si>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</si>
  <si>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</si>
  <si>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</si>
  <si>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</si>
  <si>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</si>
  <si>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</si>
  <si>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</si>
  <si>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</si>
  <si>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</si>
  <si>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</si>
  <si>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</si>
  <si>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</si>
  <si>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</si>
  <si>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</si>
  <si>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</si>
  <si>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</si>
  <si>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</si>
  <si>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</si>
  <si>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</si>
  <si>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</si>
  <si>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</si>
  <si>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</si>
  <si>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</si>
  <si>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</si>
  <si>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</si>
  <si>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</si>
  <si>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</si>
  <si>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</si>
  <si>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</si>
  <si>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</si>
  <si>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</si>
  <si>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</si>
  <si>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</si>
  <si>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</si>
  <si>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</si>
  <si>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</si>
  <si>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</si>
  <si>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</si>
  <si>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</si>
  <si>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</si>
  <si>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</si>
  <si>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</si>
  <si>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</si>
  <si>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</si>
  <si>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</si>
  <si>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</si>
  <si>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</si>
  <si>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</si>
  <si>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</si>
  <si>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</si>
  <si>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</si>
  <si>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</si>
  <si>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</si>
  <si>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</si>
  <si>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</si>
  <si>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</si>
  <si>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</si>
  <si>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</si>
  <si>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</si>
  <si>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</si>
  <si>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</si>
  <si>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</si>
  <si>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</si>
  <si>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</si>
  <si>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</si>
  <si>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</si>
  <si>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</si>
  <si>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</si>
  <si>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</si>
  <si>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</si>
  <si>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</si>
  <si>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</si>
  <si>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</si>
  <si>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</si>
  <si>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</si>
  <si>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</si>
  <si>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</si>
  <si>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</si>
  <si>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</si>
  <si>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</si>
  <si>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</si>
  <si>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</si>
  <si>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</si>
  <si>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</si>
  <si>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</si>
  <si>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</si>
  <si>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</si>
  <si>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</si>
  <si>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</si>
  <si>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</si>
  <si>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</si>
  <si>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</si>
  <si>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</si>
  <si>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</si>
  <si>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</si>
  <si>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</si>
  <si>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</si>
  <si>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</si>
  <si>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</si>
  <si>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</si>
  <si>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</si>
  <si>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</si>
  <si>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</si>
  <si>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</si>
  <si>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</si>
  <si>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</si>
  <si>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</si>
  <si>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</si>
  <si>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</si>
  <si>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</si>
  <si>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</si>
  <si>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</si>
  <si>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</si>
  <si>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</si>
  <si>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</si>
  <si>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</si>
  <si>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</si>
  <si>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</si>
  <si>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</si>
  <si>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</si>
  <si>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</si>
  <si>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</si>
  <si>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</si>
  <si>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</si>
  <si>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</si>
  <si>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</si>
  <si>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</si>
  <si>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</si>
  <si>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</si>
  <si>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</si>
  <si>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</si>
  <si>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</si>
  <si>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</si>
  <si>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</si>
  <si>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</si>
  <si>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</si>
  <si>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</si>
  <si>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</si>
  <si>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</si>
  <si>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</si>
  <si>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</si>
  <si>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</si>
  <si>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</si>
  <si>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</si>
  <si>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</si>
  <si>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</si>
  <si>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</si>
  <si>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</si>
  <si>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</si>
  <si>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</si>
  <si>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</si>
  <si>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</si>
  <si>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</si>
  <si>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</si>
  <si>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</si>
  <si>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</si>
  <si>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</si>
  <si>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</si>
  <si>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</si>
  <si>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</si>
  <si>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</si>
  <si>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</si>
  <si>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</si>
  <si>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</si>
  <si>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</si>
  <si>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</si>
  <si>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</si>
  <si>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</si>
  <si>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</si>
  <si>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</si>
  <si>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</si>
  <si>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</si>
  <si>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</si>
  <si>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</si>
  <si>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</si>
  <si>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</si>
  <si>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</si>
  <si>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</si>
  <si>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</si>
  <si>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</si>
  <si>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</si>
  <si>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</si>
  <si>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</si>
  <si>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</si>
  <si>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</si>
  <si>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</si>
  <si>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</si>
  <si>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</si>
  <si>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</si>
  <si>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</si>
  <si>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</si>
  <si>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</si>
  <si>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</si>
  <si>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</si>
  <si>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</si>
  <si>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</si>
  <si>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</si>
  <si>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</si>
  <si>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</si>
  <si>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</si>
  <si>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</si>
  <si>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</si>
  <si>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</si>
  <si>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</si>
  <si>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</si>
  <si>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</si>
  <si>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</si>
  <si>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</si>
  <si>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</si>
  <si>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</si>
  <si>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</si>
  <si>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</si>
  <si>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</si>
  <si>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</si>
  <si>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</si>
  <si>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</si>
  <si>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</si>
  <si>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</si>
  <si>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</si>
  <si>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</si>
  <si>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</si>
  <si>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</si>
  <si>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</si>
  <si>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</si>
  <si>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</si>
  <si>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</si>
  <si>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</si>
  <si>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</si>
  <si>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</si>
  <si>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</si>
  <si>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</si>
  <si>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</si>
  <si>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</si>
  <si>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</si>
  <si>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</si>
  <si>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</si>
  <si>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</si>
  <si>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</si>
  <si>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</si>
  <si>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</si>
  <si>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</si>
  <si>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</si>
  <si>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</si>
  <si>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</si>
  <si>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</si>
  <si>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</si>
  <si>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</si>
  <si>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</si>
  <si>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</si>
  <si>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</si>
  <si>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</si>
  <si>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</si>
  <si>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</si>
  <si>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</si>
  <si>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</si>
  <si>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</si>
  <si>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</si>
  <si>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</si>
  <si>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</si>
  <si>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</si>
  <si>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</si>
  <si>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</si>
  <si>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</si>
  <si>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</si>
  <si>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</si>
  <si>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</si>
  <si>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</si>
  <si>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</si>
  <si>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</si>
  <si>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</si>
  <si>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</si>
  <si>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</si>
  <si>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</si>
  <si>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</si>
  <si>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</si>
  <si>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</si>
  <si>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</si>
  <si>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</si>
  <si>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</si>
  <si>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</si>
  <si>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</si>
  <si>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</si>
  <si>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</si>
  <si>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</si>
  <si>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</si>
  <si>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</si>
  <si>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</si>
  <si>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</si>
  <si>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</si>
  <si>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</si>
  <si>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</si>
  <si>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</si>
  <si>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</si>
  <si>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</si>
  <si>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</si>
  <si>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</si>
  <si>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</si>
  <si>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</si>
  <si>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</si>
  <si>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</si>
  <si>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</si>
  <si>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</si>
  <si>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</si>
  <si>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</si>
  <si>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</si>
  <si>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</si>
  <si>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</si>
  <si>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</si>
  <si>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</si>
  <si>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</si>
  <si>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</si>
  <si>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</si>
  <si>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</si>
  <si>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</si>
  <si>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</si>
  <si>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</si>
  <si>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</si>
  <si>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</si>
  <si>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</si>
  <si>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</si>
  <si>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</si>
  <si>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</si>
  <si>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</si>
  <si>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</si>
  <si>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</si>
  <si>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</si>
  <si>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</si>
  <si>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</si>
  <si>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</si>
  <si>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</si>
  <si>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</si>
  <si>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</si>
  <si>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</si>
  <si>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</si>
  <si>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</si>
  <si>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</si>
  <si>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</si>
  <si>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</si>
  <si>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</si>
  <si>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</si>
  <si>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</si>
  <si>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</si>
  <si>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</si>
  <si>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</si>
  <si>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</si>
  <si>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</si>
  <si>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</si>
  <si>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</si>
  <si>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</si>
  <si>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</si>
  <si>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</si>
  <si>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</si>
  <si>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</si>
  <si>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</si>
  <si>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</si>
  <si>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</si>
  <si>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</si>
  <si>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</si>
  <si>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</si>
  <si>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</si>
  <si>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</si>
  <si>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</si>
  <si>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</si>
  <si>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</si>
  <si>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</si>
  <si>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</si>
  <si>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</si>
  <si>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</si>
  <si>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</si>
  <si>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</si>
  <si>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</si>
  <si>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</si>
  <si>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</si>
  <si>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</si>
  <si>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</si>
  <si>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</si>
  <si>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</si>
  <si>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</si>
  <si>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</si>
  <si>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</si>
  <si>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</si>
  <si>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</si>
  <si>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</si>
  <si>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</si>
  <si>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</si>
  <si>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</si>
  <si>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</si>
  <si>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</si>
  <si>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</si>
  <si>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</si>
  <si>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</si>
  <si>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</si>
  <si>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</si>
  <si>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</si>
  <si>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</si>
  <si>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</si>
  <si>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</si>
  <si>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</si>
  <si>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</si>
  <si>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</si>
  <si>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</si>
  <si>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</si>
  <si>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</si>
  <si>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</si>
  <si>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</si>
  <si>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</si>
  <si>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</si>
  <si>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</si>
  <si>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</si>
  <si>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</si>
  <si>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</si>
  <si>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</si>
  <si>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</si>
  <si>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</si>
  <si>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</si>
  <si>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</si>
  <si>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</si>
  <si>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</si>
  <si>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</si>
  <si>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</si>
  <si>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</si>
  <si>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</si>
  <si>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</si>
  <si>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</si>
  <si>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</si>
  <si>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</si>
  <si>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</si>
  <si>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</si>
  <si>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</si>
  <si>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</si>
  <si>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</si>
  <si>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</si>
  <si>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</si>
  <si>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</si>
  <si>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</si>
  <si>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</si>
  <si>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</si>
  <si>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</si>
  <si>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</si>
  <si>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</si>
  <si>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</si>
  <si>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</si>
  <si>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</si>
  <si>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</si>
  <si>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</si>
  <si>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</si>
  <si>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</si>
  <si>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</si>
  <si>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</si>
  <si>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</si>
  <si>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</si>
  <si>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</si>
  <si>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</si>
  <si>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</si>
  <si>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</si>
  <si>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</si>
  <si>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</si>
  <si>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</si>
  <si>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</si>
  <si>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</si>
  <si>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</si>
  <si>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</si>
  <si>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</si>
  <si>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</si>
  <si>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</si>
  <si>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</si>
  <si>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</si>
  <si>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</si>
  <si>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</si>
  <si>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</si>
  <si>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</si>
  <si>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</si>
  <si>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</si>
  <si>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</si>
  <si>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</si>
  <si>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</si>
  <si>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</si>
  <si>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</si>
  <si>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</si>
  <si>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</si>
  <si>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</si>
  <si>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</si>
  <si>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</si>
  <si>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</si>
  <si>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</si>
  <si>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</si>
  <si>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</si>
  <si>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</si>
  <si>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</si>
  <si>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</si>
  <si>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</si>
  <si>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</si>
  <si>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</si>
  <si>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</si>
  <si>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</si>
  <si>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</si>
  <si>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</si>
  <si>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</si>
  <si>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</si>
  <si>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</si>
  <si>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</si>
  <si>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</si>
  <si>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</si>
  <si>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</si>
  <si>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</si>
  <si>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</si>
  <si>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</si>
  <si>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</si>
  <si>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</si>
  <si>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</si>
  <si>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</si>
  <si>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</si>
  <si>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</si>
  <si>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</si>
  <si>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</si>
  <si>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</si>
  <si>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</si>
  <si>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</si>
  <si>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</si>
  <si>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</si>
  <si>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</si>
  <si>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</si>
  <si>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</si>
  <si>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</si>
  <si>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</si>
  <si>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</si>
  <si>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</si>
  <si>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</si>
  <si>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</si>
  <si>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</si>
  <si>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</si>
  <si>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</si>
  <si>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</si>
  <si>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</si>
  <si>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</si>
  <si>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</si>
  <si>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</si>
  <si>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</si>
  <si>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</si>
  <si>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</si>
  <si>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</si>
  <si>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</si>
  <si>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</si>
  <si>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</si>
  <si>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</si>
  <si>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</si>
  <si>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</si>
  <si>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</si>
  <si>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</si>
  <si>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</si>
  <si>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</si>
  <si>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</si>
  <si>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</si>
  <si>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</si>
  <si>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</si>
  <si>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</si>
  <si>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</si>
  <si>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</si>
  <si>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</si>
  <si>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</si>
  <si>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</si>
  <si>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</si>
  <si>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</si>
  <si>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</si>
  <si>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</si>
  <si>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</si>
  <si>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</si>
  <si>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</si>
  <si>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</si>
  <si>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</si>
  <si>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</si>
  <si>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</si>
  <si>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</si>
  <si>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</si>
  <si>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</si>
  <si>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</si>
  <si>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</si>
  <si>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</si>
  <si>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</si>
  <si>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</si>
  <si>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</si>
  <si>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</si>
  <si>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</si>
  <si>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</si>
  <si>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</si>
  <si>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</si>
  <si>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</si>
  <si>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</si>
  <si>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</si>
  <si>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</si>
  <si>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</si>
  <si>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</si>
  <si>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</si>
  <si>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</si>
  <si>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</si>
  <si>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</si>
  <si>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</si>
  <si>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</si>
  <si>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</si>
  <si>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</si>
  <si>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</si>
  <si>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</si>
  <si>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</si>
  <si>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</si>
  <si>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</si>
  <si>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</si>
  <si>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</si>
  <si>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</si>
  <si>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</si>
  <si>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</si>
  <si>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</si>
  <si>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</si>
  <si>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</si>
  <si>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</si>
  <si>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</si>
  <si>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</si>
  <si>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</si>
  <si>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</si>
  <si>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</si>
  <si>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</si>
  <si>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</si>
  <si>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</si>
  <si>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</si>
  <si>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</si>
  <si>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</si>
  <si>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</si>
  <si>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</si>
  <si>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</si>
  <si>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</si>
  <si>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</si>
  <si>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</si>
  <si>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</si>
  <si>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</si>
  <si>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</si>
  <si>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</si>
  <si>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</si>
  <si>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</si>
  <si>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</si>
  <si>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</si>
  <si>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</si>
  <si>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</si>
  <si>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</si>
  <si>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</si>
  <si>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</si>
  <si>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</si>
  <si>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</si>
  <si>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</si>
  <si>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</si>
  <si>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</si>
  <si>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</si>
  <si>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</si>
  <si>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</si>
  <si>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</si>
  <si>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</si>
  <si>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</si>
  <si>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</si>
  <si>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</si>
  <si>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</si>
  <si>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</si>
  <si>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</si>
  <si>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</si>
  <si>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</si>
  <si>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</si>
  <si>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</si>
  <si>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</si>
  <si>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</si>
  <si>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</si>
  <si>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</si>
  <si>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</si>
  <si>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</si>
  <si>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</si>
  <si>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</si>
  <si>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</si>
  <si>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</si>
  <si>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</si>
  <si>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</si>
  <si>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</si>
  <si>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</si>
  <si>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</si>
  <si>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</si>
  <si>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</si>
  <si>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</si>
  <si>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</si>
  <si>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</si>
  <si>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</si>
  <si>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</si>
  <si>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</si>
  <si>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</si>
  <si>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</si>
  <si>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</si>
  <si>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</si>
  <si>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</si>
  <si>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</si>
  <si>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</si>
  <si>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</si>
  <si>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</si>
  <si>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</si>
  <si>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</si>
  <si>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</si>
  <si>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</si>
  <si>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</si>
  <si>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</si>
  <si>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</si>
  <si>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</si>
  <si>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</si>
  <si>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</si>
  <si>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</si>
  <si>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</si>
  <si>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</si>
  <si>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</si>
  <si>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</si>
  <si>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</si>
  <si>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</si>
  <si>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</si>
  <si>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</si>
  <si>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</si>
  <si>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</si>
  <si>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</si>
  <si>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</si>
  <si>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</si>
  <si>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</si>
  <si>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</si>
  <si>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</si>
  <si>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</si>
  <si>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</si>
  <si>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</si>
  <si>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</si>
  <si>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</si>
  <si>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</si>
  <si>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</si>
  <si>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</si>
  <si>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</si>
  <si>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</si>
  <si>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</si>
  <si>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</si>
  <si>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</si>
  <si>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</si>
  <si>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</si>
  <si>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</si>
  <si>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</si>
  <si>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</si>
  <si>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</si>
  <si>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</si>
  <si>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</si>
  <si>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</si>
  <si>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</si>
  <si>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</si>
  <si>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</si>
  <si>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</si>
  <si>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</si>
  <si>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</si>
  <si>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</si>
  <si>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</si>
  <si>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</si>
  <si>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</si>
  <si>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</si>
  <si>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</si>
  <si>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</si>
  <si>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</si>
  <si>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</si>
  <si>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</si>
  <si>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</si>
  <si>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</si>
  <si>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</si>
  <si>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</si>
  <si>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</si>
  <si>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</si>
  <si>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</si>
  <si>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</si>
  <si>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</si>
  <si>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</si>
  <si>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</si>
  <si>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</si>
  <si>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</si>
  <si>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</si>
  <si>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</si>
  <si>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</si>
  <si>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</si>
  <si>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</si>
  <si>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</si>
  <si>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</si>
  <si>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</si>
  <si>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</si>
  <si>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</si>
  <si>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</si>
  <si>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</si>
  <si>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</si>
  <si>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</si>
  <si>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</si>
  <si>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</si>
  <si>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</si>
  <si>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</si>
  <si>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</si>
  <si>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</si>
  <si>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</si>
  <si>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</si>
  <si>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</si>
  <si>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</si>
  <si>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</si>
  <si>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</si>
  <si>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</si>
  <si>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</si>
  <si>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</si>
  <si>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</si>
  <si>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</si>
  <si>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</si>
  <si>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</si>
  <si>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</si>
  <si>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</si>
  <si>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</si>
  <si>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</si>
  <si>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</si>
  <si>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</si>
  <si>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</si>
  <si>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</si>
  <si>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</si>
  <si>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</si>
  <si>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</si>
  <si>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</si>
  <si>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</si>
  <si>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</si>
  <si>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</si>
  <si>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</si>
  <si>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</si>
  <si>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</si>
  <si>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</si>
  <si>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</si>
  <si>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</si>
  <si>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</si>
  <si>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</si>
  <si>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</si>
  <si>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</si>
  <si>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</si>
  <si>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</si>
  <si>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</si>
  <si>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</si>
  <si>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</si>
  <si>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</si>
  <si>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</si>
  <si>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</si>
  <si>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</si>
  <si>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</si>
  <si>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</si>
  <si>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</si>
  <si>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</si>
  <si>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</si>
  <si>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</si>
  <si>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</si>
  <si>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</si>
  <si>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</si>
  <si>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</si>
  <si>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</si>
  <si>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</si>
  <si>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</si>
  <si>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</si>
  <si>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</si>
  <si>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</si>
  <si>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</si>
  <si>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</si>
  <si>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</si>
  <si>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</si>
  <si>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</si>
  <si>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</si>
  <si>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</si>
  <si>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</si>
  <si>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</si>
  <si>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</si>
  <si>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</si>
  <si>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</si>
  <si>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</si>
  <si>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</si>
  <si>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</si>
  <si>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</si>
  <si>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</si>
  <si>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</si>
  <si>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</si>
  <si>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</si>
  <si>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</si>
  <si>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</si>
  <si>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</si>
  <si>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</si>
  <si>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</si>
  <si>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</si>
  <si>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</si>
  <si>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</si>
  <si>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</si>
  <si>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</si>
  <si>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</si>
  <si>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</si>
  <si>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</si>
  <si>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</si>
  <si>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</si>
  <si>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</si>
  <si>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</si>
  <si>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</si>
  <si>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</si>
  <si>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</si>
  <si>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</si>
  <si>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</si>
  <si>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</si>
  <si>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</si>
  <si>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</si>
  <si>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</si>
  <si>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</si>
  <si>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</si>
  <si>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</si>
  <si>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</si>
  <si>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</si>
  <si>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</si>
  <si>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</si>
  <si>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</si>
  <si>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</si>
  <si>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</si>
  <si>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</si>
  <si>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</si>
  <si>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</si>
  <si>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</si>
  <si>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</si>
  <si>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</si>
  <si>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</si>
  <si>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</si>
  <si>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</si>
  <si>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</si>
  <si>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</si>
  <si>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</si>
  <si>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</si>
  <si>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</si>
  <si>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</si>
  <si>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</si>
  <si>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</si>
  <si>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</si>
  <si>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</si>
  <si>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</si>
  <si>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</si>
  <si>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</si>
  <si>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</si>
  <si>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</si>
  <si>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</si>
  <si>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</si>
  <si>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</si>
  <si>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</si>
  <si>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</si>
  <si>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</si>
  <si>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</si>
  <si>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</si>
  <si>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</si>
  <si>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</si>
  <si>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</si>
  <si>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</si>
  <si>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</si>
  <si>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</si>
  <si>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</si>
  <si>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</si>
  <si>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</si>
  <si>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</si>
  <si>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</si>
  <si>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</si>
  <si>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</si>
  <si>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</si>
  <si>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</si>
  <si>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</si>
  <si>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</si>
  <si>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</si>
  <si>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</si>
  <si>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</si>
  <si>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</si>
  <si>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</si>
  <si>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</si>
  <si>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</si>
  <si>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</si>
  <si>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</si>
  <si>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</si>
  <si>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</si>
  <si>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</si>
  <si>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</si>
  <si>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</si>
  <si>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</si>
  <si>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</si>
  <si>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</si>
  <si>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</si>
  <si>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</si>
  <si>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</si>
  <si>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</si>
  <si>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</si>
  <si>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</si>
  <si>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</si>
  <si>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</si>
  <si>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</si>
  <si>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</si>
  <si>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</si>
  <si>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</si>
  <si>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</si>
  <si>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</si>
  <si>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</si>
  <si>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</si>
  <si>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</si>
  <si>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</si>
  <si>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</si>
  <si>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</si>
  <si>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</si>
  <si>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</si>
  <si>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</si>
  <si>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</si>
  <si>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</si>
  <si>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</si>
  <si>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</si>
  <si>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</si>
  <si>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</si>
  <si>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</si>
  <si>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</si>
  <si>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</si>
  <si>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</si>
  <si>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</si>
  <si>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</si>
  <si>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</si>
  <si>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</si>
  <si>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</si>
  <si>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</si>
  <si>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</si>
  <si>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</si>
  <si>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</si>
  <si>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</si>
  <si>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</si>
  <si>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</si>
  <si>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</si>
  <si>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</si>
  <si>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</si>
  <si>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</si>
  <si>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</si>
  <si>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</si>
  <si>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</si>
  <si>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</si>
  <si>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</si>
  <si>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</si>
  <si>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</si>
  <si>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</si>
  <si>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</si>
  <si>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</si>
  <si>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</si>
  <si>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</si>
  <si>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</si>
  <si>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</si>
  <si>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</si>
  <si>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</si>
  <si>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</si>
  <si>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</si>
  <si>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</si>
  <si>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</si>
  <si>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</si>
  <si>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</si>
  <si>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</si>
  <si>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</si>
  <si>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</si>
  <si>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</si>
  <si>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</si>
  <si>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</si>
  <si>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</si>
  <si>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</si>
  <si>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</si>
  <si>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</si>
  <si>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</si>
  <si>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</si>
  <si>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</si>
  <si>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</si>
  <si>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</si>
  <si>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</si>
  <si>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</si>
  <si>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</si>
  <si>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</si>
  <si>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</si>
  <si>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</si>
  <si>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</si>
  <si>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</si>
  <si>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</si>
  <si>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</si>
  <si>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</si>
  <si>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</si>
  <si>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</si>
  <si>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</si>
  <si>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</si>
  <si>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</si>
  <si>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</si>
  <si>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</si>
  <si>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</si>
  <si>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</si>
  <si>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</si>
  <si>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</si>
  <si>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</si>
  <si>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</si>
  <si>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</si>
  <si>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</si>
  <si>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</si>
  <si>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</si>
  <si>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</si>
  <si>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</si>
  <si>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</si>
  <si>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</si>
  <si>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</si>
  <si>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</si>
  <si>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</si>
  <si>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</si>
  <si>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</si>
  <si>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</si>
  <si>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</si>
  <si>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</si>
  <si>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</si>
  <si>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</si>
  <si>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</si>
  <si>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</si>
  <si>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</si>
  <si>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</si>
  <si>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</si>
  <si>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</si>
  <si>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</si>
  <si>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</si>
  <si>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</si>
  <si>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</si>
  <si>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</si>
  <si>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</si>
  <si>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</si>
  <si>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</si>
  <si>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</si>
  <si>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</si>
  <si>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</si>
  <si>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</si>
  <si>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</si>
  <si>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</si>
  <si>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</si>
  <si>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</si>
  <si>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</si>
  <si>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</si>
  <si>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</si>
  <si>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</si>
  <si>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</si>
  <si>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</si>
  <si>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</si>
  <si>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</si>
  <si>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</si>
  <si>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</si>
  <si>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</si>
  <si>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</si>
  <si>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</si>
  <si>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</si>
  <si>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</si>
  <si>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</si>
  <si>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</si>
  <si>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</si>
  <si>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</si>
  <si>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</si>
  <si>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</si>
  <si>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</si>
  <si>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</si>
  <si>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</si>
  <si>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</si>
  <si>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</si>
  <si>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</si>
  <si>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</si>
  <si>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</si>
  <si>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</si>
  <si>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</si>
  <si>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</si>
  <si>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</si>
  <si>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</si>
  <si>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</si>
  <si>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</si>
  <si>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</si>
  <si>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</si>
  <si>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</si>
  <si>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</si>
  <si>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</si>
  <si>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</si>
  <si>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</si>
  <si>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</si>
  <si>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</si>
  <si>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</si>
  <si>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</si>
  <si>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</si>
  <si>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</si>
  <si>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</si>
  <si>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</si>
  <si>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</si>
  <si>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</si>
  <si>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</si>
  <si>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</si>
  <si>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</si>
  <si>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</si>
  <si>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</si>
  <si>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</si>
  <si>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</si>
  <si>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</si>
  <si>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</si>
  <si>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</si>
  <si>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</si>
  <si>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</si>
  <si>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</si>
  <si>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</si>
  <si>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</si>
  <si>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</si>
  <si>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</si>
  <si>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</si>
  <si>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</si>
  <si>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</si>
  <si>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</si>
  <si>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</si>
  <si>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</si>
  <si>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</si>
  <si>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</si>
  <si>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</si>
  <si>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</si>
  <si>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</si>
  <si>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</si>
  <si>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</si>
  <si>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</si>
  <si>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</si>
  <si>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</si>
  <si>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</si>
  <si>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</si>
  <si>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</si>
  <si>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</si>
  <si>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</si>
  <si>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</si>
  <si>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</si>
  <si>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</si>
  <si>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</si>
  <si>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</si>
  <si>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</si>
  <si>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</si>
  <si>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</si>
  <si>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</si>
  <si>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</si>
  <si>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</si>
  <si>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</si>
  <si>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</si>
  <si>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</si>
  <si>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</si>
  <si>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</si>
  <si>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</si>
  <si>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</si>
  <si>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</si>
  <si>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</si>
  <si>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</si>
  <si>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</si>
  <si>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</si>
  <si>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</si>
  <si>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</si>
  <si>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</si>
  <si>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</si>
  <si>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</si>
  <si>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</si>
  <si>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</si>
  <si>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</si>
  <si>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</si>
  <si>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</si>
  <si>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</si>
  <si>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</si>
  <si>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</si>
  <si>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</si>
  <si>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</si>
  <si>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</si>
  <si>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</si>
  <si>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</si>
  <si>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</si>
  <si>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</si>
  <si>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</si>
  <si>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</si>
  <si>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</si>
  <si>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</si>
  <si>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</si>
  <si>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</si>
  <si>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</si>
  <si>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</si>
  <si>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</si>
  <si>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</si>
  <si>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</si>
  <si>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</si>
  <si>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</si>
  <si>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</si>
  <si>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</si>
  <si>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</si>
  <si>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</si>
  <si>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</si>
  <si>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</si>
  <si>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</si>
  <si>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</si>
  <si>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</si>
  <si>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</si>
  <si>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</si>
  <si>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</si>
  <si>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</si>
  <si>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</si>
  <si>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</si>
  <si>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</si>
  <si>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</si>
  <si>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</si>
  <si>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</si>
  <si>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</si>
  <si>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</si>
  <si>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</si>
  <si>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</si>
  <si>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</si>
  <si>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</si>
  <si>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</si>
  <si>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</si>
  <si>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</si>
  <si>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</si>
  <si>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</si>
  <si>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</si>
  <si>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</si>
  <si>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</si>
  <si>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</si>
  <si>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</si>
  <si>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</si>
  <si>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</si>
  <si>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</si>
  <si>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</si>
  <si>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</si>
  <si>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</si>
  <si>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</si>
  <si>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</si>
  <si>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</si>
  <si>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</si>
  <si>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</si>
  <si>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</si>
  <si>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</si>
  <si>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</si>
  <si>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</si>
  <si>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</si>
  <si>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</si>
  <si>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</si>
  <si>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</si>
  <si>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</si>
  <si>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</si>
  <si>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</si>
  <si>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</si>
  <si>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</si>
  <si>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</si>
  <si>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</si>
  <si>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</si>
  <si>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</si>
  <si>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</si>
  <si>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</si>
  <si>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</si>
  <si>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</si>
  <si>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</si>
  <si>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</si>
  <si>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</si>
  <si>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</si>
  <si>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</si>
  <si>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</si>
  <si>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</si>
  <si>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</si>
  <si>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</si>
  <si>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</si>
  <si>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</si>
  <si>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</si>
  <si>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</si>
  <si>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</si>
  <si>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</si>
  <si>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</si>
  <si>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</si>
  <si>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</si>
  <si>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</si>
  <si>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</si>
  <si>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</si>
  <si>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</si>
  <si>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</si>
  <si>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</si>
  <si>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</si>
  <si>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</si>
  <si>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</si>
  <si>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</si>
  <si>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</si>
  <si>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</si>
  <si>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</si>
  <si>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</si>
  <si>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</si>
  <si>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</si>
  <si>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</si>
  <si>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</si>
  <si>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</si>
  <si>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</si>
  <si>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</si>
  <si>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</si>
  <si>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</si>
  <si>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</si>
  <si>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</si>
  <si>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</si>
  <si>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</si>
  <si>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</si>
  <si>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</si>
  <si>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</si>
  <si>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</si>
  <si>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</si>
  <si>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</si>
  <si>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</si>
  <si>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</si>
  <si>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</si>
  <si>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</si>
  <si>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</si>
  <si>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</si>
  <si>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</si>
  <si>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</si>
  <si>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</si>
  <si>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</si>
  <si>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</si>
  <si>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</si>
  <si>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</si>
  <si>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</si>
  <si>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</si>
  <si>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</si>
  <si>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</si>
  <si>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</si>
  <si>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</si>
  <si>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</si>
  <si>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</si>
  <si>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</si>
  <si>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</si>
  <si>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</si>
  <si>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</si>
  <si>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</si>
  <si>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</si>
  <si>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</si>
  <si>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</si>
  <si>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</si>
  <si>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</si>
  <si>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</si>
  <si>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</si>
  <si>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</si>
  <si>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</si>
  <si>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</si>
  <si>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</si>
  <si>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</si>
  <si>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</si>
  <si>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</si>
  <si>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</si>
  <si>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</si>
  <si>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</si>
  <si>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</si>
  <si>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</si>
  <si>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</si>
  <si>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</si>
  <si>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</si>
  <si>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</si>
  <si>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</si>
  <si>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</si>
  <si>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</si>
  <si>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</si>
  <si>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</si>
  <si>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</si>
  <si>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</si>
  <si>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</si>
  <si>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</si>
  <si>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</si>
  <si>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</si>
  <si>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</si>
  <si>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</si>
  <si>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</si>
  <si>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</si>
  <si>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</si>
  <si>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</si>
  <si>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</si>
  <si>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</si>
  <si>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</si>
  <si>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</si>
  <si>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</si>
  <si>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</si>
  <si>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</si>
  <si>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</si>
  <si>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</si>
  <si>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</si>
  <si>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</si>
  <si>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</si>
  <si>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</si>
  <si>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</si>
  <si>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</si>
  <si>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</si>
  <si>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</si>
  <si>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</si>
  <si>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</si>
  <si>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</si>
  <si>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</si>
  <si>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</si>
  <si>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</si>
  <si>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</si>
  <si>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</si>
  <si>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</si>
  <si>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</si>
  <si>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</si>
  <si>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</si>
  <si>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</si>
  <si>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</si>
  <si>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</si>
  <si>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</si>
  <si>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</si>
  <si>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</si>
  <si>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</si>
  <si>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</si>
  <si>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</si>
  <si>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</si>
  <si>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</si>
  <si>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</si>
  <si>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</si>
  <si>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</si>
  <si>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</si>
  <si>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</si>
  <si>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</si>
  <si>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</si>
  <si>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</si>
  <si>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</si>
  <si>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</si>
  <si>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</si>
  <si>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</si>
  <si>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</si>
  <si>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</si>
  <si>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</si>
  <si>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</si>
  <si>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</si>
  <si>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</si>
  <si>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</si>
  <si>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</si>
  <si>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</si>
  <si>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</si>
  <si>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</si>
  <si>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</si>
  <si>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</si>
  <si>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</si>
  <si>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</si>
  <si>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</si>
  <si>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</si>
  <si>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</si>
  <si>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</si>
  <si>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</si>
  <si>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</si>
  <si>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</si>
  <si>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</si>
  <si>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</si>
  <si>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</si>
  <si>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</si>
  <si>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</si>
  <si>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</si>
  <si>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</si>
  <si>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</si>
  <si>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</si>
  <si>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</si>
  <si>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</si>
  <si>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</si>
  <si>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</si>
  <si>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</si>
  <si>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</si>
  <si>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</si>
  <si>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</si>
  <si>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</si>
  <si>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</si>
  <si>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</si>
  <si>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</si>
  <si>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</si>
  <si>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</si>
  <si>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</si>
  <si>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</si>
  <si>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</si>
  <si>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</si>
  <si>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</si>
  <si>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</si>
  <si>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</si>
  <si>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</si>
  <si>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</si>
  <si>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</si>
  <si>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</si>
  <si>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</si>
  <si>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</si>
  <si>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</si>
  <si>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</si>
  <si>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</si>
  <si>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</si>
  <si>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</si>
  <si>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</si>
  <si>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</si>
  <si>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</si>
  <si>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</si>
  <si>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</si>
  <si>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</si>
  <si>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</si>
  <si>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</si>
  <si>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</si>
  <si>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</si>
  <si>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</si>
  <si>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</si>
  <si>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</si>
  <si>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</si>
  <si>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</si>
  <si>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</si>
  <si>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</si>
  <si>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</si>
  <si>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</si>
  <si>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</si>
  <si>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</si>
  <si>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</si>
  <si>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</si>
  <si>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</si>
  <si>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</si>
  <si>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</si>
  <si>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</si>
  <si>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</si>
  <si>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</si>
  <si>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</si>
  <si>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</si>
  <si>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</si>
  <si>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</si>
  <si>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</si>
  <si>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</si>
  <si>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</si>
  <si>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</si>
  <si>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</si>
  <si>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</si>
  <si>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</si>
  <si>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</si>
  <si>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</si>
  <si>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</si>
  <si>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</si>
  <si>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</si>
  <si>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</si>
  <si>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</si>
  <si>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</si>
  <si>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</si>
  <si>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</si>
  <si>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</si>
  <si>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</si>
  <si>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</si>
  <si>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</si>
  <si>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</si>
  <si>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</si>
  <si>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</si>
  <si>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</si>
  <si>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</si>
  <si>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</si>
  <si>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</si>
  <si>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</si>
  <si>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</si>
  <si>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</si>
  <si>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</si>
  <si>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</si>
  <si>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</si>
  <si>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</si>
  <si>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</si>
  <si>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</si>
  <si>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</si>
  <si>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</si>
  <si>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</si>
  <si>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</si>
  <si>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</si>
  <si>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</si>
  <si>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</si>
  <si>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</si>
  <si>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</si>
  <si>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</si>
  <si>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</si>
  <si>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</si>
  <si>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</si>
  <si>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</si>
  <si>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</si>
  <si>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</si>
  <si>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</si>
  <si>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</si>
  <si>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</si>
  <si>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</si>
  <si>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</si>
  <si>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</si>
  <si>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</si>
  <si>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</si>
  <si>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</si>
  <si>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</si>
  <si>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</si>
  <si>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</si>
  <si>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</si>
  <si>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</si>
  <si>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</si>
  <si>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</si>
  <si>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</si>
  <si>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</si>
  <si>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</si>
  <si>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</si>
  <si>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</si>
  <si>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</si>
  <si>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</si>
  <si>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</si>
  <si>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</si>
  <si>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</si>
  <si>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</si>
  <si>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</si>
  <si>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</si>
  <si>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</si>
  <si>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</si>
  <si>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</si>
  <si>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</si>
  <si>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</si>
  <si>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</si>
  <si>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</si>
  <si>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</si>
  <si>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</si>
  <si>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</si>
  <si>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</si>
  <si>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</si>
  <si>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</si>
  <si>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</si>
  <si>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</si>
  <si>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</si>
  <si>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</si>
  <si>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</si>
  <si>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</si>
  <si>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</si>
  <si>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</si>
  <si>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</si>
  <si>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</si>
  <si>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</si>
  <si>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</si>
  <si>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</si>
  <si>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</si>
  <si>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</si>
  <si>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</si>
  <si>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</si>
  <si>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</si>
  <si>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</si>
  <si>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</si>
  <si>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</si>
  <si>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</si>
  <si>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</si>
  <si>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</si>
  <si>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</si>
  <si>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</si>
  <si>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</si>
  <si>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</si>
  <si>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</si>
  <si>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</si>
  <si>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</si>
  <si>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</si>
  <si>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</si>
  <si>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</si>
  <si>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</si>
  <si>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</si>
  <si>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</si>
  <si>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</si>
  <si>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</si>
  <si>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</si>
  <si>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</si>
  <si>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</si>
  <si>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</si>
  <si>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</si>
  <si>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</si>
  <si>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</si>
  <si>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</si>
  <si>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</si>
  <si>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</si>
  <si>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</si>
  <si>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</si>
  <si>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</si>
  <si>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</si>
  <si>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</si>
  <si>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</si>
  <si>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</si>
  <si>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</si>
  <si>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</si>
  <si>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</si>
  <si>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</si>
  <si>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</si>
  <si>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</si>
  <si>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</si>
  <si>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</si>
  <si>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</si>
  <si>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</si>
  <si>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</si>
  <si>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</si>
  <si>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</si>
  <si>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</si>
  <si>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</si>
  <si>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</si>
  <si>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</si>
  <si>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</si>
  <si>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</si>
  <si>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</si>
  <si>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</si>
  <si>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</si>
  <si>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</si>
  <si>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</si>
  <si>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</si>
  <si>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</si>
  <si>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</si>
  <si>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</si>
  <si>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</si>
  <si>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</si>
  <si>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</si>
  <si>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</si>
  <si>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</si>
  <si>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</si>
  <si>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</si>
  <si>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</si>
  <si>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</si>
  <si>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</si>
  <si>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</si>
  <si>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</si>
  <si>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</si>
  <si>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</si>
  <si>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</si>
  <si>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</si>
  <si>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</si>
  <si>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</si>
  <si>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</si>
  <si>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</si>
  <si>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</si>
  <si>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</si>
  <si>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</si>
  <si>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</si>
  <si>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</si>
  <si>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</si>
  <si>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</si>
  <si>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</si>
  <si>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</si>
  <si>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</si>
  <si>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</si>
  <si>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</si>
  <si>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</si>
  <si>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</si>
  <si>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</si>
  <si>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</si>
  <si>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</si>
  <si>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</si>
  <si>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</si>
  <si>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</si>
  <si>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</si>
  <si>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</si>
  <si>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</si>
  <si>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</si>
  <si>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</si>
  <si>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</si>
  <si>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</si>
  <si>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</si>
  <si>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</si>
  <si>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</si>
  <si>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</si>
  <si>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</si>
  <si>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</si>
  <si>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</si>
  <si>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</si>
  <si>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</si>
  <si>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</si>
  <si>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</si>
  <si>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</si>
  <si>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</si>
  <si>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</si>
  <si>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</si>
  <si>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</si>
  <si>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</si>
  <si>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</si>
  <si>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</si>
  <si>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</si>
  <si>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</si>
  <si>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</si>
  <si>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</si>
  <si>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</si>
  <si>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</si>
  <si>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</si>
  <si>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</si>
  <si>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</si>
  <si>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</si>
  <si>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</si>
  <si>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</si>
  <si>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</si>
  <si>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</si>
  <si>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</si>
  <si>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</si>
  <si>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</si>
  <si>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</si>
  <si>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</si>
  <si>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</si>
  <si>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</si>
  <si>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</si>
  <si>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</si>
  <si>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</si>
  <si>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</si>
  <si>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</si>
  <si>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</si>
  <si>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</si>
  <si>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</si>
  <si>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</si>
  <si>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</si>
  <si>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</si>
  <si>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</si>
  <si>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</si>
  <si>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</si>
  <si>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</si>
  <si>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</si>
  <si>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</si>
  <si>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</si>
  <si>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</si>
  <si>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</si>
  <si>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</si>
  <si>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</si>
  <si>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</si>
  <si>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</si>
  <si>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</si>
  <si>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</si>
  <si>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</si>
  <si>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</si>
  <si>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</si>
  <si>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</si>
  <si>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</si>
  <si>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</si>
  <si>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</si>
  <si>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</si>
  <si>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</si>
  <si>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</si>
  <si>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</si>
  <si>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</si>
  <si>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</si>
  <si>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</si>
  <si>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</si>
  <si>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</si>
  <si>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</si>
  <si>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</si>
  <si>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</si>
  <si>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</si>
  <si>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</si>
  <si>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</si>
  <si>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</si>
  <si>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</si>
  <si>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</si>
  <si>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</si>
  <si>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</si>
  <si>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</si>
  <si>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</si>
  <si>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</si>
  <si>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</si>
  <si>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</si>
  <si>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</si>
  <si>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</si>
  <si>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</si>
  <si>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</si>
  <si>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</si>
  <si>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</si>
  <si>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</si>
  <si>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</si>
  <si>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</si>
  <si>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</si>
  <si>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</si>
  <si>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</si>
  <si>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</si>
  <si>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</si>
  <si>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</si>
  <si>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</si>
  <si>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</si>
  <si>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</si>
  <si>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</si>
  <si>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</si>
  <si>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</si>
  <si>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</si>
  <si>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</si>
  <si>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</si>
  <si>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</si>
  <si>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</si>
  <si>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</si>
  <si>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</si>
  <si>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</si>
  <si>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</si>
  <si>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</si>
  <si>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</si>
  <si>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</si>
  <si>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</si>
  <si>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</si>
  <si>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</si>
  <si>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</si>
  <si>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</si>
  <si>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</si>
  <si>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</si>
  <si>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</si>
  <si>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</si>
  <si>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</si>
  <si>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</si>
  <si>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</si>
  <si>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</si>
  <si>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</si>
  <si>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</si>
  <si>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</si>
  <si>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</si>
  <si>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</si>
  <si>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</si>
  <si>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</si>
  <si>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</si>
  <si>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</si>
  <si>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</si>
  <si>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</si>
  <si>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</si>
  <si>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</si>
  <si>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</si>
  <si>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</si>
  <si>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</si>
  <si>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</si>
  <si>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</si>
  <si>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</si>
  <si>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</si>
  <si>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</si>
  <si>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</si>
  <si>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</si>
  <si>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</si>
  <si>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</si>
  <si>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</si>
  <si>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</si>
  <si>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</si>
  <si>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</si>
  <si>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</si>
  <si>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</si>
  <si>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</si>
  <si>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</si>
  <si>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</si>
  <si>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</si>
  <si>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</si>
  <si>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</si>
  <si>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</si>
  <si>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</si>
  <si>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</si>
  <si>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</si>
  <si>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</si>
  <si>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</si>
  <si>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</si>
  <si>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</si>
  <si>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</si>
  <si>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</si>
  <si>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</si>
  <si>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</si>
  <si>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</si>
  <si>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</si>
  <si>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</si>
  <si>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</si>
  <si>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</si>
  <si>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</si>
  <si>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</si>
  <si>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</si>
  <si>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</si>
  <si>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</si>
  <si>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</si>
  <si>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</si>
  <si>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</si>
  <si>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</si>
  <si>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</si>
  <si>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</si>
  <si>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</si>
  <si>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</si>
  <si>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</si>
  <si>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</si>
  <si>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</si>
  <si>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</si>
  <si>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</si>
  <si>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</si>
  <si>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</si>
  <si>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</si>
  <si>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</si>
  <si>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</si>
  <si>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</si>
  <si>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</si>
  <si>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</si>
  <si>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</si>
  <si>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</si>
  <si>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</si>
  <si>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</si>
  <si>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</si>
  <si>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</si>
  <si>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</si>
  <si>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</si>
  <si>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</si>
  <si>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</si>
  <si>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</si>
  <si>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</si>
  <si>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</si>
  <si>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</si>
  <si>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</si>
  <si>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</si>
  <si>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</si>
  <si>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</si>
  <si>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</si>
  <si>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</si>
  <si>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</si>
  <si>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</si>
  <si>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</si>
  <si>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</si>
  <si>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</si>
  <si>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</si>
  <si>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</si>
  <si>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</si>
  <si>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</si>
  <si>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</si>
  <si>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</si>
  <si>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</si>
  <si>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</si>
  <si>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</si>
  <si>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</si>
  <si>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</si>
  <si>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</si>
  <si>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</si>
  <si>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</si>
  <si>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</si>
  <si>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</si>
  <si>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</si>
  <si>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</si>
  <si>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</si>
  <si>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</si>
  <si>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</si>
  <si>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</si>
  <si>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</si>
  <si>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</si>
  <si>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</si>
  <si>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</si>
  <si>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</si>
  <si>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</si>
  <si>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</si>
  <si>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</si>
  <si>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</si>
  <si>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</si>
  <si>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</si>
  <si>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</si>
  <si>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</si>
  <si>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</si>
  <si>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</si>
  <si>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</si>
  <si>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</si>
  <si>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</si>
  <si>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</si>
  <si>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</si>
  <si>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</si>
  <si>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</si>
  <si>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</si>
  <si>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</si>
  <si>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</si>
  <si>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</si>
  <si>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</si>
  <si>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</si>
  <si>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</si>
  <si>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</si>
  <si>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</si>
  <si>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</si>
  <si>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</si>
  <si>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</si>
  <si>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</si>
  <si>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</si>
  <si>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</si>
  <si>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</si>
  <si>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</si>
  <si>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</si>
  <si>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</si>
  <si>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</si>
  <si>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</si>
  <si>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</si>
  <si>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</si>
  <si>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</si>
  <si>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</si>
  <si>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</si>
  <si>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</si>
  <si>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</si>
  <si>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</si>
  <si>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</si>
  <si>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</si>
  <si>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</si>
  <si>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</si>
  <si>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</si>
  <si>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</si>
  <si>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</si>
  <si>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</si>
  <si>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</si>
  <si>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</si>
  <si>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</si>
  <si>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</si>
  <si>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</si>
  <si>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</si>
  <si>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</si>
  <si>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</si>
  <si>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</si>
  <si>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</si>
  <si>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</si>
  <si>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</si>
  <si>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</si>
  <si>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</si>
  <si>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</si>
  <si>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</si>
  <si>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</si>
  <si>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</si>
  <si>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</si>
  <si>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</si>
  <si>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</si>
  <si>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</si>
  <si>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</si>
  <si>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</si>
  <si>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</si>
  <si>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</si>
  <si>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</si>
  <si>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</si>
  <si>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</si>
  <si>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</si>
  <si>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</si>
  <si>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</si>
  <si>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</si>
  <si>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</si>
  <si>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</si>
  <si>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</si>
  <si>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</si>
  <si>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</si>
  <si>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</si>
  <si>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</si>
  <si>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</si>
  <si>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</si>
  <si>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</si>
  <si>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</si>
  <si>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</si>
  <si>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</si>
  <si>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</si>
  <si>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</si>
  <si>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</si>
  <si>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</si>
  <si>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</si>
  <si>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</si>
  <si>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</si>
  <si>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</si>
  <si>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</si>
  <si>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</si>
  <si>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</si>
  <si>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</si>
  <si>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</si>
  <si>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</si>
  <si>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</si>
  <si>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</si>
  <si>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</si>
  <si>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</si>
  <si>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</si>
  <si>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</si>
  <si>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</si>
  <si>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</si>
  <si>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</si>
  <si>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</si>
  <si>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</si>
  <si>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</si>
  <si>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</si>
  <si>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</si>
  <si>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</si>
  <si>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</si>
  <si>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</si>
  <si>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</si>
  <si>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</si>
  <si>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</si>
  <si>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</si>
  <si>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</si>
  <si>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</si>
  <si>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</si>
  <si>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</si>
  <si>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</si>
  <si>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</si>
  <si>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</si>
  <si>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</si>
  <si>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</si>
  <si>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</si>
  <si>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</si>
  <si>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</si>
  <si>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</si>
  <si>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</si>
  <si>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</si>
  <si>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</si>
  <si>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</si>
  <si>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</si>
  <si>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</si>
  <si>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</si>
  <si>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</si>
  <si>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</si>
  <si>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</si>
  <si>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</si>
  <si>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</si>
  <si>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</si>
  <si>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</si>
  <si>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</si>
  <si>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</si>
  <si>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</si>
  <si>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</si>
  <si>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</si>
  <si>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</si>
  <si>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</si>
  <si>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</si>
  <si>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</si>
  <si>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</si>
  <si>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</si>
  <si>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</si>
  <si>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</si>
  <si>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</si>
  <si>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</si>
  <si>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</si>
  <si>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</si>
  <si>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</si>
  <si>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</si>
  <si>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</si>
  <si>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</si>
  <si>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</si>
  <si>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</si>
  <si>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</si>
  <si>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</si>
  <si>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</si>
  <si>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</si>
  <si>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</si>
  <si>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</si>
  <si>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</si>
  <si>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</si>
  <si>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</si>
  <si>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</si>
  <si>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</si>
  <si>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</si>
  <si>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</si>
  <si>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</si>
  <si>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</si>
  <si>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</si>
  <si>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</si>
  <si>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</si>
  <si>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</si>
  <si>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</si>
  <si>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</si>
  <si>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</si>
  <si>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</si>
  <si>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</si>
  <si>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</si>
  <si>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</si>
  <si>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</si>
  <si>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</si>
  <si>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</si>
  <si>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</si>
  <si>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</si>
  <si>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</si>
  <si>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</si>
  <si>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</si>
  <si>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</si>
  <si>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</si>
  <si>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</si>
  <si>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</si>
  <si>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</si>
  <si>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</si>
  <si>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</si>
  <si>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</si>
  <si>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</si>
  <si>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</si>
  <si>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</si>
  <si>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</si>
  <si>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</si>
  <si>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</si>
  <si>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</si>
  <si>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</si>
  <si>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</si>
  <si>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</si>
  <si>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</si>
  <si>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</si>
  <si>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</si>
  <si>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</si>
  <si>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</si>
  <si>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</si>
  <si>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</si>
  <si>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</si>
  <si>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</si>
  <si>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</si>
  <si>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</si>
  <si>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</si>
  <si>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</si>
  <si>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</si>
  <si>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</si>
  <si>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</si>
  <si>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</si>
  <si>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</si>
  <si>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</si>
  <si>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</si>
  <si>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</si>
  <si>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</si>
  <si>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</si>
  <si>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</si>
  <si>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</si>
  <si>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</si>
  <si>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</si>
  <si>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</si>
  <si>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</si>
  <si>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</si>
  <si>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</si>
  <si>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</si>
  <si>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</si>
  <si>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</si>
  <si>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</si>
  <si>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</si>
  <si>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</si>
  <si>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</si>
  <si>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</si>
  <si>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</si>
  <si>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</si>
  <si>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</si>
  <si>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</si>
  <si>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</si>
  <si>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</si>
  <si>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</si>
  <si>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</si>
  <si>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</si>
  <si>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</si>
  <si>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</si>
  <si>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</si>
  <si>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</si>
  <si>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</si>
  <si>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</si>
  <si>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</si>
  <si>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</si>
  <si>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</si>
  <si>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</si>
  <si>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</si>
  <si>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</si>
  <si>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</si>
  <si>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</si>
  <si>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</si>
  <si>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</si>
  <si>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</si>
  <si>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</si>
  <si>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</si>
  <si>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</si>
  <si>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</si>
  <si>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</si>
  <si>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</si>
  <si>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</si>
  <si>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</si>
  <si>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</si>
  <si>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</si>
  <si>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</si>
  <si>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</si>
  <si>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</si>
  <si>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</si>
  <si>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</si>
  <si>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</si>
  <si>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</si>
  <si>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</si>
  <si>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</si>
  <si>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</si>
  <si>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</si>
  <si>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</si>
  <si>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</si>
  <si>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</si>
  <si>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</si>
  <si>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</si>
  <si>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</si>
  <si>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</si>
  <si>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</si>
  <si>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</si>
  <si>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</si>
  <si>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</si>
  <si>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</si>
  <si>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</si>
  <si>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</si>
  <si>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</si>
  <si>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</si>
  <si>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</si>
  <si>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</si>
  <si>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</si>
  <si>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</si>
  <si>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</si>
  <si>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</si>
  <si>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</si>
  <si>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</si>
  <si>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</si>
  <si>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</si>
  <si>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</si>
  <si>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</si>
  <si>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</si>
  <si>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</si>
  <si>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</si>
  <si>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</si>
  <si>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</si>
  <si>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</si>
  <si>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</si>
  <si>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</si>
  <si>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</si>
  <si>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</si>
  <si>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</si>
  <si>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</si>
  <si>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</si>
  <si>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</si>
  <si>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</si>
  <si>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</si>
  <si>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</si>
  <si>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</si>
  <si>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</si>
  <si>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</si>
  <si>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</si>
  <si>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</si>
  <si>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</si>
  <si>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</si>
  <si>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</si>
  <si>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</si>
  <si>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</si>
  <si>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</si>
  <si>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</si>
  <si>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</si>
  <si>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</si>
  <si>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</si>
  <si>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</si>
  <si>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</si>
  <si>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</si>
  <si>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</si>
  <si>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</si>
  <si>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</si>
  <si>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</si>
  <si>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</si>
  <si>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</si>
  <si>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</si>
  <si>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</si>
  <si>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</si>
  <si>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</si>
  <si>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</si>
  <si>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</si>
  <si>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</si>
  <si>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</si>
  <si>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</si>
  <si>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</si>
  <si>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</si>
  <si>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</si>
  <si>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</si>
  <si>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</si>
  <si>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</si>
  <si>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</si>
  <si>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</si>
  <si>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</si>
  <si>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</si>
  <si>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</si>
  <si>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</si>
  <si>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</si>
  <si>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</si>
  <si>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</si>
  <si>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</si>
  <si>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</si>
  <si>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</si>
  <si>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</si>
  <si>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</si>
  <si>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</si>
  <si>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</si>
  <si>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</si>
  <si>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</si>
  <si>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</si>
  <si>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</si>
  <si>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</si>
  <si>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</si>
  <si>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</si>
  <si>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</si>
  <si>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</si>
  <si>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</si>
  <si>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</si>
  <si>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</si>
  <si>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</si>
  <si>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</si>
  <si>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</si>
  <si>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</si>
  <si>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</si>
  <si>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</si>
  <si>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</si>
  <si>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</si>
  <si>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</si>
  <si>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</si>
  <si>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</si>
  <si>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</si>
  <si>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</si>
  <si>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</si>
  <si>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</si>
  <si>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</si>
  <si>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</si>
  <si>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</si>
  <si>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</si>
  <si>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</si>
  <si>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</si>
  <si>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</si>
  <si>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</si>
  <si>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</si>
  <si>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</si>
  <si>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</si>
  <si>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</si>
  <si>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</si>
  <si>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</si>
  <si>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</si>
  <si>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</si>
  <si>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</si>
  <si>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</si>
  <si>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</si>
  <si>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</si>
  <si>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</si>
  <si>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</si>
  <si>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</si>
  <si>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</si>
  <si>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</si>
  <si>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</si>
  <si>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</si>
  <si>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</si>
  <si>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</si>
  <si>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</si>
  <si>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</si>
  <si>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</si>
  <si>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</si>
  <si>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</si>
  <si>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</si>
  <si>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</si>
  <si>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</si>
  <si>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</si>
  <si>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</si>
  <si>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</si>
  <si>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</si>
  <si>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</si>
  <si>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</si>
  <si>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</si>
  <si>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</si>
  <si>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</si>
  <si>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</si>
  <si>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</si>
  <si>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</si>
  <si>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</si>
  <si>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</si>
  <si>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</si>
  <si>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</si>
  <si>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</si>
  <si>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</si>
  <si>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</si>
  <si>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</si>
  <si>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</si>
  <si>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</si>
  <si>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</si>
  <si>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</si>
  <si>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</si>
  <si>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</si>
  <si>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</si>
  <si>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</si>
  <si>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</si>
  <si>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</si>
  <si>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</si>
  <si>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</si>
  <si>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</si>
  <si>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</si>
  <si>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</si>
  <si>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</si>
  <si>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</si>
  <si>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</si>
  <si>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</si>
  <si>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</si>
  <si>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</si>
  <si>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</si>
  <si>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</si>
  <si>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</si>
  <si>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</si>
  <si>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</si>
  <si>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</si>
  <si>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</si>
  <si>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</si>
  <si>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</si>
  <si>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</si>
  <si>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</si>
  <si>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</si>
  <si>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</si>
  <si>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</si>
  <si>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</si>
  <si>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</si>
  <si>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</si>
  <si>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</si>
  <si>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</si>
  <si>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</si>
  <si>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</si>
  <si>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</si>
  <si>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</si>
  <si>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</si>
  <si>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</si>
  <si>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</si>
  <si>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</si>
  <si>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</si>
  <si>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</si>
  <si>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</si>
  <si>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</si>
  <si>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</si>
  <si>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</si>
  <si>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</si>
  <si>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</si>
  <si>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</si>
  <si>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</si>
  <si>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</si>
  <si>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</si>
  <si>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</si>
  <si>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</si>
  <si>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</si>
  <si>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</si>
  <si>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</si>
  <si>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</si>
  <si>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</si>
  <si>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</si>
  <si>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</si>
  <si>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</si>
  <si>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</si>
  <si>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</si>
  <si>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</si>
  <si>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</si>
  <si>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</si>
  <si>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</si>
  <si>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</si>
  <si>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</si>
  <si>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</si>
  <si>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</si>
  <si>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</si>
  <si>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</si>
  <si>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</si>
  <si>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</si>
  <si>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</si>
  <si>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</si>
  <si>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</si>
  <si>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</si>
  <si>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</si>
  <si>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</si>
  <si>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</si>
  <si>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</si>
  <si>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</si>
  <si>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</si>
  <si>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</si>
  <si>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</si>
  <si>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</si>
  <si>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</si>
  <si>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</si>
  <si>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</si>
  <si>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</si>
  <si>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</si>
  <si>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</si>
  <si>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</si>
  <si>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</si>
  <si>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</si>
  <si>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</si>
  <si>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</si>
  <si>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</si>
  <si>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</si>
  <si>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</si>
  <si>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</si>
  <si>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</si>
  <si>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</si>
  <si>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</si>
  <si>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</si>
  <si>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</si>
  <si>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</si>
  <si>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</si>
  <si>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</si>
  <si>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</si>
  <si>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</si>
  <si>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</si>
  <si>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</si>
  <si>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</si>
  <si>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</si>
  <si>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</si>
  <si>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</si>
  <si>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</si>
  <si>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</si>
  <si>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</si>
  <si>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</si>
  <si>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</si>
  <si>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</si>
  <si>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</si>
  <si>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</si>
  <si>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</si>
  <si>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</si>
  <si>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</si>
  <si>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</si>
  <si>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</si>
  <si>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</si>
  <si>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</si>
  <si>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</si>
  <si>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</si>
  <si>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</si>
  <si>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</si>
  <si>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</si>
  <si>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</si>
  <si>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</si>
  <si>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</si>
  <si>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</si>
  <si>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</si>
  <si>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</si>
  <si>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</si>
  <si>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</si>
  <si>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</si>
  <si>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</si>
  <si>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</si>
  <si>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</si>
  <si>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</si>
  <si>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</si>
  <si>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</si>
  <si>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</si>
  <si>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</si>
  <si>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</si>
  <si>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</si>
  <si>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</si>
  <si>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</si>
  <si>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</si>
  <si>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</si>
  <si>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</si>
  <si>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</si>
  <si>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</si>
  <si>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</si>
  <si>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</si>
  <si>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</si>
  <si>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</si>
  <si>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</si>
  <si>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</si>
  <si>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</si>
  <si>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</si>
  <si>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</si>
  <si>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</si>
  <si>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</si>
  <si>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</si>
  <si>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</si>
  <si>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</si>
  <si>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</si>
  <si>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</si>
  <si>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</si>
  <si>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</si>
  <si>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</si>
  <si>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</si>
  <si>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</si>
  <si>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</si>
  <si>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</si>
  <si>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</si>
  <si>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</si>
  <si>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</si>
  <si>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</si>
  <si>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</si>
  <si>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</si>
  <si>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</si>
  <si>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</si>
  <si>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</si>
  <si>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</si>
  <si>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</si>
  <si>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</si>
  <si>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</si>
  <si>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</si>
  <si>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</si>
  <si>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</si>
  <si>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</si>
  <si>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</si>
  <si>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</si>
  <si>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</si>
  <si>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</si>
  <si>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</si>
  <si>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</si>
  <si>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</si>
  <si>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</si>
  <si>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</si>
  <si>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</si>
  <si>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</si>
  <si>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</si>
  <si>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</si>
  <si>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</si>
  <si>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</si>
  <si>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</si>
  <si>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</si>
  <si>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</si>
  <si>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</si>
  <si>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</si>
  <si>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</si>
  <si>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</si>
  <si>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</si>
  <si>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</si>
  <si>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</si>
  <si>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</si>
  <si>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</si>
  <si>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</si>
  <si>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</si>
  <si>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</si>
  <si>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</si>
  <si>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</si>
  <si>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</si>
  <si>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</si>
  <si>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</si>
  <si>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</si>
  <si>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</si>
  <si>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</si>
  <si>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</si>
  <si>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</si>
  <si>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</si>
  <si>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</si>
  <si>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</si>
  <si>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</si>
  <si>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</si>
  <si>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</si>
  <si>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</si>
  <si>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</si>
  <si>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</si>
  <si>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</si>
  <si>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</si>
  <si>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</si>
  <si>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</si>
  <si>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</si>
  <si>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</si>
  <si>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</si>
  <si>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</si>
  <si>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</si>
  <si>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</si>
  <si>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</si>
  <si>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</si>
  <si>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</si>
  <si>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</si>
  <si>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</si>
  <si>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</si>
  <si>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</si>
  <si>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</si>
  <si>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</si>
  <si>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</si>
  <si>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</si>
  <si>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</si>
  <si>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</si>
  <si>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</si>
  <si>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</si>
  <si>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</si>
  <si>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</si>
  <si>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</si>
  <si>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</si>
  <si>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</si>
  <si>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</si>
  <si>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</si>
  <si>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</si>
  <si>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</si>
  <si>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</si>
  <si>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</si>
  <si>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</si>
  <si>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</si>
  <si>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</si>
  <si>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</si>
  <si>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</si>
  <si>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</si>
  <si>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</si>
  <si>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</si>
  <si>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</si>
  <si>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</si>
  <si>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</si>
  <si>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</si>
  <si>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</si>
  <si>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</si>
  <si>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</si>
  <si>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</si>
  <si>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</si>
  <si>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</si>
  <si>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</si>
  <si>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</si>
  <si>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</si>
  <si>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</si>
  <si>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</si>
  <si>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</si>
  <si>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</si>
  <si>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</si>
  <si>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</si>
  <si>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</si>
  <si>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</si>
  <si>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</si>
  <si>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</si>
  <si>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</si>
  <si>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</si>
  <si>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</si>
  <si>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</si>
  <si>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</si>
  <si>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</si>
  <si>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</si>
  <si>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</si>
  <si>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</si>
  <si>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</si>
  <si>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</si>
  <si>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</si>
  <si>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</si>
  <si>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</si>
  <si>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</si>
  <si>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</si>
  <si>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</si>
  <si>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</si>
  <si>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</si>
  <si>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</si>
  <si>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</si>
  <si>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</si>
  <si>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</si>
  <si>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</si>
  <si>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</si>
  <si>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</si>
  <si>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</si>
  <si>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</si>
  <si>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</si>
  <si>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</si>
  <si>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</si>
  <si>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</si>
  <si>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</si>
  <si>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</si>
  <si>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</si>
  <si>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</si>
  <si>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</si>
  <si>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</si>
  <si>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</si>
  <si>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</si>
  <si>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</si>
  <si>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</si>
  <si>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</si>
  <si>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</si>
  <si>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</si>
  <si>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</si>
  <si>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</si>
  <si>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</si>
  <si>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</si>
  <si>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</si>
  <si>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</si>
  <si>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</si>
  <si>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</si>
  <si>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</si>
  <si>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</si>
  <si>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</si>
  <si>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</si>
  <si>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</si>
  <si>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</si>
  <si>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</si>
  <si>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</si>
  <si>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</si>
  <si>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</si>
  <si>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</si>
  <si>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</si>
  <si>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</si>
  <si>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</si>
  <si>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</si>
  <si>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</si>
  <si>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</si>
  <si>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</si>
  <si>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</si>
  <si>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</si>
  <si>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</si>
  <si>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</si>
  <si>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</si>
  <si>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</si>
  <si>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</si>
  <si>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</si>
  <si>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</si>
  <si>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</si>
  <si>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</si>
  <si>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</si>
  <si>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</si>
  <si>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</si>
  <si>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</si>
  <si>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</si>
  <si>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</si>
  <si>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</si>
  <si>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</si>
  <si>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</si>
  <si>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</si>
  <si>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</si>
  <si>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</si>
  <si>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</si>
  <si>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</si>
  <si>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</si>
  <si>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</si>
  <si>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</si>
  <si>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</si>
  <si>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</si>
  <si>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</si>
  <si>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</si>
  <si>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</si>
  <si>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</si>
  <si>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</si>
  <si>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</si>
  <si>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</si>
  <si>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</si>
  <si>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</si>
  <si>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</si>
  <si>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</si>
  <si>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</si>
  <si>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</si>
  <si>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</si>
  <si>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</si>
  <si>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</si>
  <si>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</si>
  <si>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</si>
  <si>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</si>
  <si>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</si>
  <si>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</si>
  <si>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</si>
  <si>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</si>
  <si>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</si>
  <si>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</si>
  <si>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</si>
  <si>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</si>
  <si>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</si>
  <si>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</si>
  <si>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</si>
  <si>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</si>
  <si>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</si>
  <si>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</si>
  <si>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</si>
  <si>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</si>
  <si>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</si>
  <si>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</si>
  <si>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</si>
  <si>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</si>
  <si>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</si>
  <si>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</si>
  <si>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</si>
  <si>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</si>
  <si>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</si>
  <si>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</si>
  <si>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</si>
  <si>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</si>
  <si>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</si>
  <si>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</si>
  <si>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</si>
  <si>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</si>
  <si>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</si>
  <si>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</si>
  <si>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</si>
  <si>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</si>
  <si>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</si>
  <si>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</si>
  <si>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</si>
  <si>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</si>
  <si>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</si>
  <si>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</si>
  <si>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</si>
  <si>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</si>
  <si>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</si>
  <si>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</si>
  <si>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</si>
  <si>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</si>
  <si>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</si>
  <si>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</si>
  <si>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</si>
  <si>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</si>
  <si>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</si>
  <si>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</si>
  <si>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</si>
  <si>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</si>
  <si>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</si>
  <si>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</si>
  <si>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</si>
  <si>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</si>
  <si>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</si>
  <si>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</si>
  <si>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</si>
  <si>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</si>
  <si>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</si>
  <si>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</si>
  <si>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</si>
  <si>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</si>
  <si>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</si>
  <si>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</si>
  <si>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</si>
  <si>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</si>
  <si>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</si>
  <si>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</si>
  <si>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</si>
  <si>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</si>
  <si>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</si>
  <si>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</si>
  <si>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</si>
  <si>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</si>
  <si>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</si>
  <si>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</si>
  <si>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</si>
  <si>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</si>
  <si>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</si>
  <si>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</si>
  <si>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</si>
  <si>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</si>
  <si>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</si>
  <si>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</si>
  <si>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</si>
  <si>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</si>
  <si>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</si>
  <si>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</si>
  <si>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</si>
  <si>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</si>
  <si>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</si>
  <si>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</si>
  <si>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</si>
  <si>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</si>
  <si>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</si>
  <si>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</si>
  <si>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</si>
  <si>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</si>
  <si>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</si>
  <si>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</si>
  <si>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</si>
  <si>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</si>
  <si>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</si>
  <si>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</si>
  <si>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</si>
  <si>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</si>
  <si>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</si>
  <si>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</si>
  <si>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</si>
  <si>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</si>
  <si>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</si>
  <si>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</si>
  <si>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</si>
  <si>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</si>
  <si>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</si>
  <si>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</si>
  <si>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</si>
  <si>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</si>
  <si>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</si>
  <si>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</si>
  <si>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</si>
  <si>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</si>
  <si>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</si>
  <si>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</si>
  <si>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</si>
  <si>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</si>
  <si>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</si>
  <si>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</si>
  <si>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</si>
  <si>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</si>
  <si>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</si>
  <si>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</si>
  <si>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</si>
  <si>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</si>
  <si>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</si>
  <si>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</si>
  <si>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</si>
  <si>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</si>
  <si>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</si>
  <si>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</si>
  <si>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</si>
  <si>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</si>
  <si>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</si>
  <si>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</si>
  <si>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</si>
  <si>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</si>
  <si>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</si>
  <si>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</si>
  <si>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</si>
  <si>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</si>
  <si>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</si>
  <si>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</si>
  <si>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</si>
  <si>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</si>
  <si>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</si>
  <si>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</si>
  <si>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</si>
  <si>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</si>
  <si>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</si>
  <si>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</si>
  <si>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</si>
  <si>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</si>
  <si>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</si>
  <si>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</si>
  <si>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</si>
  <si>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</si>
  <si>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</si>
  <si>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</si>
  <si>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</si>
  <si>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</si>
  <si>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</si>
  <si>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</si>
  <si>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</si>
  <si>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</si>
  <si>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</si>
  <si>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</si>
  <si>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</si>
  <si>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</si>
  <si>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</si>
  <si>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</si>
  <si>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</si>
  <si>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</si>
  <si>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</si>
  <si>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</si>
  <si>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</si>
  <si>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</si>
  <si>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</si>
  <si>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</si>
  <si>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</si>
  <si>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</si>
  <si>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</si>
  <si>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</si>
  <si>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</si>
  <si>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</si>
  <si>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</si>
  <si>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</si>
  <si>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</si>
  <si>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</si>
  <si>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</si>
  <si>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</si>
  <si>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</si>
  <si>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</si>
  <si>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</si>
  <si>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</si>
  <si>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</si>
  <si>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</si>
  <si>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</si>
  <si>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</si>
  <si>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</si>
  <si>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</si>
  <si>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</si>
  <si>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</si>
  <si>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</si>
  <si>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</si>
  <si>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</si>
  <si>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</si>
  <si>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</si>
  <si>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</si>
  <si>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</si>
  <si>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</si>
  <si>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</si>
  <si>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</si>
  <si>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</si>
  <si>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</si>
  <si>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</si>
  <si>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</si>
  <si>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</si>
  <si>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</si>
  <si>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</si>
  <si>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</si>
  <si>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</si>
  <si>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</si>
  <si>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</si>
  <si>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</si>
  <si>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</si>
  <si>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</si>
  <si>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</si>
  <si>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</si>
  <si>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</si>
  <si>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</si>
  <si>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</si>
  <si>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</si>
  <si>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</si>
  <si>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</si>
  <si>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</si>
  <si>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</si>
  <si>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</si>
  <si>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</si>
  <si>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</si>
  <si>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</si>
  <si>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</si>
  <si>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</si>
  <si>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</si>
  <si>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</si>
  <si>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</si>
  <si>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</si>
  <si>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</si>
  <si>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</si>
  <si>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</si>
  <si>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</si>
  <si>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</si>
  <si>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</si>
  <si>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</si>
  <si>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</si>
  <si>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</si>
  <si>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</si>
  <si>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</si>
  <si>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</si>
  <si>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</si>
  <si>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</si>
  <si>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</si>
  <si>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</si>
  <si>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</si>
  <si>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</si>
  <si>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</si>
  <si>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</si>
  <si>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</si>
  <si>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</si>
  <si>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</si>
  <si>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</si>
  <si>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</si>
  <si>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</si>
  <si>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</si>
  <si>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</si>
  <si>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</si>
  <si>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</si>
  <si>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</si>
  <si>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</si>
  <si>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</si>
  <si>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</si>
  <si>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</si>
  <si>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</si>
  <si>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</si>
  <si>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</si>
  <si>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</si>
  <si>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</si>
  <si>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</si>
  <si>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</si>
  <si>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</si>
  <si>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</si>
  <si>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</si>
  <si>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</si>
  <si>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</si>
  <si>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</si>
  <si>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</si>
  <si>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</si>
  <si>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</si>
  <si>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</si>
  <si>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</si>
  <si>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</si>
  <si>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</si>
  <si>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</si>
  <si>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</si>
  <si>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</si>
  <si>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</si>
  <si>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</si>
  <si>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</si>
  <si>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</si>
  <si>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</si>
  <si>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</si>
  <si>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</si>
  <si>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</si>
  <si>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</si>
  <si>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</si>
  <si>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</si>
  <si>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</si>
  <si>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</si>
  <si>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</si>
  <si>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</si>
  <si>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</si>
  <si>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</si>
  <si>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</si>
  <si>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</si>
  <si>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</si>
  <si>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</si>
  <si>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</si>
  <si>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</si>
  <si>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</si>
  <si>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</si>
  <si>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</si>
  <si>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</si>
  <si>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</si>
  <si>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</si>
  <si>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</si>
  <si>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</si>
  <si>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</si>
  <si>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</si>
  <si>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</si>
  <si>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</si>
  <si>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</si>
  <si>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</si>
  <si>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</si>
  <si>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</si>
  <si>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</si>
  <si>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</si>
  <si>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</si>
  <si>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</si>
  <si>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</si>
  <si>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</si>
  <si>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</si>
  <si>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</si>
  <si>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</si>
  <si>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</si>
  <si>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</si>
  <si>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</si>
  <si>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</si>
  <si>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</si>
  <si>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</si>
  <si>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</si>
  <si>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</si>
  <si>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</si>
  <si>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</si>
  <si>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</si>
  <si>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</si>
  <si>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</si>
  <si>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</si>
  <si>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</si>
  <si>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</si>
  <si>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</si>
  <si>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</si>
  <si>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</si>
  <si>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</si>
  <si>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</si>
  <si>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</si>
  <si>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</si>
  <si>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</si>
  <si>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</si>
  <si>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</si>
  <si>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</si>
  <si>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</si>
  <si>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</si>
  <si>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</si>
  <si>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</si>
  <si>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</si>
  <si>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</si>
  <si>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</si>
  <si>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</si>
  <si>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</si>
  <si>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</si>
  <si>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</si>
  <si>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</si>
  <si>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</si>
  <si>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</si>
  <si>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</si>
  <si>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</si>
  <si>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</si>
  <si>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</si>
  <si>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</si>
  <si>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</si>
  <si>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</si>
  <si>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</si>
  <si>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</si>
  <si>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</si>
  <si>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</si>
  <si>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</si>
  <si>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</si>
  <si>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</si>
  <si>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</si>
  <si>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</si>
  <si>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</si>
  <si>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</si>
  <si>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</si>
  <si>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</si>
  <si>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</si>
  <si>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</si>
  <si>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</si>
  <si>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</si>
  <si>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</si>
  <si>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</si>
  <si>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</si>
  <si>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</si>
  <si>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</si>
  <si>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</si>
  <si>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</si>
  <si>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</si>
  <si>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</si>
  <si>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</si>
  <si>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</si>
  <si>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</si>
  <si>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</si>
  <si>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</si>
  <si>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</si>
  <si>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</si>
  <si>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</si>
  <si>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</si>
  <si>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</si>
  <si>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</si>
  <si>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</si>
  <si>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</si>
  <si>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</si>
  <si>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</si>
  <si>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</si>
  <si>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</si>
  <si>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</si>
  <si>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</si>
  <si>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</si>
  <si>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</si>
  <si>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</si>
  <si>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</si>
  <si>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</si>
  <si>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</si>
  <si>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</si>
  <si>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</si>
  <si>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</si>
  <si>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</si>
  <si>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</si>
  <si>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</si>
  <si>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</si>
  <si>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</si>
  <si>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</si>
  <si>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</si>
  <si>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</si>
  <si>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</si>
  <si>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</si>
  <si>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</si>
  <si>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</si>
  <si>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</si>
  <si>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</si>
  <si>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</si>
  <si>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</si>
  <si>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</si>
  <si>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</si>
  <si>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</si>
  <si>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</si>
  <si>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</si>
  <si>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</si>
  <si>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</si>
  <si>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</si>
  <si>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</si>
  <si>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</si>
  <si>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</si>
  <si>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</si>
  <si>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</si>
  <si>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</si>
  <si>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</si>
  <si>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</si>
  <si>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</si>
  <si>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</si>
  <si>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</si>
  <si>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</si>
  <si>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</si>
  <si>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</si>
  <si>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</si>
  <si>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</si>
  <si>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</si>
  <si>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</si>
  <si>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</si>
  <si>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</si>
  <si>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</si>
  <si>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</si>
  <si>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</si>
  <si>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</si>
  <si>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</si>
  <si>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</si>
  <si>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</si>
  <si>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</si>
  <si>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</si>
  <si>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</si>
  <si>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</si>
  <si>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</si>
  <si>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</si>
  <si>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</si>
  <si>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</si>
  <si>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</si>
  <si>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</si>
  <si>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</si>
  <si>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</si>
  <si>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</si>
  <si>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</si>
  <si>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</si>
  <si>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</si>
  <si>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</si>
  <si>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</si>
  <si>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</si>
  <si>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</si>
  <si>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</si>
  <si>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</si>
  <si>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</si>
  <si>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</si>
  <si>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</si>
  <si>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</si>
  <si>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</si>
  <si>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</si>
  <si>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</si>
  <si>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</si>
  <si>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</si>
  <si>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</si>
  <si>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</si>
  <si>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</si>
  <si>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</si>
  <si>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</si>
  <si>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</si>
  <si>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</si>
  <si>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</si>
  <si>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</si>
  <si>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</si>
  <si>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</si>
  <si>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</si>
  <si>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</si>
  <si>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</si>
  <si>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</si>
  <si>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</si>
  <si>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</si>
  <si>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</si>
  <si>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</si>
  <si>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</si>
  <si>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</si>
  <si>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</si>
  <si>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</si>
  <si>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</si>
  <si>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</si>
  <si>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</si>
  <si>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</si>
  <si>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</si>
  <si>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</si>
  <si>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</si>
  <si>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</si>
  <si>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</si>
  <si>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</si>
  <si>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</si>
  <si>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</si>
  <si>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</si>
  <si>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</si>
  <si>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</si>
  <si>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</si>
  <si>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</si>
  <si>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</si>
  <si>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</si>
  <si>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</si>
  <si>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</si>
  <si>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</si>
  <si>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</si>
  <si>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</si>
  <si>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</si>
  <si>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</si>
  <si>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</si>
  <si>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</si>
  <si>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</si>
  <si>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</si>
  <si>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</si>
  <si>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</si>
  <si>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</si>
  <si>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</si>
  <si>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</si>
  <si>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</si>
  <si>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</si>
  <si>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</si>
  <si>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</si>
  <si>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</si>
  <si>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</si>
  <si>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</si>
  <si>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</si>
  <si>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</si>
  <si>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</si>
  <si>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</si>
  <si>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</si>
  <si>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</si>
  <si>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</si>
  <si>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</si>
  <si>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</si>
  <si>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</si>
  <si>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</si>
  <si>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</si>
  <si>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</si>
  <si>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</si>
  <si>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</si>
  <si>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</si>
  <si>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</si>
  <si>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</si>
  <si>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</si>
  <si>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</si>
  <si>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</si>
  <si>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</si>
  <si>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</si>
  <si>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</si>
  <si>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</si>
  <si>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</si>
  <si>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</si>
  <si>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</si>
  <si>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</si>
  <si>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</si>
  <si>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</si>
  <si>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</si>
  <si>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</si>
  <si>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</si>
  <si>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</si>
  <si>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</si>
  <si>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</si>
  <si>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</si>
  <si>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</si>
  <si>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</si>
  <si>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</si>
  <si>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</si>
  <si>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</si>
  <si>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</si>
  <si>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</si>
  <si>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</si>
  <si>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</si>
  <si>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</si>
  <si>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</si>
  <si>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</si>
  <si>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</si>
  <si>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</si>
  <si>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</si>
  <si>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</si>
  <si>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</si>
  <si>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</si>
  <si>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</si>
  <si>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</si>
  <si>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</si>
  <si>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</si>
  <si>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</si>
  <si>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</si>
  <si>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</si>
  <si>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</si>
  <si>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</si>
  <si>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</si>
  <si>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</si>
  <si>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</si>
  <si>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</si>
  <si>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</si>
  <si>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</si>
  <si>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</si>
  <si>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</si>
  <si>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</si>
  <si>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</si>
  <si>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</si>
  <si>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</si>
  <si>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</si>
  <si>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</si>
  <si>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</si>
  <si>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</si>
  <si>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</si>
  <si>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</si>
  <si>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</si>
  <si>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</si>
  <si>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</si>
  <si>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</si>
  <si>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</si>
  <si>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</si>
  <si>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</si>
  <si>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</si>
  <si>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</si>
  <si>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</si>
  <si>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</si>
  <si>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</si>
  <si>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</si>
  <si>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</si>
  <si>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</si>
  <si>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</si>
  <si>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</si>
  <si>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</si>
  <si>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</si>
  <si>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</si>
  <si>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</si>
  <si>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</si>
  <si>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</si>
  <si>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</si>
  <si>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</si>
  <si>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</si>
  <si>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</si>
  <si>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</si>
  <si>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</si>
  <si>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</si>
  <si>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</si>
  <si>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</si>
  <si>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</si>
  <si>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</si>
  <si>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</si>
  <si>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</si>
  <si>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</si>
  <si>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</si>
  <si>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</si>
  <si>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</si>
  <si>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</si>
  <si>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</si>
  <si>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</si>
  <si>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</si>
  <si>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</si>
  <si>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</si>
  <si>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</si>
  <si>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</si>
  <si>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</si>
  <si>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</si>
  <si>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</si>
  <si>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</si>
  <si>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</si>
  <si>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</si>
  <si>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</si>
  <si>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</si>
  <si>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</si>
  <si>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</si>
  <si>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</si>
  <si>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</si>
  <si>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</si>
  <si>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</si>
  <si>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</si>
  <si>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</si>
  <si>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</si>
  <si>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</si>
  <si>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</si>
  <si>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</si>
  <si>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</si>
  <si>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</si>
  <si>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</si>
  <si>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</si>
  <si>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</si>
  <si>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</si>
  <si>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</si>
  <si>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</si>
  <si>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</si>
  <si>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</si>
  <si>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</si>
  <si>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</si>
  <si>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</si>
  <si>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</si>
  <si>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</si>
  <si>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</si>
  <si>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</si>
  <si>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</si>
  <si>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</si>
  <si>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</si>
  <si>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</si>
  <si>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</si>
  <si>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</si>
  <si>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</si>
  <si>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</si>
  <si>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</si>
  <si>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</si>
  <si>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</si>
  <si>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</si>
  <si>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</si>
  <si>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</si>
  <si>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</si>
  <si>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</si>
  <si>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</si>
  <si>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</si>
  <si>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</si>
  <si>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</si>
  <si>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</si>
  <si>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</si>
  <si>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</si>
  <si>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</si>
  <si>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</si>
  <si>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</si>
  <si>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</si>
  <si>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</si>
  <si>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</si>
  <si>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</si>
  <si>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</si>
  <si>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</si>
  <si>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</si>
  <si>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</si>
  <si>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</si>
  <si>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</si>
  <si>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</si>
  <si>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</si>
  <si>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</si>
  <si>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</si>
  <si>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</si>
  <si>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</si>
  <si>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</si>
  <si>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</si>
  <si>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</si>
  <si>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</si>
  <si>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</si>
  <si>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</si>
  <si>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</si>
  <si>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</si>
  <si>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</si>
  <si>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</si>
  <si>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</si>
  <si>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</si>
  <si>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</si>
  <si>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</si>
  <si>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</si>
  <si>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</si>
  <si>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</si>
  <si>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</si>
  <si>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</si>
  <si>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</si>
  <si>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</si>
  <si>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</si>
  <si>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</si>
  <si>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</si>
  <si>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</si>
  <si>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</si>
  <si>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</si>
  <si>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</si>
  <si>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</si>
  <si>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</si>
  <si>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</si>
  <si>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</si>
  <si>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</si>
  <si>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</si>
  <si>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</si>
  <si>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</si>
  <si>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</si>
  <si>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</si>
  <si>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</si>
  <si>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</si>
  <si>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</si>
  <si>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</si>
  <si>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</si>
  <si>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</si>
  <si>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</si>
  <si>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</si>
  <si>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</si>
  <si>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</si>
  <si>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</si>
  <si>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</si>
  <si>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</si>
  <si>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</si>
  <si>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</si>
  <si>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</si>
  <si>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</si>
  <si>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</si>
  <si>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</si>
  <si>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</si>
  <si>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</si>
  <si>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</si>
  <si>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</si>
  <si>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</si>
  <si>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</si>
  <si>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</si>
  <si>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</si>
  <si>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</si>
  <si>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</si>
  <si>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</si>
  <si>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</si>
  <si>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</si>
  <si>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</si>
  <si>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</si>
  <si>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</si>
  <si>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</si>
  <si>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</si>
  <si>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</si>
  <si>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</si>
  <si>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</si>
  <si>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</si>
  <si>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</si>
  <si>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</si>
  <si>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</si>
  <si>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</si>
  <si>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</si>
  <si>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</si>
  <si>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</si>
  <si>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</si>
  <si>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</si>
  <si>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</si>
  <si>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</si>
  <si>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</si>
  <si>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</si>
  <si>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</si>
  <si>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</si>
  <si>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</si>
  <si>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</si>
  <si>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</si>
  <si>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</si>
  <si>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</si>
  <si>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</si>
  <si>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</si>
  <si>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</si>
  <si>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</si>
  <si>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</si>
  <si>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</si>
  <si>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</si>
  <si>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</si>
  <si>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</si>
  <si>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</si>
  <si>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</si>
  <si>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</si>
  <si>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</si>
  <si>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</si>
  <si>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</si>
  <si>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</si>
  <si>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</si>
  <si>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</si>
  <si>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</si>
  <si>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</si>
  <si>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</si>
  <si>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</si>
  <si>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</si>
  <si>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</si>
  <si>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</si>
  <si>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</si>
  <si>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</si>
  <si>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</si>
  <si>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</si>
  <si>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</si>
  <si>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</si>
  <si>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</si>
  <si>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</si>
  <si>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</si>
  <si>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</si>
  <si>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</si>
  <si>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</si>
  <si>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</si>
  <si>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</si>
  <si>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</si>
  <si>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</si>
  <si>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</si>
  <si>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</si>
  <si>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</si>
  <si>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</si>
  <si>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</si>
  <si>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</si>
  <si>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</si>
  <si>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</si>
  <si>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</si>
  <si>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</si>
  <si>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</si>
  <si>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</si>
  <si>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</si>
  <si>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</si>
  <si>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</si>
  <si>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</si>
  <si>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</si>
  <si>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</si>
  <si>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</si>
  <si>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</si>
  <si>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</si>
  <si>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</si>
  <si>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</si>
  <si>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</si>
  <si>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</si>
  <si>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</si>
  <si>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</si>
  <si>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</si>
  <si>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</si>
  <si>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</si>
  <si>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</si>
  <si>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</si>
  <si>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</si>
  <si>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</si>
  <si>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</si>
  <si>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</si>
  <si>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</si>
  <si>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</si>
  <si>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</si>
  <si>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</si>
  <si>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</si>
  <si>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</si>
  <si>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</si>
  <si>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</si>
  <si>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</si>
  <si>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</si>
  <si>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</si>
  <si>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</si>
  <si>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</si>
  <si>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</si>
  <si>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</si>
  <si>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</si>
  <si>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</si>
  <si>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</si>
  <si>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</si>
  <si>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</si>
  <si>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</si>
  <si>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</si>
  <si>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</si>
  <si>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</si>
  <si>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</si>
  <si>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</si>
  <si>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</si>
  <si>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</si>
  <si>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</si>
  <si>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</si>
  <si>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</si>
  <si>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</si>
  <si>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</si>
  <si>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</si>
  <si>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</si>
  <si>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</si>
  <si>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</si>
  <si>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</si>
  <si>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</si>
  <si>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</si>
  <si>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</si>
  <si>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</si>
  <si>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</si>
  <si>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</si>
  <si>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</si>
  <si>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</si>
  <si>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</si>
  <si>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</si>
  <si>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</si>
  <si>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</si>
  <si>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</si>
  <si>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</si>
  <si>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</si>
  <si>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</si>
  <si>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</si>
  <si>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</si>
  <si>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</si>
  <si>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</si>
  <si>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</si>
  <si>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</si>
  <si>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</si>
  <si>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</si>
  <si>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</si>
  <si>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</si>
  <si>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</si>
  <si>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</si>
  <si>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</si>
  <si>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</si>
  <si>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</si>
  <si>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</si>
  <si>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</si>
  <si>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</si>
  <si>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</si>
  <si>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</si>
  <si>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</si>
  <si>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</si>
  <si>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</si>
  <si>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</si>
  <si>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</si>
  <si>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</si>
  <si>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</si>
  <si>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</si>
  <si>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</si>
  <si>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</si>
  <si>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</si>
  <si>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</si>
  <si>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</si>
  <si>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</si>
  <si>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</si>
  <si>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</si>
  <si>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</si>
  <si>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</si>
  <si>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</si>
  <si>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</si>
  <si>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</si>
  <si>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</si>
  <si>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</si>
  <si>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</si>
  <si>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</si>
  <si>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</si>
  <si>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</si>
  <si>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</si>
  <si>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</si>
  <si>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</si>
  <si>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</si>
  <si>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</si>
  <si>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</si>
  <si>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</si>
  <si>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</si>
  <si>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</si>
  <si>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</si>
  <si>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</si>
  <si>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</si>
  <si>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</si>
  <si>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</si>
  <si>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</si>
  <si>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</si>
  <si>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</si>
  <si>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</si>
  <si>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</si>
  <si>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</si>
  <si>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</si>
  <si>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</si>
  <si>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</si>
  <si>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</si>
  <si>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</si>
  <si>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</si>
  <si>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</si>
  <si>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</si>
  <si>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</si>
  <si>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</si>
  <si>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</si>
  <si>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</si>
  <si>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</si>
  <si>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</si>
  <si>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</si>
  <si>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</si>
  <si>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</si>
  <si>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</si>
  <si>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</si>
  <si>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</si>
  <si>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</si>
  <si>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</si>
  <si>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</si>
  <si>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</si>
  <si>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</si>
  <si>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</si>
  <si>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</si>
  <si>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</si>
  <si>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</si>
  <si>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</si>
  <si>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</si>
  <si>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</si>
  <si>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</si>
  <si>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</si>
  <si>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</si>
  <si>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</si>
  <si>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</si>
  <si>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</si>
  <si>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</si>
  <si>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</si>
  <si>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</si>
  <si>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</si>
  <si>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</si>
  <si>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</si>
  <si>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</si>
  <si>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</si>
  <si>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</si>
  <si>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</si>
  <si>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</si>
  <si>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</si>
  <si>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</si>
  <si>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</si>
  <si>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</si>
  <si>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</si>
  <si>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</si>
  <si>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</si>
  <si>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</si>
  <si>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</si>
  <si>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</si>
  <si>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</si>
  <si>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</si>
  <si>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</si>
  <si>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</si>
  <si>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</si>
  <si>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</si>
  <si>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</si>
  <si>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</si>
  <si>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</si>
  <si>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</si>
  <si>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</si>
  <si>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</si>
  <si>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</si>
  <si>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</si>
  <si>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</si>
  <si>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</si>
  <si>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</si>
  <si>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</si>
  <si>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</si>
  <si>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</si>
  <si>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</si>
  <si>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</si>
  <si>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</si>
  <si>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</si>
  <si>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</si>
  <si>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</si>
  <si>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</si>
  <si>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</si>
  <si>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</si>
  <si>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</si>
  <si>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</si>
  <si>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</si>
  <si>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</si>
  <si>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</si>
  <si>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</si>
  <si>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</si>
  <si>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</si>
  <si>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</si>
  <si>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</si>
  <si>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</si>
  <si>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</si>
  <si>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</si>
  <si>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</si>
  <si>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</si>
  <si>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</si>
  <si>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</si>
  <si>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</si>
  <si>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</si>
  <si>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</si>
  <si>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</si>
  <si>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</si>
  <si>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</si>
  <si>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</si>
  <si>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</si>
  <si>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</si>
  <si>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</si>
  <si>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</si>
  <si>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</si>
  <si>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</si>
  <si>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</si>
  <si>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</si>
  <si>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</si>
  <si>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</si>
  <si>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</si>
  <si>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</si>
  <si>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</si>
  <si>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</si>
  <si>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</si>
  <si>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</si>
  <si>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</si>
  <si>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</si>
  <si>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</si>
  <si>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</si>
  <si>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</si>
  <si>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</si>
  <si>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</si>
  <si>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</si>
  <si>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</si>
  <si>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</si>
  <si>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</si>
  <si>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</si>
  <si>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</si>
  <si>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</si>
  <si>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</si>
  <si>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</si>
  <si>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</si>
  <si>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</si>
  <si>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</si>
  <si>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</si>
  <si>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</si>
  <si>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</si>
  <si>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</si>
  <si>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</si>
  <si>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</si>
  <si>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</si>
  <si>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</si>
  <si>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</si>
  <si>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</si>
  <si>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</si>
  <si>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</si>
  <si>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</si>
  <si>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</si>
  <si>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</si>
  <si>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</si>
  <si>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</si>
  <si>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</si>
  <si>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</si>
  <si>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</si>
  <si>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</si>
  <si>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</si>
  <si>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</si>
  <si>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</si>
  <si>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</si>
  <si>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</si>
  <si>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</si>
  <si>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</si>
  <si>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</si>
  <si>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</si>
  <si>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</si>
  <si>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</si>
  <si>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</si>
  <si>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</si>
  <si>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</si>
  <si>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</si>
  <si>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</si>
  <si>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</si>
  <si>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</si>
  <si>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</si>
  <si>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</si>
  <si>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</si>
  <si>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</si>
  <si>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</si>
  <si>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</si>
  <si>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</si>
  <si>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</si>
  <si>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</si>
  <si>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</si>
  <si>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</si>
  <si>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</si>
  <si>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</si>
  <si>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</si>
  <si>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</si>
  <si>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</si>
  <si>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</si>
  <si>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</si>
  <si>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</si>
  <si>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</si>
  <si>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</si>
  <si>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</si>
  <si>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</si>
  <si>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</si>
  <si>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</si>
  <si>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</si>
  <si>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</si>
  <si>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</si>
  <si>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</si>
  <si>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</si>
  <si>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</si>
  <si>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</si>
  <si>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</si>
  <si>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</si>
  <si>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</si>
  <si>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</si>
  <si>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</si>
  <si>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</si>
  <si>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</si>
  <si>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</si>
  <si>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</si>
  <si>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</si>
  <si>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</si>
  <si>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</si>
  <si>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</si>
  <si>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</si>
  <si>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</si>
  <si>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</si>
  <si>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</si>
  <si>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</si>
  <si>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</si>
  <si>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</si>
  <si>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</si>
  <si>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</si>
  <si>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</si>
  <si>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</si>
  <si>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</si>
  <si>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</si>
  <si>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</si>
  <si>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</si>
  <si>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</si>
  <si>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</si>
  <si>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</si>
  <si>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</si>
  <si>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</si>
  <si>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</si>
  <si>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</si>
  <si>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</si>
  <si>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</si>
  <si>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</si>
  <si>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</si>
  <si>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</si>
  <si>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</si>
  <si>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</si>
  <si>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</si>
  <si>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</si>
  <si>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</si>
  <si>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</si>
  <si>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</si>
  <si>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</si>
  <si>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</si>
  <si>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</si>
  <si>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</si>
  <si>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</si>
  <si>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</si>
  <si>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</si>
  <si>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</si>
  <si>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</si>
  <si>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</si>
  <si>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</si>
  <si>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</si>
  <si>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</si>
  <si>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</si>
  <si>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</si>
  <si>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</si>
  <si>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</si>
  <si>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</si>
  <si>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</si>
  <si>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</si>
  <si>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</si>
  <si>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</si>
  <si>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</si>
  <si>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</si>
  <si>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</si>
  <si>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</si>
  <si>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</si>
  <si>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</si>
  <si>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</si>
  <si>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</si>
  <si>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</si>
  <si>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</si>
  <si>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</si>
  <si>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</si>
  <si>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</si>
  <si>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</si>
  <si>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</si>
  <si>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</si>
  <si>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</si>
  <si>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</si>
  <si>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</si>
  <si>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</si>
  <si>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</si>
  <si>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</si>
  <si>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</si>
  <si>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</si>
  <si>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</si>
  <si>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</si>
  <si>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</si>
  <si>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</si>
  <si>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</si>
  <si>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</si>
  <si>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</si>
  <si>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</si>
  <si>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</si>
  <si>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</si>
  <si>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</si>
  <si>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</si>
  <si>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</si>
  <si>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</si>
  <si>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</si>
  <si>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</si>
  <si>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</si>
  <si>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</si>
  <si>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</si>
  <si>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</si>
  <si>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</si>
  <si>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</si>
  <si>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</si>
  <si>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</si>
  <si>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</si>
  <si>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</si>
  <si>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</si>
  <si>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</si>
  <si>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</si>
  <si>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</si>
  <si>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</si>
  <si>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</si>
  <si>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</si>
  <si>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</si>
  <si>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</si>
  <si>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</si>
  <si>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</si>
  <si>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</si>
  <si>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</si>
  <si>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</si>
  <si>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</si>
  <si>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</si>
  <si>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</si>
  <si>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</si>
  <si>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</si>
  <si>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</si>
  <si>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</si>
  <si>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</si>
  <si>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</si>
  <si>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</si>
  <si>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</si>
  <si>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</si>
  <si>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</si>
  <si>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</si>
  <si>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</si>
  <si>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</si>
  <si>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</si>
  <si>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</si>
  <si>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</si>
  <si>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</si>
  <si>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</si>
  <si>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</si>
  <si>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</si>
  <si>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</si>
  <si>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</si>
  <si>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</si>
  <si>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</si>
  <si>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</si>
  <si>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</si>
  <si>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</si>
  <si>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</si>
  <si>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</si>
  <si>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</si>
  <si>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</si>
  <si>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</si>
  <si>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</si>
  <si>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</si>
  <si>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</si>
  <si>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</si>
  <si>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</si>
  <si>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</si>
  <si>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</si>
  <si>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</si>
  <si>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</si>
  <si>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</si>
  <si>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</si>
  <si>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</si>
  <si>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</si>
  <si>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</si>
  <si>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</si>
  <si>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</si>
  <si>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</si>
  <si>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</si>
  <si>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</si>
  <si>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</si>
  <si>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</si>
  <si>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</si>
  <si>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</si>
  <si>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</si>
  <si>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</si>
  <si>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</si>
  <si>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</si>
  <si>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</si>
  <si>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</si>
  <si>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</si>
  <si>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</si>
  <si>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</si>
  <si>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</si>
  <si>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</si>
  <si>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</si>
  <si>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</si>
  <si>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</si>
  <si>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</si>
  <si>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</si>
  <si>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</si>
  <si>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</si>
  <si>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</si>
  <si>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</si>
  <si>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</si>
  <si>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</si>
  <si>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</si>
  <si>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</si>
  <si>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</si>
  <si>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</si>
  <si>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</si>
  <si>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</si>
  <si>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</si>
  <si>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</si>
  <si>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</si>
  <si>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</si>
  <si>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</si>
  <si>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</si>
  <si>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</si>
  <si>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</si>
  <si>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</si>
  <si>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</si>
  <si>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</si>
  <si>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</si>
  <si>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</si>
  <si>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</si>
  <si>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</si>
  <si>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</si>
  <si>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</si>
  <si>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</si>
  <si>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</si>
  <si>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</si>
  <si>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</si>
  <si>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</si>
  <si>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</si>
  <si>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</si>
  <si>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</si>
  <si>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</si>
  <si>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</si>
  <si>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</si>
  <si>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</si>
  <si>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</si>
  <si>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</si>
  <si>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</si>
  <si>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</si>
  <si>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</si>
  <si>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</si>
  <si>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</si>
  <si>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</si>
  <si>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</si>
  <si>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</si>
  <si>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</si>
  <si>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</si>
  <si>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</si>
  <si>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</si>
  <si>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</si>
  <si>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</si>
  <si>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</si>
  <si>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</si>
  <si>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</si>
  <si>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</si>
  <si>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</si>
  <si>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</si>
  <si>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</si>
  <si>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</si>
  <si>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</si>
  <si>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</si>
  <si>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</si>
  <si>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</si>
  <si>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</si>
  <si>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</si>
  <si>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</si>
  <si>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</si>
  <si>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</si>
  <si>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</si>
  <si>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</si>
  <si>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</si>
  <si>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</si>
  <si>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</si>
  <si>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</si>
  <si>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</si>
  <si>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</si>
  <si>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</si>
  <si>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</si>
  <si>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</si>
  <si>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</si>
  <si>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</si>
  <si>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</si>
  <si>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</si>
  <si>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</si>
  <si>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</si>
  <si>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</si>
  <si>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</si>
  <si>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</si>
  <si>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</si>
  <si>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</si>
  <si>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</si>
  <si>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</si>
  <si>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</si>
  <si>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</si>
  <si>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</si>
  <si>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</si>
  <si>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</si>
  <si>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</si>
  <si>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</si>
  <si>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</si>
  <si>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</si>
  <si>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</si>
  <si>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</si>
  <si>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</si>
  <si>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</si>
  <si>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</si>
  <si>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</si>
  <si>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</si>
  <si>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</si>
  <si>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</si>
  <si>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</si>
  <si>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</si>
  <si>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</si>
  <si>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</si>
  <si>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</si>
  <si>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</si>
  <si>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</si>
  <si>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</si>
  <si>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</si>
  <si>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</si>
  <si>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</si>
  <si>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</si>
  <si>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</si>
  <si>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</si>
  <si>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</si>
  <si>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</si>
  <si>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</si>
  <si>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</si>
  <si>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</si>
  <si>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</si>
  <si>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</si>
  <si>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</si>
  <si>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</si>
  <si>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</si>
  <si>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</si>
  <si>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</si>
  <si>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</si>
  <si>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</si>
  <si>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</si>
  <si>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</si>
  <si>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</si>
  <si>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</si>
  <si>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</si>
  <si>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</si>
  <si>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</si>
  <si>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</si>
  <si>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</si>
  <si>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</si>
  <si>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</si>
  <si>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</si>
  <si>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</si>
  <si>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</si>
  <si>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</si>
  <si>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</si>
  <si>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</si>
  <si>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</si>
  <si>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</si>
  <si>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</si>
  <si>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</si>
  <si>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</si>
  <si>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</si>
  <si>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</si>
  <si>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</si>
  <si>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</si>
  <si>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</si>
  <si>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</si>
  <si>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</si>
  <si>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</si>
  <si>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</si>
  <si>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</si>
  <si>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</si>
  <si>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</si>
  <si>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</si>
  <si>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</si>
  <si>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</si>
  <si>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</si>
  <si>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</si>
  <si>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</si>
  <si>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</si>
  <si>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</si>
  <si>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</si>
  <si>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</si>
  <si>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</si>
  <si>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</si>
  <si>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</si>
  <si>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</si>
  <si>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</si>
  <si>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</si>
  <si>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</si>
  <si>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</si>
  <si>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</si>
  <si>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</si>
  <si>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</si>
  <si>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</si>
  <si>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</si>
  <si>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</si>
  <si>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</si>
  <si>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</si>
  <si>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</si>
  <si>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</si>
  <si>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</si>
  <si>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</si>
  <si>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</si>
  <si>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</si>
  <si>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</si>
  <si>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</si>
  <si>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</si>
  <si>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</si>
  <si>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</si>
  <si>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</si>
  <si>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</si>
  <si>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</si>
  <si>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</si>
  <si>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</si>
  <si>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</si>
  <si>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</si>
  <si>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</si>
  <si>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</si>
  <si>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</si>
  <si>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</si>
  <si>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</si>
  <si>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</si>
  <si>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</si>
  <si>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</si>
  <si>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</si>
  <si>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</si>
  <si>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</si>
  <si>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</si>
  <si>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</si>
  <si>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</si>
  <si>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</si>
  <si>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</si>
  <si>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</si>
  <si>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</si>
  <si>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</si>
  <si>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</si>
  <si>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</si>
  <si>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</si>
  <si>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</si>
  <si>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</si>
  <si>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</si>
  <si>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</si>
  <si>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</si>
  <si>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</si>
  <si>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</si>
  <si>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</si>
  <si>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</si>
  <si>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</si>
  <si>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</si>
  <si>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</si>
  <si>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</si>
  <si>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</si>
  <si>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</si>
  <si>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</si>
  <si>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</si>
  <si>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</si>
  <si>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</si>
  <si>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</si>
  <si>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</si>
  <si>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</si>
  <si>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</si>
  <si>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</si>
  <si>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</si>
  <si>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</si>
  <si>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</si>
  <si>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</si>
  <si>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</si>
  <si>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</si>
  <si>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</si>
  <si>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</si>
  <si>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</si>
  <si>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</si>
  <si>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</si>
  <si>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</si>
  <si>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</si>
  <si>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</si>
  <si>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</si>
  <si>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</si>
  <si>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</si>
  <si>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</si>
  <si>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</si>
  <si>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</si>
  <si>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</si>
  <si>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</si>
  <si>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</si>
  <si>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</si>
  <si>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</si>
  <si>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</si>
  <si>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</si>
  <si>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</si>
  <si>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</si>
  <si>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</si>
  <si>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</si>
  <si>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</si>
  <si>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</si>
  <si>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</si>
  <si>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</si>
  <si>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</si>
  <si>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</si>
  <si>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</si>
  <si>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</si>
  <si>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</si>
  <si>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</si>
  <si>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</si>
  <si>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</si>
  <si>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</si>
  <si>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</si>
  <si>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</si>
  <si>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</si>
  <si>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</si>
  <si>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</si>
  <si>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</si>
  <si>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</si>
  <si>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</si>
  <si>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</si>
  <si>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</si>
  <si>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</si>
  <si>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</si>
  <si>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</si>
  <si>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</si>
  <si>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</si>
  <si>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</si>
  <si>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</si>
  <si>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</si>
  <si>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</si>
  <si>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</si>
  <si>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</si>
  <si>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</si>
  <si>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</si>
  <si>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</si>
  <si>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</si>
  <si>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</si>
  <si>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</si>
  <si>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</si>
  <si>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</si>
  <si>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</si>
  <si>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</si>
  <si>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</si>
  <si>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</si>
  <si>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</si>
  <si>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</si>
  <si>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</si>
  <si>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</si>
  <si>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</si>
  <si>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</si>
  <si>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</si>
  <si>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</si>
  <si>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</si>
  <si>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</si>
  <si>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</si>
  <si>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</si>
  <si>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</si>
  <si>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</si>
  <si>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</si>
  <si>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</si>
  <si>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</si>
  <si>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</si>
  <si>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</si>
  <si>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</si>
  <si>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</si>
  <si>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</si>
  <si>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</si>
  <si>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</si>
  <si>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</si>
  <si>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</si>
  <si>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</si>
  <si>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</si>
  <si>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</si>
  <si>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</si>
  <si>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</si>
  <si>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</si>
  <si>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</si>
  <si>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</si>
  <si>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</si>
  <si>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</si>
  <si>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</si>
  <si>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</si>
  <si>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</si>
  <si>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</si>
  <si>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</si>
  <si>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</si>
  <si>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</si>
  <si>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</si>
  <si>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</si>
  <si>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</si>
  <si>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</si>
  <si>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</si>
  <si>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</si>
  <si>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</si>
  <si>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</si>
  <si>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</si>
  <si>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</si>
  <si>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</si>
  <si>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</si>
  <si>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</si>
  <si>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</si>
  <si>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</si>
  <si>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</si>
  <si>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</si>
  <si>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</si>
  <si>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</si>
  <si>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</si>
  <si>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</si>
  <si>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</si>
  <si>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</si>
  <si>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</si>
  <si>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</si>
  <si>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</si>
  <si>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</si>
  <si>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</si>
  <si>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</si>
  <si>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</si>
  <si>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</si>
  <si>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</si>
  <si>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</si>
  <si>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</si>
  <si>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</si>
  <si>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</si>
  <si>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</si>
  <si>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</si>
  <si>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</si>
  <si>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</si>
  <si>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</si>
  <si>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</si>
  <si>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</si>
  <si>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</si>
  <si>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</si>
  <si>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</si>
  <si>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</si>
  <si>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</si>
  <si>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</si>
  <si>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</si>
  <si>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</si>
  <si>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</si>
  <si>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</si>
  <si>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</si>
  <si>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</si>
  <si>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</si>
  <si>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</si>
  <si>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</si>
  <si>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</si>
  <si>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</si>
  <si>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</si>
  <si>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</si>
  <si>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</si>
  <si>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</si>
  <si>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</si>
  <si>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</si>
  <si>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</si>
  <si>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</si>
  <si>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</si>
  <si>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</si>
  <si>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</si>
  <si>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</si>
  <si>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</si>
  <si>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</si>
  <si>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</si>
  <si>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</si>
  <si>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</si>
  <si>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</si>
  <si>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</si>
  <si>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</si>
  <si>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</si>
  <si>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</si>
  <si>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</si>
  <si>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</si>
  <si>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</si>
  <si>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</si>
  <si>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</si>
  <si>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</si>
  <si>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</si>
  <si>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</si>
  <si>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</si>
  <si>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</si>
  <si>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</si>
  <si>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</si>
  <si>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</si>
  <si>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</si>
  <si>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</si>
  <si>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</si>
  <si>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</si>
  <si>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</si>
  <si>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</si>
  <si>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</si>
  <si>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</si>
  <si>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</si>
  <si>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</si>
  <si>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</si>
  <si>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</si>
  <si>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</si>
  <si>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</si>
  <si>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</si>
  <si>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</si>
  <si>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</si>
  <si>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</si>
  <si>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</si>
  <si>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</si>
  <si>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</si>
  <si>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</si>
  <si>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</si>
  <si>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</si>
  <si>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</si>
  <si>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</si>
  <si>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</si>
  <si>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</si>
  <si>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</si>
  <si>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</si>
  <si>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</si>
  <si>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</si>
  <si>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</si>
  <si>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</si>
  <si>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</si>
  <si>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</si>
  <si>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</si>
  <si>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</si>
  <si>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</si>
  <si>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</si>
  <si>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</si>
  <si>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</si>
  <si>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</si>
  <si>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</si>
  <si>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</si>
  <si>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</si>
  <si>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</si>
  <si>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</si>
  <si>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</si>
  <si>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</si>
  <si>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</si>
  <si>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</si>
  <si>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</si>
  <si>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</si>
  <si>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</si>
  <si>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</si>
  <si>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</si>
  <si>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</si>
  <si>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</si>
  <si>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</si>
  <si>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</si>
  <si>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</si>
  <si>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</si>
  <si>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</si>
  <si>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</si>
  <si>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</si>
  <si>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</si>
  <si>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</si>
  <si>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</si>
  <si>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</si>
  <si>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</si>
  <si>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</si>
  <si>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</si>
  <si>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</si>
  <si>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</si>
  <si>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</si>
  <si>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</si>
  <si>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</si>
  <si>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</si>
  <si>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</si>
  <si>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</si>
  <si>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</si>
  <si>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</si>
  <si>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</si>
  <si>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</si>
  <si>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</si>
  <si>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</si>
  <si>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</si>
  <si>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</si>
  <si>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</si>
  <si>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</si>
  <si>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</si>
  <si>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</si>
  <si>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</si>
  <si>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</si>
  <si>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</si>
  <si>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</si>
  <si>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</si>
  <si>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</si>
  <si>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</si>
  <si>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</si>
  <si>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</si>
  <si>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</si>
  <si>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</si>
  <si>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</si>
  <si>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</si>
  <si>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</si>
  <si>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</si>
  <si>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</si>
  <si>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</si>
  <si>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</si>
  <si>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</si>
  <si>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</si>
  <si>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</si>
  <si>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</si>
  <si>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</si>
  <si>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</si>
  <si>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</si>
  <si>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</si>
  <si>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</si>
  <si>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</si>
  <si>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</si>
  <si>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</si>
  <si>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</si>
  <si>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</si>
  <si>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</si>
  <si>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</si>
  <si>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</si>
  <si>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</si>
  <si>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</si>
  <si>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</si>
  <si>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</si>
  <si>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</si>
  <si>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</si>
  <si>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</si>
  <si>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</si>
  <si>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</si>
  <si>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</si>
  <si>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</si>
  <si>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</si>
  <si>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</si>
  <si>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</si>
  <si>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</si>
  <si>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</si>
  <si>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</si>
  <si>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</si>
  <si>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</si>
  <si>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</si>
  <si>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</si>
  <si>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</si>
  <si>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</si>
  <si>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</si>
  <si>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</si>
  <si>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</si>
  <si>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</si>
  <si>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</si>
  <si>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</si>
  <si>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</si>
  <si>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</si>
  <si>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</si>
  <si>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</si>
  <si>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</si>
  <si>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</si>
  <si>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</si>
  <si>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</si>
  <si>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</si>
  <si>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</si>
  <si>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</si>
  <si>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</si>
  <si>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</si>
  <si>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</si>
  <si>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</si>
  <si>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</si>
  <si>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</si>
  <si>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</si>
  <si>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</si>
  <si>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</si>
  <si>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</si>
  <si>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</si>
  <si>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</si>
  <si>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</si>
  <si>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</si>
  <si>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</si>
  <si>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</si>
  <si>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</si>
  <si>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</si>
  <si>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</si>
  <si>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</si>
  <si>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</si>
  <si>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</si>
  <si>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</si>
  <si>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</si>
  <si>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</si>
  <si>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</si>
  <si>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</si>
  <si>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</si>
  <si>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</si>
  <si>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</si>
  <si>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</si>
  <si>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</si>
  <si>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</si>
  <si>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</si>
  <si>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</si>
  <si>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</si>
  <si>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</si>
  <si>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</si>
  <si>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</si>
  <si>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</si>
  <si>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</si>
  <si>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</si>
  <si>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</si>
  <si>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</si>
  <si>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</si>
  <si>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</si>
  <si>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</si>
  <si>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</si>
  <si>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</si>
  <si>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</si>
  <si>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</si>
  <si>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</si>
  <si>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</si>
  <si>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</si>
  <si>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</si>
  <si>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</si>
  <si>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</si>
  <si>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</si>
  <si>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</si>
  <si>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</si>
  <si>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</si>
  <si>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</si>
  <si>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</si>
  <si>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</si>
  <si>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</si>
  <si>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</si>
  <si>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</si>
  <si>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</si>
  <si>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</si>
  <si>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</si>
  <si>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</si>
  <si>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</si>
  <si>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</si>
  <si>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</si>
  <si>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</si>
  <si>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</si>
  <si>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</si>
  <si>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</si>
  <si>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</si>
  <si>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</si>
  <si>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</si>
  <si>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</si>
  <si>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</si>
  <si>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</si>
  <si>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</si>
  <si>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</si>
  <si>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</si>
  <si>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</si>
  <si>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</si>
  <si>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</si>
  <si>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</si>
  <si>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</si>
  <si>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</si>
  <si>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</si>
  <si>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</si>
  <si>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</si>
  <si>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</si>
  <si>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</si>
  <si>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</si>
  <si>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</si>
  <si>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</si>
  <si>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</si>
  <si>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</si>
  <si>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</si>
  <si>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</si>
  <si>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</si>
  <si>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</si>
  <si>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</si>
  <si>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</si>
  <si>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</si>
  <si>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</si>
  <si>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</si>
  <si>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</si>
  <si>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</si>
  <si>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</si>
  <si>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</si>
  <si>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</si>
  <si>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</si>
  <si>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</si>
  <si>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</si>
  <si>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</si>
  <si>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</si>
  <si>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</si>
  <si>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</si>
  <si>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</si>
  <si>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</si>
  <si>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</si>
  <si>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</si>
  <si>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</si>
  <si>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</si>
  <si>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</si>
  <si>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</si>
  <si>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</si>
  <si>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</si>
  <si>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</si>
  <si>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</si>
  <si>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</si>
  <si>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</si>
  <si>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</si>
  <si>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</si>
  <si>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</si>
  <si>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</si>
  <si>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</si>
  <si>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</si>
  <si>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</si>
  <si>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</si>
  <si>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</si>
  <si>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</si>
  <si>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</si>
  <si>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</si>
  <si>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</si>
  <si>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</si>
  <si>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</si>
  <si>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</si>
  <si>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</si>
  <si>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</si>
  <si>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</si>
  <si>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</si>
  <si>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</si>
  <si>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</si>
  <si>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</si>
  <si>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</si>
  <si>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</si>
  <si>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</si>
  <si>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</si>
  <si>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</si>
  <si>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</si>
  <si>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</si>
  <si>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</si>
  <si>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</si>
  <si>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</si>
  <si>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</si>
  <si>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</si>
  <si>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</si>
  <si>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</si>
  <si>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</si>
  <si>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</si>
  <si>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</si>
  <si>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</si>
  <si>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</si>
  <si>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</si>
  <si>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</si>
  <si>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</si>
  <si>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</si>
  <si>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</si>
  <si>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</si>
  <si>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</si>
  <si>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</si>
  <si>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</si>
  <si>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</si>
  <si>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</si>
  <si>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</si>
  <si>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</si>
  <si>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</si>
  <si>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</si>
  <si>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</si>
  <si>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</si>
  <si>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</si>
  <si>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</si>
  <si>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</si>
  <si>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</si>
  <si>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</si>
  <si>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</si>
  <si>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</si>
  <si>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</si>
  <si>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</si>
  <si>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</si>
  <si>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</si>
  <si>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</si>
  <si>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</si>
  <si>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</si>
  <si>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</si>
  <si>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</si>
  <si>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</si>
  <si>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</si>
  <si>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</si>
  <si>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</si>
  <si>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</si>
  <si>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</si>
  <si>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</si>
  <si>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</si>
  <si>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</si>
  <si>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</si>
  <si>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</si>
  <si>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</si>
  <si>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</si>
  <si>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</si>
  <si>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</si>
  <si>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</si>
  <si>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</si>
  <si>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</si>
  <si>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</si>
  <si>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</si>
  <si>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</si>
  <si>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</si>
  <si>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</si>
  <si>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</si>
  <si>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</si>
  <si>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</si>
  <si>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</si>
  <si>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</si>
  <si>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</si>
  <si>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</si>
  <si>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</si>
  <si>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</si>
  <si>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</si>
  <si>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</si>
  <si>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</si>
  <si>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</si>
  <si>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</si>
  <si>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</si>
  <si>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</si>
  <si>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</si>
  <si>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</si>
  <si>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</si>
  <si>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</si>
  <si>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</si>
  <si>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</si>
  <si>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</si>
  <si>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</si>
  <si>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</si>
  <si>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</si>
  <si>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</si>
  <si>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</si>
  <si>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</si>
  <si>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</si>
  <si>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</si>
  <si>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</si>
  <si>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</si>
  <si>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</si>
  <si>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</si>
  <si>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</si>
  <si>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</si>
  <si>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</si>
  <si>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</si>
  <si>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</si>
  <si>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</si>
  <si>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</si>
  <si>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</si>
  <si>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</si>
  <si>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</si>
  <si>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</si>
  <si>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</si>
  <si>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</si>
  <si>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</si>
  <si>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</si>
  <si>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</si>
  <si>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</si>
  <si>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</si>
  <si>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</si>
  <si>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</si>
  <si>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</si>
  <si>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</si>
  <si>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</si>
  <si>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</si>
  <si>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</si>
  <si>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</si>
  <si>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</si>
  <si>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</si>
  <si>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</si>
  <si>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</si>
  <si>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</si>
  <si>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</si>
  <si>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</si>
  <si>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</si>
  <si>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</si>
  <si>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</si>
  <si>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</si>
  <si>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</si>
  <si>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</si>
  <si>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</si>
  <si>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</si>
  <si>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</si>
  <si>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</si>
  <si>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</si>
  <si>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</si>
  <si>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</si>
  <si>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</si>
  <si>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</si>
  <si>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</si>
  <si>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</si>
  <si>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</si>
  <si>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</si>
  <si>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</si>
  <si>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</si>
  <si>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</si>
  <si>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</si>
  <si>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</si>
  <si>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</si>
  <si>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</si>
  <si>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</si>
  <si>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</si>
  <si>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</si>
  <si>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</si>
  <si>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</si>
  <si>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</si>
  <si>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</si>
  <si>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</si>
  <si>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</si>
  <si>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</si>
  <si>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</si>
  <si>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</si>
  <si>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</si>
  <si>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</si>
  <si>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</si>
  <si>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</si>
  <si>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</si>
  <si>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</si>
  <si>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</si>
  <si>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</si>
  <si>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</si>
  <si>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</si>
  <si>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</si>
  <si>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</si>
  <si>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</si>
  <si>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</si>
  <si>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</si>
  <si>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</si>
  <si>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</si>
  <si>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</si>
  <si>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</si>
  <si>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</si>
  <si>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</si>
  <si>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</si>
  <si>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</si>
  <si>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</si>
  <si>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</si>
  <si>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</si>
  <si>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</si>
  <si>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</si>
  <si>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</si>
  <si>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</si>
  <si>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</si>
  <si>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</si>
  <si>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</si>
  <si>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</si>
  <si>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</si>
  <si>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</si>
  <si>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</si>
  <si>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</si>
  <si>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</si>
  <si>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</si>
  <si>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</si>
  <si>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</si>
  <si>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</si>
  <si>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</si>
  <si>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</si>
  <si>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</si>
  <si>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</si>
  <si>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</si>
  <si>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</si>
  <si>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</si>
  <si>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</si>
  <si>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</si>
  <si>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</si>
  <si>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</si>
  <si>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</si>
  <si>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</si>
  <si>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</si>
  <si>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</si>
  <si>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</si>
  <si>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</si>
  <si>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</si>
  <si>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</si>
  <si>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</si>
  <si>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</si>
  <si>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</si>
  <si>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</si>
  <si>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</si>
  <si>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</si>
  <si>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</si>
  <si>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</si>
  <si>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</si>
  <si>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</si>
  <si>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</si>
  <si>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</si>
  <si>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</si>
  <si>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</si>
  <si>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</si>
  <si>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</si>
  <si>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</si>
  <si>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</si>
  <si>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</si>
  <si>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</si>
  <si>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</si>
  <si>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</si>
  <si>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</si>
  <si>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</si>
  <si>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</si>
  <si>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</si>
  <si>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</si>
  <si>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</si>
  <si>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</si>
  <si>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</si>
  <si>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</si>
  <si>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</si>
  <si>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</si>
  <si>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</si>
  <si>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</si>
  <si>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</si>
  <si>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</si>
  <si>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</si>
  <si>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</si>
  <si>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</si>
  <si>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</si>
  <si>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</si>
  <si>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</si>
  <si>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</si>
  <si>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</si>
  <si>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</si>
  <si>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</si>
  <si>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</si>
  <si>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</si>
  <si>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</si>
  <si>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</si>
  <si>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</si>
  <si>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</si>
  <si>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</si>
  <si>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</si>
  <si>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</si>
  <si>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</si>
  <si>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</si>
  <si>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</si>
  <si>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</si>
  <si>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</si>
  <si>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</si>
  <si>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</si>
  <si>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</si>
  <si>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</si>
  <si>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</si>
  <si>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</si>
  <si>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</si>
  <si>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</si>
  <si>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</si>
  <si>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</si>
  <si>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</si>
  <si>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</si>
  <si>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</si>
  <si>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</si>
  <si>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</si>
  <si>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</si>
  <si>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</si>
  <si>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</si>
  <si>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</si>
  <si>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</si>
  <si>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</si>
  <si>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</si>
  <si>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</si>
  <si>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</si>
  <si>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</si>
  <si>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</si>
  <si>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</si>
  <si>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</si>
  <si>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</si>
  <si>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</si>
  <si>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</si>
  <si>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</si>
  <si>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</si>
  <si>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</si>
  <si>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</si>
  <si>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</si>
  <si>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</si>
  <si>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</si>
  <si>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</si>
  <si>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</si>
  <si>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</si>
  <si>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</si>
  <si>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</si>
  <si>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</si>
  <si>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</si>
  <si>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</si>
  <si>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</si>
  <si>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</si>
  <si>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</si>
  <si>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</si>
  <si>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</si>
  <si>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</si>
  <si>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</si>
  <si>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</si>
  <si>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</si>
  <si>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</si>
  <si>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</si>
  <si>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</si>
  <si>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</si>
  <si>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</si>
  <si>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</si>
  <si>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</si>
  <si>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</si>
  <si>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</si>
  <si>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</si>
  <si>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</si>
  <si>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</si>
  <si>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</si>
  <si>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</si>
  <si>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</si>
  <si>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</si>
  <si>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</si>
  <si>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</si>
  <si>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</si>
  <si>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</si>
  <si>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</si>
  <si>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</si>
  <si>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</si>
  <si>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</si>
  <si>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</si>
  <si>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</si>
  <si>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</si>
  <si>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</si>
  <si>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</si>
  <si>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</si>
  <si>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</si>
  <si>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</si>
  <si>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</si>
  <si>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</si>
  <si>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</si>
  <si>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</si>
  <si>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</si>
  <si>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</si>
  <si>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</si>
  <si>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</si>
  <si>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</si>
  <si>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</si>
  <si>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</si>
  <si>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</si>
  <si>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</si>
  <si>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</si>
  <si>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</si>
  <si>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</si>
  <si>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</si>
  <si>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</si>
  <si>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</si>
  <si>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</si>
  <si>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</si>
  <si>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</si>
  <si>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</si>
  <si>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</si>
  <si>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</si>
  <si>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</si>
  <si>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</si>
  <si>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</si>
  <si>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</si>
  <si>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</si>
  <si>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</si>
  <si>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</si>
  <si>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</si>
  <si>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</si>
  <si>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</si>
  <si>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</si>
  <si>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</si>
  <si>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</si>
  <si>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</si>
  <si>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</si>
  <si>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</si>
  <si>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</si>
  <si>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</si>
  <si>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</si>
  <si>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</si>
  <si>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</si>
  <si>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</si>
  <si>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</si>
  <si>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</si>
  <si>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</si>
  <si>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</si>
  <si>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</si>
  <si>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</si>
  <si>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</si>
  <si>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</si>
  <si>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</si>
  <si>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</si>
  <si>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</si>
  <si>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</si>
  <si>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</si>
  <si>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</si>
  <si>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</si>
  <si>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</si>
  <si>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</si>
  <si>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</si>
  <si>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</si>
  <si>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</si>
  <si>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</si>
  <si>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</si>
  <si>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</si>
  <si>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</si>
  <si>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</si>
  <si>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</si>
  <si>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</si>
  <si>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</si>
  <si>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</si>
  <si>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</si>
  <si>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</si>
  <si>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</si>
  <si>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</si>
  <si>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</si>
  <si>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</si>
  <si>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</si>
  <si>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</si>
  <si>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</si>
  <si>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</si>
  <si>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</si>
  <si>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</si>
  <si>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</si>
  <si>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</si>
  <si>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</si>
  <si>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</si>
  <si>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</si>
  <si>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</si>
  <si>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</si>
  <si>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</si>
  <si>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</si>
  <si>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</si>
  <si>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</si>
  <si>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</si>
  <si>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</si>
  <si>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</si>
  <si>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</si>
  <si>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</si>
  <si>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</si>
  <si>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</si>
  <si>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</si>
  <si>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</si>
  <si>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</si>
  <si>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</si>
  <si>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</si>
  <si>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</si>
  <si>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</si>
  <si>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</si>
  <si>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</si>
  <si>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</si>
  <si>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</si>
  <si>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</si>
  <si>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</si>
  <si>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</si>
  <si>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</si>
  <si>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</si>
  <si>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</si>
  <si>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</si>
  <si>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</si>
  <si>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</si>
  <si>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</si>
  <si>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</si>
  <si>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</si>
  <si>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</si>
  <si>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</si>
  <si>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</si>
  <si>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</si>
  <si>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</si>
  <si>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</si>
  <si>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</si>
  <si>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</si>
  <si>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</si>
  <si>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</si>
  <si>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</si>
  <si>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</si>
  <si>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</si>
  <si>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</si>
  <si>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</si>
  <si>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</si>
  <si>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</si>
  <si>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</si>
  <si>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</si>
  <si>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</si>
  <si>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</si>
  <si>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</si>
  <si>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</si>
  <si>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</si>
  <si>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</si>
  <si>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</si>
  <si>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</si>
  <si>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</si>
  <si>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</si>
  <si>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</si>
  <si>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</si>
  <si>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</si>
  <si>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</si>
  <si>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</si>
  <si>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</si>
  <si>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</si>
  <si>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</si>
  <si>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</si>
  <si>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</si>
  <si>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</si>
  <si>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</si>
  <si>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</si>
  <si>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</si>
  <si>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</si>
  <si>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</si>
  <si>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</si>
  <si>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</si>
  <si>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</si>
  <si>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</si>
  <si>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</si>
  <si>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</si>
  <si>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</si>
  <si>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</si>
  <si>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</si>
  <si>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</si>
  <si>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</si>
  <si>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</si>
  <si>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</si>
  <si>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</si>
  <si>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</si>
  <si>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</si>
  <si>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</si>
  <si>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</si>
  <si>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</si>
  <si>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</si>
  <si>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</si>
  <si>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</si>
  <si>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</si>
  <si>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</si>
  <si>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</si>
  <si>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</si>
  <si>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</si>
  <si>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</si>
  <si>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</si>
  <si>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</si>
  <si>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</si>
  <si>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</si>
  <si>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</si>
  <si>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</si>
  <si>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</si>
  <si>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</si>
  <si>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</si>
  <si>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</si>
  <si>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</si>
  <si>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</si>
  <si>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</si>
  <si>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</si>
  <si>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</si>
  <si>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</si>
  <si>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</si>
  <si>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</si>
  <si>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</si>
  <si>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</si>
  <si>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</si>
  <si>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</si>
  <si>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</si>
  <si>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</si>
  <si>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</si>
  <si>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</si>
  <si>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</si>
  <si>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</si>
  <si>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</si>
  <si>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</si>
  <si>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</si>
  <si>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</si>
  <si>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</si>
  <si>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</si>
  <si>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</si>
  <si>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</si>
  <si>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</si>
  <si>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</si>
  <si>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</si>
  <si>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</si>
  <si>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</si>
  <si>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</si>
  <si>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</si>
  <si>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</si>
  <si>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</si>
  <si>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</si>
  <si>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</si>
  <si>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</si>
  <si>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</si>
  <si>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</si>
  <si>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</si>
  <si>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</si>
  <si>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</si>
  <si>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</si>
  <si>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</si>
  <si>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</si>
  <si>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</si>
  <si>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</si>
  <si>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</si>
  <si>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</si>
  <si>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</si>
  <si>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</si>
  <si>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</si>
  <si>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</si>
  <si>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</si>
  <si>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</si>
  <si>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</si>
  <si>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</si>
  <si>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</si>
  <si>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</si>
  <si>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</si>
  <si>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</si>
  <si>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</si>
  <si>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</si>
  <si>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</si>
  <si>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</si>
  <si>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</si>
  <si>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</si>
  <si>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</si>
  <si>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</si>
  <si>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</si>
  <si>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</si>
  <si>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</si>
  <si>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</si>
  <si>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</si>
  <si>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</si>
  <si>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</si>
  <si>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</si>
  <si>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</si>
  <si>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</si>
  <si>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</si>
  <si>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</si>
  <si>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</si>
  <si>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</si>
  <si>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</si>
  <si>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</si>
  <si>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</si>
  <si>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</si>
  <si>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</si>
  <si>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</si>
  <si>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</si>
  <si>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</si>
  <si>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</si>
  <si>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</si>
  <si>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</si>
  <si>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</si>
  <si>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</si>
  <si>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</si>
  <si>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</si>
  <si>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</si>
  <si>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</si>
  <si>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</si>
  <si>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</si>
  <si>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</si>
  <si>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</si>
  <si>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</si>
  <si>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</si>
  <si>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</si>
  <si>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</si>
  <si>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</si>
  <si>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</si>
  <si>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</si>
  <si>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</si>
  <si>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</si>
  <si>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</si>
  <si>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</si>
  <si>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</si>
  <si>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</si>
  <si>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</si>
  <si>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</si>
  <si>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</si>
  <si>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</si>
  <si>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</si>
  <si>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</si>
  <si>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</si>
  <si>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</si>
  <si>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</si>
  <si>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</si>
  <si>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</si>
  <si>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</si>
  <si>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</si>
  <si>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</si>
  <si>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</si>
  <si>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</si>
  <si>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</si>
  <si>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</si>
  <si>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</si>
  <si>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</si>
  <si>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</si>
  <si>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</si>
  <si>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</si>
  <si>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</si>
  <si>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</si>
  <si>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</si>
  <si>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</si>
  <si>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</si>
  <si>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</si>
  <si>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</si>
  <si>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</si>
  <si>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</si>
  <si>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</si>
  <si>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</si>
  <si>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</si>
  <si>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</si>
  <si>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</si>
  <si>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</si>
  <si>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</si>
  <si>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</si>
  <si>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</si>
  <si>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</si>
  <si>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</si>
  <si>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</si>
  <si>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</si>
  <si>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</si>
  <si>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</si>
  <si>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</si>
  <si>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</si>
  <si>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</si>
  <si>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</si>
  <si>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</si>
  <si>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</si>
  <si>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</si>
  <si>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</si>
  <si>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</si>
  <si>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</si>
  <si>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</si>
  <si>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</si>
  <si>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</si>
  <si>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</si>
  <si>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</si>
  <si>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</si>
  <si>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</si>
  <si>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</si>
  <si>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</si>
  <si>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</si>
  <si>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</si>
  <si>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</si>
  <si>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</si>
  <si>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</si>
  <si>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</si>
  <si>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</si>
  <si>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</si>
  <si>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</si>
  <si>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</si>
  <si>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</si>
  <si>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</si>
  <si>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</si>
  <si>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</si>
  <si>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</si>
  <si>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</si>
  <si>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</si>
  <si>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</si>
  <si>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</si>
  <si>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</si>
  <si>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</si>
  <si>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</si>
  <si>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</si>
  <si>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</si>
  <si>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</si>
  <si>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</si>
  <si>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</si>
  <si>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</si>
  <si>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</si>
  <si>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</si>
  <si>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</si>
  <si>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</si>
  <si>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</si>
  <si>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</si>
  <si>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</si>
  <si>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</si>
  <si>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</si>
  <si>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</si>
  <si>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</si>
  <si>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</si>
  <si>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</si>
  <si>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</si>
  <si>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</si>
  <si>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</si>
  <si>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</si>
  <si>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</si>
  <si>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</si>
  <si>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</si>
  <si>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</si>
  <si>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</si>
  <si>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</si>
  <si>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</si>
  <si>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</si>
  <si>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</si>
  <si>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</si>
  <si>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</si>
  <si>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</si>
  <si>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</si>
  <si>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</si>
  <si>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</si>
  <si>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</si>
  <si>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</si>
  <si>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</si>
  <si>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</si>
  <si>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</si>
  <si>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</si>
  <si>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</si>
  <si>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</si>
  <si>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</si>
  <si>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</si>
  <si>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</si>
  <si>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</si>
  <si>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</si>
  <si>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</si>
  <si>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</si>
  <si>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</si>
  <si>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</si>
  <si>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</si>
  <si>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</si>
  <si>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</si>
  <si>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</si>
  <si>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</si>
  <si>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</si>
  <si>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</si>
  <si>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</si>
  <si>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</si>
  <si>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</si>
  <si>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</si>
  <si>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</si>
  <si>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</si>
  <si>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</si>
  <si>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</si>
  <si>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</si>
  <si>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</si>
  <si>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</si>
  <si>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</si>
  <si>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</si>
  <si>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</si>
  <si>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</si>
  <si>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</si>
  <si>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</si>
  <si>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</si>
  <si>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</si>
  <si>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</si>
  <si>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</si>
  <si>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</si>
  <si>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</si>
  <si>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</si>
  <si>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</si>
  <si>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</si>
  <si>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</si>
  <si>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</si>
  <si>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</si>
  <si>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</si>
  <si>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</si>
  <si>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</si>
  <si>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</si>
  <si>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</si>
  <si>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</si>
  <si>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</si>
  <si>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</si>
  <si>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</si>
  <si>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</si>
  <si>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</si>
  <si>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</si>
  <si>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</si>
  <si>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</si>
  <si>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</si>
  <si>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</si>
  <si>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</si>
  <si>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</si>
  <si>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</si>
  <si>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</si>
  <si>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</si>
  <si>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</si>
  <si>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</si>
  <si>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</si>
  <si>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</si>
  <si>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</si>
  <si>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</si>
  <si>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</si>
  <si>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</si>
  <si>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</si>
  <si>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</si>
  <si>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</si>
  <si>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</si>
  <si>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</si>
  <si>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</si>
  <si>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</si>
  <si>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</si>
  <si>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</si>
  <si>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</si>
  <si>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</si>
  <si>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</si>
  <si>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</si>
  <si>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</si>
  <si>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</si>
  <si>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</si>
  <si>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</si>
  <si>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</si>
  <si>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</si>
  <si>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</si>
  <si>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</si>
  <si>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</si>
  <si>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</si>
  <si>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</si>
  <si>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</si>
  <si>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</si>
  <si>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</si>
  <si>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</si>
  <si>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</si>
  <si>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</si>
  <si>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</si>
  <si>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</si>
  <si>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</si>
  <si>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</si>
  <si>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</si>
  <si>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</si>
  <si>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</si>
  <si>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</si>
  <si>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</si>
  <si>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</si>
  <si>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</si>
  <si>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</si>
  <si>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</si>
  <si>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</si>
  <si>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</si>
  <si>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</si>
  <si>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</si>
  <si>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</si>
  <si>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</si>
  <si>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</si>
  <si>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</si>
  <si>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</si>
  <si>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</si>
  <si>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</si>
  <si>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</si>
  <si>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</si>
  <si>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</si>
  <si>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</si>
  <si>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</si>
  <si>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</si>
  <si>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</si>
  <si>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</si>
  <si>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</si>
  <si>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</si>
  <si>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</si>
  <si>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</si>
  <si>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</si>
  <si>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</si>
  <si>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</si>
  <si>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</si>
  <si>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</si>
  <si>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</si>
  <si>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</si>
  <si>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</si>
  <si>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</si>
  <si>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</si>
  <si>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</si>
  <si>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</si>
  <si>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</si>
  <si>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</si>
  <si>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</si>
  <si>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</si>
  <si>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</si>
  <si>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</si>
  <si>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</si>
  <si>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</si>
  <si>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</si>
  <si>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</si>
  <si>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</si>
  <si>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</si>
  <si>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</si>
  <si>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</si>
  <si>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</si>
  <si>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</si>
  <si>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</si>
  <si>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</si>
  <si>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</si>
  <si>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</si>
  <si>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</si>
  <si>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</si>
  <si>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</si>
  <si>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</si>
  <si>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</si>
  <si>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</si>
  <si>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</si>
  <si>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</si>
  <si>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</si>
  <si>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</si>
  <si>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</si>
  <si>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</si>
  <si>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</si>
  <si>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</si>
  <si>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</si>
  <si>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</si>
  <si>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</si>
  <si>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</si>
  <si>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</si>
  <si>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</si>
  <si>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</si>
  <si>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</si>
  <si>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</si>
  <si>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</si>
  <si>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</si>
  <si>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</si>
  <si>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</si>
  <si>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</si>
  <si>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</si>
  <si>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</si>
  <si>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</si>
  <si>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</si>
  <si>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</si>
  <si>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</si>
  <si>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</si>
  <si>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</si>
  <si>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</si>
  <si>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</si>
  <si>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</si>
  <si>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</si>
  <si>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</si>
  <si>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</si>
  <si>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</si>
  <si>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</si>
  <si>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</si>
  <si>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</si>
  <si>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</si>
  <si>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</si>
  <si>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</si>
  <si>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</si>
  <si>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</si>
  <si>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</si>
  <si>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</si>
  <si>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</si>
  <si>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</si>
  <si>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</si>
  <si>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</si>
  <si>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</si>
  <si>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</si>
  <si>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</si>
  <si>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</si>
  <si>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</si>
  <si>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</si>
  <si>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</si>
  <si>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</si>
  <si>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</si>
  <si>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</si>
  <si>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</si>
  <si>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</si>
  <si>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</si>
  <si>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</si>
  <si>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</si>
  <si>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</si>
  <si>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</si>
  <si>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</si>
  <si>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</si>
  <si>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</si>
  <si>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</si>
  <si>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</si>
  <si>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</si>
  <si>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</si>
  <si>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</si>
  <si>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</si>
  <si>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</si>
  <si>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</si>
  <si>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</si>
  <si>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</si>
  <si>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</si>
  <si>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</si>
  <si>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</si>
  <si>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</si>
  <si>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</si>
  <si>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</si>
  <si>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</si>
  <si>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</si>
  <si>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</si>
  <si>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</si>
  <si>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</si>
  <si>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</si>
  <si>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</si>
  <si>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</si>
  <si>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</si>
  <si>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</si>
  <si>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</si>
  <si>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</si>
  <si>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</si>
  <si>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</si>
  <si>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</si>
  <si>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</si>
  <si>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</si>
  <si>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</si>
  <si>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</si>
  <si>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</si>
  <si>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</si>
  <si>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</si>
  <si>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</si>
  <si>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</si>
  <si>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</si>
  <si>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</si>
  <si>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</si>
  <si>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</si>
  <si>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</si>
  <si>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</si>
  <si>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</si>
  <si>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</si>
  <si>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</si>
  <si>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</si>
  <si>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</si>
  <si>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</si>
  <si>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</si>
  <si>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</si>
  <si>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</si>
  <si>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</si>
  <si>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</si>
  <si>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</si>
  <si>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</si>
  <si>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</si>
  <si>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</si>
  <si>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</si>
  <si>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</si>
  <si>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</si>
  <si>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</si>
  <si>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</si>
  <si>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</si>
  <si>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</si>
  <si>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</si>
  <si>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</si>
  <si>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</si>
  <si>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</si>
  <si>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</si>
  <si>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</si>
  <si>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</si>
  <si>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</si>
  <si>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</si>
  <si>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</si>
  <si>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</si>
  <si>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</si>
  <si>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</si>
  <si>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</si>
  <si>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</si>
  <si>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</si>
  <si>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</si>
  <si>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</si>
  <si>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</si>
  <si>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</si>
  <si>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</si>
  <si>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</si>
  <si>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</si>
  <si>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</si>
  <si>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</si>
  <si>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</si>
  <si>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</si>
  <si>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</si>
  <si>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</si>
  <si>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</si>
  <si>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</si>
  <si>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</si>
  <si>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</si>
  <si>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</si>
  <si>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</si>
  <si>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</si>
  <si>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</si>
  <si>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</si>
  <si>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</si>
  <si>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</si>
  <si>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</si>
  <si>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</si>
  <si>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</si>
  <si>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</si>
  <si>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</si>
  <si>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</si>
  <si>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</si>
  <si>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</si>
  <si>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</si>
  <si>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</si>
  <si>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</si>
  <si>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</si>
  <si>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</si>
  <si>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</si>
  <si>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</si>
  <si>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</si>
  <si>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</si>
  <si>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</si>
  <si>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</si>
  <si>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</si>
  <si>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</si>
  <si>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</si>
  <si>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</si>
  <si>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</si>
  <si>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</si>
  <si>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</si>
  <si>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</si>
  <si>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</si>
  <si>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</si>
  <si>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</si>
  <si>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</si>
  <si>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</si>
  <si>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</si>
  <si>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</si>
  <si>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</si>
  <si>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</si>
  <si>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</si>
  <si>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</si>
  <si>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</si>
  <si>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</si>
  <si>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</si>
  <si>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</si>
  <si>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</si>
  <si>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</si>
  <si>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</si>
  <si>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</si>
  <si>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</si>
  <si>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</si>
  <si>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</si>
  <si>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</si>
  <si>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</si>
  <si>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</si>
  <si>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</si>
  <si>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</si>
  <si>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</si>
  <si>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</si>
  <si>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</si>
  <si>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</si>
  <si>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</si>
  <si>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</si>
  <si>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</si>
  <si>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</si>
  <si>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</si>
  <si>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</si>
  <si>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</si>
  <si>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</si>
  <si>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</si>
  <si>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</si>
  <si>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</si>
  <si>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</si>
  <si>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</si>
  <si>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</si>
  <si>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</si>
  <si>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</si>
  <si>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</si>
  <si>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</si>
  <si>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</si>
  <si>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</si>
  <si>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</si>
  <si>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</si>
  <si>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</si>
  <si>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</si>
  <si>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</si>
  <si>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</si>
  <si>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</si>
  <si>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</si>
  <si>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</si>
  <si>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</si>
  <si>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</si>
  <si>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</si>
  <si>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</si>
  <si>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</si>
  <si>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</si>
  <si>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</si>
  <si>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</si>
  <si>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</si>
  <si>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</si>
  <si>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</si>
  <si>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</si>
  <si>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</si>
  <si>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</si>
  <si>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</si>
  <si>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</si>
  <si>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</si>
  <si>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</si>
  <si>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</si>
  <si>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</si>
  <si>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</si>
  <si>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</si>
  <si>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</si>
  <si>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</si>
  <si>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</si>
  <si>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</si>
  <si>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</si>
  <si>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</si>
  <si>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</si>
  <si>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</si>
  <si>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</si>
  <si>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</si>
  <si>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</si>
  <si>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</si>
  <si>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</si>
  <si>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</si>
  <si>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</si>
  <si>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</si>
  <si>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</si>
  <si>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</si>
  <si>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</si>
  <si>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</si>
  <si>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</si>
  <si>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</si>
  <si>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</si>
  <si>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</si>
  <si>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</si>
  <si>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</si>
  <si>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</si>
  <si>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</si>
  <si>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</si>
  <si>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</si>
  <si>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</si>
  <si>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</si>
  <si>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</si>
  <si>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</si>
  <si>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</si>
  <si>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</si>
  <si>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</si>
  <si>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</si>
  <si>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</si>
  <si>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</si>
  <si>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</si>
  <si>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</si>
  <si>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</si>
  <si>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</si>
  <si>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</si>
  <si>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</si>
  <si>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</si>
  <si>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</si>
  <si>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</si>
  <si>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</si>
  <si>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</si>
  <si>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</si>
  <si>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</si>
  <si>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</si>
  <si>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</si>
  <si>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</si>
  <si>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</si>
  <si>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</si>
  <si>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</si>
  <si>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</si>
  <si>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</si>
  <si>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</si>
  <si>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</si>
  <si>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</si>
  <si>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</si>
  <si>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</si>
  <si>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</si>
  <si>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</si>
  <si>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</si>
  <si>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</si>
  <si>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</si>
  <si>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</si>
  <si>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</si>
  <si>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</si>
  <si>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</si>
  <si>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</si>
  <si>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</si>
  <si>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</si>
  <si>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</si>
  <si>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</si>
  <si>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</si>
  <si>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</si>
  <si>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</si>
  <si>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</si>
  <si>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</si>
  <si>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</si>
  <si>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</si>
  <si>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</si>
  <si>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</si>
  <si>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</si>
  <si>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</si>
  <si>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</si>
  <si>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</si>
  <si>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</si>
  <si>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</si>
  <si>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</si>
  <si>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</si>
  <si>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</si>
  <si>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</si>
  <si>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</si>
  <si>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</si>
  <si>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</si>
  <si>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</si>
  <si>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</si>
  <si>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</si>
  <si>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</si>
  <si>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</si>
  <si>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</si>
  <si>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</si>
  <si>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</si>
  <si>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</si>
  <si>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</si>
  <si>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</si>
  <si>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</si>
  <si>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</si>
  <si>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</si>
  <si>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</si>
  <si>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</si>
  <si>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</si>
  <si>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</si>
  <si>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</si>
  <si>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</si>
  <si>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</si>
  <si>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</si>
  <si>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</si>
  <si>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</si>
  <si>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</si>
  <si>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</si>
  <si>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</si>
  <si>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</si>
  <si>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</si>
  <si>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</si>
  <si>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</si>
  <si>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</si>
  <si>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</si>
  <si>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</si>
  <si>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</si>
  <si>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</si>
  <si>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</si>
  <si>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</si>
  <si>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</si>
  <si>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</si>
  <si>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</si>
  <si>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</si>
  <si>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</si>
  <si>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</si>
  <si>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</si>
  <si>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</si>
  <si>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</si>
  <si>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</si>
  <si>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</si>
  <si>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</si>
  <si>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</si>
  <si>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</si>
  <si>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</si>
  <si>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</si>
  <si>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</si>
  <si>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</si>
  <si>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</si>
  <si>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</si>
  <si>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</si>
  <si>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</si>
  <si>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</si>
  <si>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</si>
  <si>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</si>
  <si>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</si>
  <si>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</si>
  <si>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</si>
  <si>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</si>
  <si>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</si>
  <si>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</si>
  <si>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</si>
  <si>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</si>
  <si>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</si>
  <si>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</si>
  <si>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</si>
  <si>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</si>
  <si>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</si>
  <si>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</si>
  <si>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</si>
  <si>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</si>
  <si>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</si>
  <si>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</si>
  <si>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</si>
  <si>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</si>
  <si>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</si>
  <si>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</si>
  <si>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</si>
  <si>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</si>
  <si>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</si>
  <si>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</si>
  <si>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</si>
  <si>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</si>
  <si>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</si>
  <si>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</si>
  <si>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</si>
  <si>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</si>
  <si>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</si>
  <si>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</si>
  <si>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</si>
  <si>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</si>
  <si>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</si>
  <si>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</si>
  <si>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</si>
  <si>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</si>
  <si>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</si>
  <si>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</si>
  <si>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</si>
  <si>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</si>
  <si>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</si>
  <si>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</si>
  <si>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</si>
  <si>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</si>
  <si>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</si>
  <si>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</si>
  <si>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</si>
  <si>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</si>
  <si>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</si>
  <si>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</si>
  <si>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</si>
  <si>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</si>
  <si>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</si>
  <si>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</si>
  <si>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</si>
  <si>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</si>
  <si>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</si>
  <si>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</si>
  <si>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</si>
  <si>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</si>
  <si>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</si>
  <si>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</si>
  <si>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</si>
  <si>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</si>
  <si>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</si>
  <si>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</si>
  <si>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</si>
  <si>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</si>
  <si>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</si>
  <si>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</si>
  <si>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</si>
  <si>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</si>
  <si>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</si>
  <si>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</si>
  <si>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</si>
  <si>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</si>
  <si>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</si>
  <si>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</si>
  <si>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</si>
  <si>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</si>
  <si>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</si>
  <si>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</si>
  <si>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</si>
  <si>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</si>
  <si>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</si>
  <si>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</si>
  <si>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</si>
  <si>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</si>
  <si>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</si>
  <si>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</si>
  <si>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</si>
  <si>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</si>
  <si>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</si>
  <si>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</si>
  <si>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</si>
  <si>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</si>
  <si>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</si>
  <si>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</si>
  <si>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</si>
  <si>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</si>
  <si>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</si>
  <si>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</si>
  <si>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</si>
  <si>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</si>
  <si>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</si>
  <si>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</si>
  <si>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</si>
  <si>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</si>
  <si>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</si>
  <si>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</si>
  <si>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</si>
  <si>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</si>
  <si>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</si>
  <si>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</si>
  <si>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</si>
  <si>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</si>
  <si>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</si>
  <si>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</si>
  <si>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</si>
  <si>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</si>
  <si>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</si>
  <si>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</si>
  <si>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</si>
  <si>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</si>
  <si>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</si>
  <si>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</si>
  <si>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</si>
  <si>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</si>
  <si>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</si>
  <si>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</si>
  <si>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</si>
  <si>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</si>
  <si>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</si>
  <si>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</si>
  <si>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</si>
  <si>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</si>
  <si>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</si>
  <si>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</si>
  <si>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</si>
  <si>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</si>
  <si>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</si>
  <si>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</si>
  <si>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</si>
  <si>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</si>
  <si>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</si>
  <si>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</si>
  <si>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</si>
  <si>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</si>
  <si>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</si>
  <si>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</si>
  <si>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</si>
  <si>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</si>
  <si>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</si>
  <si>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</si>
  <si>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</si>
  <si>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</si>
  <si>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</si>
  <si>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</si>
  <si>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</si>
  <si>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</si>
  <si>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</si>
  <si>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</si>
  <si>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</si>
  <si>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</si>
  <si>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</si>
  <si>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</si>
  <si>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</si>
  <si>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</si>
  <si>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</si>
  <si>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</si>
  <si>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</si>
  <si>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</si>
  <si>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</si>
  <si>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</si>
  <si>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</si>
  <si>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</si>
  <si>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</si>
  <si>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</si>
  <si>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</si>
  <si>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</si>
  <si>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</si>
  <si>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</si>
  <si>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</si>
  <si>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</si>
  <si>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</si>
  <si>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</si>
  <si>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</si>
  <si>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</si>
  <si>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</si>
  <si>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</si>
  <si>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</si>
  <si>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</si>
  <si>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</si>
  <si>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</si>
  <si>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</si>
  <si>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</si>
  <si>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</si>
  <si>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</si>
  <si>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</si>
  <si>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</si>
  <si>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</si>
  <si>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</si>
  <si>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</si>
  <si>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</si>
  <si>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</si>
  <si>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</si>
  <si>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</si>
  <si>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</si>
  <si>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</si>
  <si>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</si>
  <si>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</si>
  <si>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</si>
  <si>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</si>
  <si>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</si>
  <si>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</si>
  <si>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</si>
  <si>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</si>
  <si>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</si>
  <si>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</si>
  <si>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</si>
  <si>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</si>
  <si>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</si>
  <si>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</si>
  <si>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</si>
  <si>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</si>
  <si>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</si>
  <si>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</si>
  <si>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</si>
  <si>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</si>
  <si>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</si>
  <si>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</si>
  <si>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</si>
  <si>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</si>
  <si>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</si>
  <si>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</si>
  <si>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</si>
  <si>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</si>
  <si>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</si>
  <si>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</si>
  <si>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</si>
  <si>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</si>
  <si>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</si>
  <si>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</si>
  <si>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</si>
  <si>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</si>
  <si>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</si>
  <si>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</si>
  <si>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</si>
  <si>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</si>
  <si>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</si>
  <si>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</si>
  <si>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</si>
  <si>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</si>
  <si>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</si>
  <si>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</si>
  <si>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</si>
  <si>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</si>
  <si>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</si>
  <si>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</si>
  <si>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</si>
  <si>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</si>
  <si>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</si>
  <si>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</si>
  <si>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</si>
  <si>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</si>
  <si>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</si>
  <si>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</si>
  <si>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</si>
  <si>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</si>
  <si>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</si>
  <si>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</si>
  <si>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</si>
  <si>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</si>
  <si>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</si>
  <si>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</si>
  <si>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</si>
  <si>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</si>
  <si>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</si>
  <si>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</si>
  <si>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</si>
  <si>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</si>
  <si>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</si>
  <si>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</si>
  <si>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</si>
  <si>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</si>
  <si>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</si>
  <si>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</si>
  <si>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</si>
  <si>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</si>
  <si>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</si>
  <si>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</si>
  <si>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</si>
  <si>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</si>
  <si>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</si>
  <si>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</si>
  <si>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</si>
  <si>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</si>
  <si>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</si>
  <si>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</si>
  <si>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</si>
  <si>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</si>
  <si>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</si>
  <si>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</si>
  <si>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</si>
  <si>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</si>
  <si>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</si>
  <si>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</si>
  <si>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</si>
  <si>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</si>
  <si>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</si>
  <si>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</si>
  <si>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</si>
  <si>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</si>
  <si>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</si>
  <si>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</si>
  <si>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</si>
  <si>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</si>
  <si>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</si>
  <si>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</si>
  <si>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</si>
  <si>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</si>
  <si>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</si>
  <si>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</si>
  <si>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</si>
  <si>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</si>
  <si>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</si>
  <si>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</si>
  <si>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</si>
  <si>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</si>
  <si>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</si>
  <si>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</si>
  <si>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</si>
  <si>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</si>
  <si>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</si>
  <si>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</si>
  <si>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</si>
  <si>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</si>
  <si>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</si>
  <si>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</si>
  <si>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</si>
  <si>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</si>
  <si>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</si>
  <si>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</si>
  <si>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</si>
  <si>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</si>
  <si>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</si>
  <si>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</si>
  <si>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</si>
  <si>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</si>
  <si>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</si>
  <si>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</si>
  <si>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</si>
  <si>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</si>
  <si>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</si>
  <si>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</si>
  <si>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</si>
  <si>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</si>
  <si>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</si>
  <si>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</si>
  <si>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</si>
  <si>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</si>
  <si>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</si>
  <si>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</si>
  <si>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</si>
  <si>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</si>
  <si>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</si>
  <si>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</si>
  <si>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</si>
  <si>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</si>
  <si>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</si>
  <si>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</si>
  <si>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</si>
  <si>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</si>
  <si>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</si>
  <si>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</si>
  <si>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</si>
  <si>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</si>
  <si>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</si>
  <si>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</si>
  <si>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</si>
  <si>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</si>
  <si>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</si>
  <si>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</si>
  <si>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</si>
  <si>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</si>
  <si>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</si>
  <si>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</si>
  <si>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</si>
  <si>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</si>
  <si>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</si>
  <si>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</si>
  <si>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</si>
  <si>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</si>
  <si>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</si>
  <si>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</si>
  <si>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</si>
  <si>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</si>
  <si>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</si>
  <si>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</si>
  <si>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</si>
  <si>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</si>
  <si>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</si>
  <si>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</si>
  <si>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</si>
  <si>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</si>
  <si>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</si>
  <si>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</si>
  <si>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</si>
  <si>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</si>
  <si>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</si>
  <si>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</si>
  <si>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</si>
  <si>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</si>
  <si>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</si>
  <si>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</si>
  <si>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</si>
  <si>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</si>
  <si>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</si>
  <si>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</si>
  <si>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</si>
  <si>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</si>
  <si>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</si>
  <si>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</si>
  <si>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</si>
  <si>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</si>
  <si>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</si>
  <si>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</si>
  <si>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</si>
  <si>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</si>
  <si>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</si>
  <si>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</si>
  <si>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</si>
  <si>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</si>
  <si>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</si>
  <si>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</si>
  <si>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</si>
  <si>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</si>
  <si>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</si>
  <si>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</si>
  <si>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</si>
  <si>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</si>
  <si>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</si>
  <si>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</si>
  <si>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</si>
  <si>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</si>
  <si>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</si>
  <si>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</si>
  <si>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</si>
  <si>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</si>
  <si>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</si>
  <si>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</si>
  <si>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</si>
  <si>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</si>
  <si>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</si>
  <si>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</si>
  <si>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</si>
  <si>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</si>
  <si>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</si>
  <si>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</si>
  <si>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</si>
  <si>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</si>
  <si>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</si>
  <si>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</si>
  <si>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</si>
  <si>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</si>
  <si>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</si>
  <si>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</si>
  <si>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</si>
  <si>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</si>
  <si>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</si>
  <si>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</si>
  <si>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</si>
  <si>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</si>
  <si>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</si>
  <si>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</si>
  <si>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</si>
  <si>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</si>
  <si>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</si>
  <si>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</si>
  <si>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</si>
  <si>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</si>
  <si>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</si>
  <si>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</si>
  <si>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</si>
  <si>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</si>
  <si>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</si>
  <si>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</si>
  <si>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</si>
  <si>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</si>
  <si>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</si>
  <si>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</si>
  <si>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</si>
  <si>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</si>
  <si>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</si>
  <si>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</si>
  <si>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</si>
  <si>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</si>
  <si>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</si>
  <si>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</si>
  <si>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</si>
  <si>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</si>
  <si>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</si>
  <si>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</si>
  <si>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</si>
  <si>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</si>
  <si>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</si>
  <si>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</si>
  <si>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</si>
  <si>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</si>
  <si>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</si>
  <si>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</si>
  <si>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</si>
  <si>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</si>
  <si>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</si>
  <si>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</si>
  <si>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</si>
  <si>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</si>
  <si>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</si>
  <si>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</si>
  <si>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</si>
  <si>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</si>
  <si>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</si>
  <si>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</si>
  <si>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</si>
  <si>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</si>
  <si>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</si>
  <si>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</si>
  <si>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</si>
  <si>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</si>
  <si>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</si>
  <si>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</si>
  <si>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</si>
  <si>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</si>
  <si>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</si>
  <si>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</si>
  <si>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</si>
  <si>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</si>
  <si>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</si>
  <si>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</si>
  <si>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</si>
  <si>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</si>
  <si>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</si>
  <si>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</si>
  <si>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</si>
  <si>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</si>
  <si>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</si>
  <si>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</si>
  <si>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</si>
  <si>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</si>
  <si>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</si>
  <si>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</si>
  <si>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</si>
  <si>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</si>
  <si>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</si>
  <si>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</si>
  <si>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</si>
  <si>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</si>
  <si>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</si>
  <si>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</si>
  <si>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</si>
  <si>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</si>
  <si>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</si>
  <si>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</si>
  <si>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</si>
  <si>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</si>
  <si>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</si>
  <si>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</si>
  <si>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</si>
  <si>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</si>
  <si>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</si>
  <si>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</si>
  <si>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</si>
  <si>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</si>
  <si>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</si>
  <si>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</si>
  <si>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</si>
  <si>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</si>
  <si>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</si>
  <si>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</si>
  <si>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</si>
  <si>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</si>
  <si>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</si>
  <si>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</si>
  <si>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</si>
  <si>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</si>
  <si>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</si>
  <si>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</si>
  <si>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</si>
  <si>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</si>
  <si>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</si>
  <si>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</si>
  <si>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</si>
  <si>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</si>
  <si>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</si>
  <si>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</si>
  <si>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</si>
  <si>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</si>
  <si>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</si>
  <si>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</si>
  <si>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</si>
  <si>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</si>
  <si>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</si>
  <si>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</si>
  <si>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</si>
  <si>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</si>
  <si>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</si>
  <si>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</si>
  <si>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</si>
  <si>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</si>
  <si>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</si>
  <si>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</si>
  <si>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</si>
  <si>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</si>
  <si>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</si>
  <si>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</si>
  <si>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</si>
  <si>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</si>
  <si>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</si>
  <si>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</si>
  <si>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</si>
  <si>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</si>
  <si>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</si>
  <si>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</si>
  <si>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</si>
  <si>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</si>
  <si>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</si>
  <si>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</si>
  <si>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</si>
  <si>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</si>
  <si>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</si>
  <si>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</si>
  <si>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</si>
  <si>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</si>
  <si>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</si>
  <si>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</si>
  <si>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</si>
  <si>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</si>
  <si>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</si>
  <si>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</si>
  <si>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</si>
  <si>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</si>
  <si>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</si>
  <si>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</si>
  <si>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</si>
  <si>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</si>
  <si>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</si>
  <si>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</si>
  <si>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</si>
  <si>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</si>
  <si>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</si>
  <si>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</si>
  <si>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</si>
  <si>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</si>
  <si>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</si>
  <si>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</si>
  <si>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</si>
  <si>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</si>
  <si>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</si>
  <si>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</si>
  <si>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</si>
  <si>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</si>
  <si>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</si>
  <si>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</si>
  <si>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</si>
  <si>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</si>
  <si>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</si>
  <si>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</si>
  <si>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</si>
  <si>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</si>
  <si>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</si>
  <si>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</si>
  <si>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</si>
  <si>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</si>
  <si>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</si>
  <si>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</si>
  <si>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</si>
  <si>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</si>
  <si>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</si>
  <si>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</si>
  <si>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</si>
  <si>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</si>
  <si>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</si>
  <si>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</si>
  <si>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</si>
  <si>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</si>
  <si>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</si>
  <si>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</si>
  <si>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</si>
  <si>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</si>
  <si>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</si>
  <si>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</si>
  <si>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</si>
  <si>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</si>
  <si>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</si>
  <si>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</si>
  <si>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</si>
  <si>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</si>
  <si>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</si>
  <si>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</si>
  <si>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</si>
  <si>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</si>
  <si>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</si>
  <si>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</si>
  <si>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</si>
  <si>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</si>
  <si>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</si>
  <si>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</si>
  <si>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</si>
  <si>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</si>
  <si>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</si>
  <si>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</si>
  <si>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</si>
  <si>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</si>
  <si>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</si>
  <si>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</si>
  <si>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</si>
  <si>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</si>
  <si>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</si>
  <si>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</si>
  <si>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</si>
  <si>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</si>
  <si>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</si>
  <si>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</si>
  <si>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</si>
  <si>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</si>
  <si>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</si>
  <si>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</si>
  <si>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</si>
  <si>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</si>
  <si>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</si>
  <si>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</si>
  <si>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</si>
  <si>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</si>
  <si>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</si>
  <si>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</si>
  <si>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</si>
  <si>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</si>
  <si>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</si>
  <si>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</si>
  <si>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</si>
  <si>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</si>
  <si>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</si>
  <si>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</si>
  <si>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</si>
  <si>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</si>
  <si>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</si>
  <si>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</si>
  <si>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</si>
  <si>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</si>
  <si>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</si>
  <si>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</si>
  <si>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</si>
  <si>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</si>
  <si>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</si>
  <si>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</si>
  <si>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</si>
  <si>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</si>
  <si>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</si>
  <si>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</si>
  <si>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</si>
  <si>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</si>
  <si>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</si>
  <si>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</si>
  <si>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</si>
  <si>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</si>
  <si>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</si>
  <si>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</si>
  <si>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</si>
  <si>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</si>
  <si>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</si>
  <si>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</si>
  <si>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</si>
  <si>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</si>
  <si>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</si>
  <si>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</si>
  <si>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</si>
  <si>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</si>
  <si>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</si>
  <si>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</si>
  <si>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</si>
  <si>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</si>
  <si>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</si>
  <si>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</si>
  <si>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</si>
  <si>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</si>
  <si>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</si>
  <si>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</si>
  <si>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</si>
  <si>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</si>
  <si>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</si>
  <si>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</si>
  <si>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</si>
  <si>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</si>
  <si>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</si>
  <si>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</si>
  <si>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</si>
  <si>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</si>
  <si>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</si>
  <si>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</si>
  <si>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</si>
  <si>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</si>
  <si>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</si>
  <si>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</si>
  <si>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</si>
  <si>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</si>
  <si>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</si>
  <si>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</si>
  <si>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</si>
  <si>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</si>
  <si>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</si>
  <si>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</si>
  <si>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</si>
  <si>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</si>
  <si>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</si>
  <si>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</si>
  <si>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</si>
  <si>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</si>
  <si>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</si>
  <si>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</si>
  <si>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</si>
  <si>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</si>
  <si>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</si>
  <si>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</si>
  <si>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</si>
  <si>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</si>
  <si>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</si>
  <si>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</si>
  <si>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</si>
  <si>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</si>
  <si>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</si>
  <si>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</si>
  <si>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</si>
  <si>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</si>
  <si>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</si>
  <si>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</si>
  <si>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</si>
  <si>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</si>
  <si>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</si>
  <si>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</si>
  <si>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</si>
  <si>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</si>
  <si>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</si>
  <si>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</si>
  <si>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</si>
  <si>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</si>
  <si>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</si>
  <si>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</si>
  <si>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</si>
  <si>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</si>
  <si>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</si>
  <si>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</si>
  <si>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</si>
  <si>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</si>
  <si>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</si>
  <si>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</si>
  <si>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</si>
  <si>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</si>
  <si>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</si>
  <si>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</si>
  <si>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</si>
  <si>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</si>
  <si>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</si>
  <si>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</si>
  <si>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</si>
  <si>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</si>
  <si>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</si>
  <si>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</si>
  <si>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</si>
  <si>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</si>
  <si>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</si>
  <si>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</si>
  <si>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</si>
  <si>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</si>
  <si>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</si>
  <si>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</si>
  <si>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</si>
  <si>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</si>
  <si>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</si>
  <si>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</si>
  <si>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</si>
  <si>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</si>
  <si>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</si>
  <si>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</si>
  <si>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</si>
  <si>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</si>
  <si>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</si>
  <si>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</si>
  <si>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</si>
  <si>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</si>
  <si>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</si>
  <si>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</si>
  <si>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</si>
  <si>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</si>
  <si>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</si>
  <si>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</si>
  <si>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</si>
  <si>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</si>
  <si>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</si>
  <si>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</si>
  <si>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</si>
  <si>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</si>
  <si>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</si>
  <si>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</si>
  <si>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</si>
  <si>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</si>
  <si>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</si>
  <si>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</si>
  <si>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</si>
  <si>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</si>
  <si>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</si>
  <si>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</si>
  <si>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</si>
  <si>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</si>
  <si>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</si>
  <si>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</si>
  <si>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</si>
  <si>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</si>
  <si>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</si>
  <si>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</si>
  <si>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</si>
  <si>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</si>
  <si>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</si>
  <si>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</si>
  <si>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</si>
  <si>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</si>
  <si>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</si>
  <si>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</si>
  <si>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</si>
  <si>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</si>
  <si>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</si>
  <si>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</si>
  <si>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</si>
  <si>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</si>
  <si>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</si>
  <si>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</si>
  <si>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</si>
  <si>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</si>
  <si>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</si>
  <si>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</si>
  <si>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</si>
  <si>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</si>
  <si>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</si>
  <si>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</si>
  <si>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</si>
  <si>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</si>
  <si>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</si>
  <si>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</si>
  <si>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</si>
  <si>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</si>
  <si>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</si>
  <si>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</si>
  <si>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</si>
  <si>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</si>
  <si>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</si>
  <si>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</si>
  <si>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</si>
  <si>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</si>
  <si>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</si>
  <si>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</si>
  <si>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</si>
  <si>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</si>
  <si>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</si>
  <si>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</si>
  <si>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</si>
  <si>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</si>
  <si>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</si>
  <si>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</si>
  <si>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</si>
  <si>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</si>
  <si>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</si>
  <si>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</si>
  <si>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</si>
  <si>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</si>
  <si>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</si>
  <si>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</si>
  <si>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</si>
  <si>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</si>
  <si>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</si>
  <si>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</si>
  <si>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</si>
  <si>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</si>
  <si>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</si>
  <si>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</si>
  <si>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</si>
  <si>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</si>
  <si>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</si>
  <si>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</si>
  <si>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</si>
  <si>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</si>
  <si>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</si>
  <si>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</si>
  <si>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</si>
  <si>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</si>
  <si>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</si>
  <si>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</si>
  <si>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</si>
  <si>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</si>
  <si>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</si>
  <si>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</si>
  <si>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</si>
  <si>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</si>
  <si>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</si>
  <si>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</si>
  <si>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</si>
  <si>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</si>
  <si>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</si>
  <si>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</si>
  <si>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</si>
  <si>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</si>
  <si>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</si>
  <si>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</si>
  <si>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</si>
  <si>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</si>
  <si>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</si>
  <si>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</si>
  <si>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</si>
  <si>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</si>
  <si>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</si>
  <si>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</si>
  <si>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</si>
  <si>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</si>
  <si>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</si>
  <si>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</si>
  <si>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</si>
  <si>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</si>
  <si>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</si>
  <si>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</si>
  <si>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</si>
  <si>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</si>
  <si>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</si>
  <si>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</si>
  <si>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</si>
  <si>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</si>
  <si>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</si>
  <si>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</si>
  <si>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</si>
  <si>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</si>
  <si>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</si>
  <si>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</si>
  <si>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</si>
  <si>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</si>
  <si>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</si>
  <si>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</si>
  <si>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</si>
  <si>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</si>
  <si>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</si>
  <si>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</si>
  <si>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</si>
  <si>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</si>
  <si>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</si>
  <si>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</si>
  <si>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</si>
  <si>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</si>
  <si>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</si>
  <si>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</si>
  <si>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</si>
  <si>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</si>
  <si>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</si>
  <si>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</si>
  <si>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</si>
  <si>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</si>
  <si>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</si>
  <si>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</si>
  <si>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</si>
  <si>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</si>
  <si>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</si>
  <si>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</si>
  <si>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</si>
  <si>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</si>
  <si>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</si>
  <si>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</si>
  <si>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</si>
  <si>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</si>
  <si>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</si>
  <si>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</si>
  <si>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</si>
  <si>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</si>
  <si>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</si>
  <si>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</si>
  <si>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</si>
  <si>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</si>
  <si>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</si>
  <si>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</si>
  <si>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</si>
  <si>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</si>
  <si>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</si>
  <si>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</si>
  <si>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</si>
  <si>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</si>
  <si>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</si>
  <si>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</si>
  <si>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</si>
  <si>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</si>
  <si>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</si>
  <si>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</si>
  <si>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</si>
  <si>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</si>
  <si>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</si>
  <si>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</si>
  <si>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</si>
  <si>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</si>
  <si>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</si>
  <si>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</si>
  <si>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</si>
  <si>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</si>
  <si>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</si>
  <si>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</si>
  <si>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</si>
  <si>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</si>
  <si>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</si>
  <si>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</si>
  <si>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</si>
  <si>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</si>
  <si>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</si>
  <si>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</si>
  <si>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</si>
  <si>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</si>
  <si>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</si>
  <si>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</si>
  <si>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</si>
  <si>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</si>
  <si>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</si>
  <si>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</si>
  <si>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</si>
  <si>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</si>
  <si>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</si>
  <si>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</si>
  <si>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</si>
  <si>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</si>
  <si>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</si>
  <si>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</si>
  <si>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</si>
  <si>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</si>
  <si>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</si>
  <si>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</si>
  <si>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</si>
  <si>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</si>
  <si>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</si>
  <si>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</si>
  <si>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</si>
  <si>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</si>
  <si>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</si>
  <si>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</si>
  <si>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</si>
  <si>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</si>
  <si>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</si>
  <si>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</si>
  <si>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</si>
  <si>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</si>
  <si>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</si>
  <si>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</si>
  <si>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</si>
  <si>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</si>
  <si>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</si>
  <si>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</si>
  <si>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</si>
  <si>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</si>
  <si>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</si>
  <si>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</si>
  <si>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</si>
  <si>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</si>
  <si>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</si>
  <si>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</si>
  <si>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</si>
  <si>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</si>
  <si>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</si>
  <si>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</si>
  <si>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</si>
  <si>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</si>
  <si>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</si>
  <si>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</si>
  <si>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</si>
  <si>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</si>
  <si>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</si>
  <si>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</si>
  <si>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</si>
  <si>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</si>
  <si>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</si>
  <si>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</si>
  <si>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</si>
  <si>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</si>
  <si>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</si>
  <si>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</si>
  <si>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</si>
  <si>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</si>
  <si>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</si>
  <si>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</si>
  <si>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</si>
  <si>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</si>
  <si>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</si>
  <si>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</si>
  <si>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</si>
  <si>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</si>
  <si>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</si>
  <si>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</si>
  <si>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</si>
  <si>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</si>
  <si>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</si>
  <si>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</si>
  <si>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</si>
  <si>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</si>
  <si>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</si>
  <si>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</si>
  <si>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</si>
  <si>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</si>
  <si>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</si>
  <si>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</si>
  <si>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</si>
  <si>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</si>
  <si>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</si>
  <si>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</si>
  <si>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</si>
  <si>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</si>
  <si>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</si>
  <si>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</si>
  <si>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</si>
  <si>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</si>
  <si>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</si>
  <si>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</si>
  <si>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</si>
  <si>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</si>
  <si>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</si>
  <si>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</si>
  <si>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</si>
  <si>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</si>
  <si>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</si>
  <si>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</si>
  <si>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</si>
  <si>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</si>
  <si>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</si>
  <si>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</si>
  <si>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</si>
  <si>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</si>
  <si>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</si>
  <si>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</si>
  <si>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</si>
  <si>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</si>
  <si>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</si>
  <si>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</si>
  <si>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</si>
  <si>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</si>
  <si>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</si>
  <si>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</si>
  <si>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</si>
  <si>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</si>
  <si>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</si>
  <si>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</si>
  <si>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</si>
  <si>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</si>
  <si>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</si>
  <si>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</si>
  <si>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</si>
  <si>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</si>
  <si>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</si>
  <si>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</si>
  <si>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</si>
  <si>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</si>
  <si>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</si>
  <si>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</si>
  <si>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</si>
  <si>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</si>
  <si>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</si>
  <si>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</si>
  <si>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</si>
  <si>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</si>
  <si>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</si>
  <si>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</si>
  <si>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</si>
  <si>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</si>
  <si>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Customer ID</t>
  </si>
  <si>
    <t>Sum of Profit_margin</t>
  </si>
  <si>
    <t>Count of Order ID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</si>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</sst>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_-[$$-409]* #,##0.00_ ;_-[$$-409]* \-#,##0.00\ ;_-[$$-409]* &quot;-&quot;??_ ;_-@_ "/>
    <numFmt numFmtId="165" formatCode="\$\ 0.00,&quot;K&quot;"/>
    <numFmt numFmtId="166" formatCode="&quot;#&quot;\ 0"/>
    <numFmt numFmtId="167" formatCode="[Green]\↑0.00%;[Red]\↓\ 0.00%"/>
    <numFmt numFmtId="168" formatCode="\$\ 0,&quot;K&quot;"/>
  </numFmts>
  <fonts count="3" x14ac:knownFonts="1">
    <font>
      <sz val="11"/>
      <color theme="1"/>
      <name val="Trebuchet MS"/>
      <family val="2"/>
      <scheme val="minor"/>
    </font>
    <font>
      <sz val="11"/>
      <color theme="1"/>
      <name val="Trebuchet MS"/>
      <family val="2"/>
      <scheme val="minor"/>
    </font>
    <font>
      <sz val="11"/>
      <color rgb="FF00B050"/>
      <name val="Trebuchet MS"/>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4" fontId="0" fillId="0" borderId="0" xfId="1" applyNumberFormat="1" applyFont="1"/>
    <xf numFmtId="165" fontId="0" fillId="0" borderId="0" xfId="1" applyNumberFormat="1" applyFont="1"/>
    <xf numFmtId="10" fontId="0" fillId="0" borderId="0" xfId="0" applyNumberFormat="1"/>
    <xf numFmtId="9" fontId="0" fillId="0" borderId="0" xfId="2" applyFont="1"/>
    <xf numFmtId="166" fontId="0" fillId="0" borderId="0" xfId="0" applyNumberFormat="1"/>
    <xf numFmtId="10" fontId="0" fillId="0" borderId="0" xfId="2" applyNumberFormat="1" applyFont="1"/>
    <xf numFmtId="167" fontId="0" fillId="0" borderId="0" xfId="2" applyNumberFormat="1" applyFont="1"/>
    <xf numFmtId="167" fontId="2" fillId="0" borderId="0" xfId="2" applyNumberFormat="1" applyFont="1"/>
    <xf numFmtId="0" fontId="0" fillId="2" borderId="0" xfId="0" applyFill="1"/>
    <xf numFmtId="167" fontId="0" fillId="2" borderId="0" xfId="0" applyNumberFormat="1" applyFill="1"/>
    <xf numFmtId="168" fontId="0" fillId="0" borderId="0" xfId="0" applyNumberFormat="1"/>
  </cellXfs>
  <cellStyles count="3">
    <cellStyle name="Currency" xfId="1" builtinId="4"/>
    <cellStyle name="Normal" xfId="0" builtinId="0"/>
    <cellStyle name="Percent" xfId="2" builtinId="5"/>
  </cellStyles>
  <dxfs count="29">
    <dxf>
      <numFmt numFmtId="14" formatCode="0.00%"/>
    </dxf>
    <dxf>
      <numFmt numFmtId="164" formatCode="_-[$$-409]* #,##0.00_ ;_-[$$-409]* \-#,##0.00\ ;_-[$$-409]* &quot;-&quot;??_ ;_-@_ "/>
    </dxf>
    <dxf>
      <numFmt numFmtId="164" formatCode="_-[$$-409]* #,##0.00_ ;_-[$$-409]* \-#,##0.00\ ;_-[$$-409]* &quot;-&quot;??_ ;_-@_ "/>
    </dxf>
    <dxf>
      <numFmt numFmtId="0" formatCode="General"/>
    </dxf>
    <dxf>
      <numFmt numFmtId="14" formatCode="0.00%"/>
    </dxf>
    <dxf>
      <numFmt numFmtId="0" formatCode="General"/>
    </dxf>
    <dxf>
      <numFmt numFmtId="165" formatCode="\$\ 0.00,&quot;K&quot;"/>
    </dxf>
    <dxf>
      <numFmt numFmtId="164" formatCode="_-[$$-409]* #,##0.00_ ;_-[$$-409]* \-#,##0.00\ ;_-[$$-409]* &quot;-&quot;??_ ;_-@_ "/>
    </dxf>
    <dxf>
      <numFmt numFmtId="165" formatCode="\$\ 0.00,&quot;K&quot;"/>
    </dxf>
    <dxf>
      <numFmt numFmtId="164" formatCode="_-[$$-409]* #,##0.00_ ;_-[$$-409]* \-#,##0.00\ ;_-[$$-409]* &quot;-&quot;??_ ;_-@_ "/>
    </dxf>
    <dxf>
      <numFmt numFmtId="164" formatCode="_-[$$-409]* #,##0.00_ ;_-[$$-409]* \-#,##0.00\ ;_-[$$-409]* &quot;-&quot;??_ ;_-@_ "/>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color rgb="FFECDFCC"/>
      </font>
      <border>
        <bottom style="thin">
          <color theme="4"/>
        </bottom>
        <vertical/>
        <horizontal/>
      </border>
    </dxf>
    <dxf>
      <font>
        <color theme="1"/>
      </font>
      <fill>
        <patternFill>
          <fgColor rgb="FF3C3D37"/>
          <bgColor rgb="FF3C3D37"/>
        </patternFill>
      </fill>
      <border diagonalUp="0" diagonalDown="0">
        <left/>
        <right/>
        <top/>
        <bottom/>
        <vertical/>
        <horizontal/>
      </border>
    </dxf>
  </dxfs>
  <tableStyles count="1" defaultTableStyle="TableStyleMedium2" defaultPivotStyle="PivotStyleLight16">
    <tableStyle name="SlicerStyleLight1 2" pivot="0" table="0" count="10" xr9:uid="{097A1395-E7C5-4AA8-9A47-D25034455961}">
      <tableStyleElement type="wholeTable" dxfId="28"/>
      <tableStyleElement type="headerRow" dxfId="27"/>
    </tableStyle>
  </tableStyles>
  <colors>
    <mruColors>
      <color rgb="FF212129"/>
      <color rgb="FFECDFCC"/>
      <color rgb="FF3C3D37"/>
      <color rgb="FF697565"/>
      <color rgb="FF6283A6"/>
      <color rgb="FFB8B8B8"/>
      <color rgb="FFCCCC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ECDFCC"/>
          </font>
          <fill>
            <patternFill patternType="solid">
              <fgColor theme="2" tint="-0.499984740745262"/>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ECDFCC"/>
          </font>
          <fill>
            <patternFill patternType="solid">
              <fgColor theme="0" tint="-0.24994659260841701"/>
              <bgColor theme="2" tint="-0.49998474074526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22321624058597E-2"/>
          <c:y val="0.1974284834044189"/>
          <c:w val="0.83555535675188286"/>
          <c:h val="0.60514303319116225"/>
        </c:manualLayout>
      </c:layout>
      <c:lineChart>
        <c:grouping val="standard"/>
        <c:varyColors val="0"/>
        <c:ser>
          <c:idx val="0"/>
          <c:order val="0"/>
          <c:tx>
            <c:strRef>
              <c:f>KPI!$B$2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DF-475F-9CB7-0B37B9A7844C}"/>
            </c:ext>
          </c:extLst>
        </c:ser>
        <c:dLbls>
          <c:showLegendKey val="0"/>
          <c:showVal val="0"/>
          <c:showCatName val="0"/>
          <c:showSerName val="0"/>
          <c:showPercent val="0"/>
          <c:showBubbleSize val="0"/>
        </c:dLbls>
        <c:smooth val="0"/>
        <c:axId val="722423920"/>
        <c:axId val="722430640"/>
      </c:lineChart>
      <c:catAx>
        <c:axId val="722423920"/>
        <c:scaling>
          <c:orientation val="minMax"/>
        </c:scaling>
        <c:delete val="1"/>
        <c:axPos val="b"/>
        <c:numFmt formatCode="General" sourceLinked="1"/>
        <c:majorTickMark val="none"/>
        <c:minorTickMark val="none"/>
        <c:tickLblPos val="nextTo"/>
        <c:crossAx val="722430640"/>
        <c:crosses val="autoZero"/>
        <c:auto val="1"/>
        <c:lblAlgn val="ctr"/>
        <c:lblOffset val="100"/>
        <c:noMultiLvlLbl val="0"/>
      </c:catAx>
      <c:valAx>
        <c:axId val="722430640"/>
        <c:scaling>
          <c:orientation val="minMax"/>
        </c:scaling>
        <c:delete val="1"/>
        <c:axPos val="l"/>
        <c:numFmt formatCode="_-[$$-409]* #,##0.00_ ;_-[$$-409]* \-#,##0.00\ ;_-[$$-409]* &quot;-&quot;??_ ;_-@_ " sourceLinked="1"/>
        <c:majorTickMark val="none"/>
        <c:minorTickMark val="none"/>
        <c:tickLblPos val="nextTo"/>
        <c:crossAx val="72242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B50-415B-8FB6-20F05DE50737}"/>
            </c:ext>
          </c:extLst>
        </c:ser>
        <c:dLbls>
          <c:showLegendKey val="0"/>
          <c:showVal val="0"/>
          <c:showCatName val="0"/>
          <c:showSerName val="0"/>
          <c:showPercent val="0"/>
          <c:showBubbleSize val="0"/>
        </c:dLbls>
        <c:smooth val="0"/>
        <c:axId val="988420640"/>
        <c:axId val="988421120"/>
      </c:lineChart>
      <c:catAx>
        <c:axId val="988420640"/>
        <c:scaling>
          <c:orientation val="minMax"/>
        </c:scaling>
        <c:delete val="1"/>
        <c:axPos val="b"/>
        <c:numFmt formatCode="General" sourceLinked="1"/>
        <c:majorTickMark val="none"/>
        <c:minorTickMark val="none"/>
        <c:tickLblPos val="nextTo"/>
        <c:crossAx val="988421120"/>
        <c:crosses val="autoZero"/>
        <c:auto val="1"/>
        <c:lblAlgn val="ctr"/>
        <c:lblOffset val="100"/>
        <c:noMultiLvlLbl val="0"/>
      </c:catAx>
      <c:valAx>
        <c:axId val="988421120"/>
        <c:scaling>
          <c:orientation val="minMax"/>
        </c:scaling>
        <c:delete val="1"/>
        <c:axPos val="l"/>
        <c:numFmt formatCode="_-[$$-409]* #,##0.00_ ;_-[$$-409]* \-#,##0.00\ ;_-[$$-409]* &quot;-&quot;??_ ;_-@_ " sourceLinked="1"/>
        <c:majorTickMark val="none"/>
        <c:minorTickMark val="none"/>
        <c:tickLblPos val="nextTo"/>
        <c:crossAx val="98842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32B-4101-BB4B-6A3F0B35738B}"/>
            </c:ext>
          </c:extLst>
        </c:ser>
        <c:dLbls>
          <c:showLegendKey val="0"/>
          <c:showVal val="0"/>
          <c:showCatName val="0"/>
          <c:showSerName val="0"/>
          <c:showPercent val="0"/>
          <c:showBubbleSize val="0"/>
        </c:dLbls>
        <c:smooth val="0"/>
        <c:axId val="1025159328"/>
        <c:axId val="1025143968"/>
      </c:lineChart>
      <c:catAx>
        <c:axId val="1025159328"/>
        <c:scaling>
          <c:orientation val="minMax"/>
        </c:scaling>
        <c:delete val="1"/>
        <c:axPos val="b"/>
        <c:numFmt formatCode="General" sourceLinked="1"/>
        <c:majorTickMark val="none"/>
        <c:minorTickMark val="none"/>
        <c:tickLblPos val="nextTo"/>
        <c:crossAx val="1025143968"/>
        <c:crosses val="autoZero"/>
        <c:auto val="1"/>
        <c:lblAlgn val="ctr"/>
        <c:lblOffset val="100"/>
        <c:noMultiLvlLbl val="0"/>
      </c:catAx>
      <c:valAx>
        <c:axId val="1025143968"/>
        <c:scaling>
          <c:orientation val="minMax"/>
        </c:scaling>
        <c:delete val="1"/>
        <c:axPos val="l"/>
        <c:numFmt formatCode="General" sourceLinked="1"/>
        <c:majorTickMark val="none"/>
        <c:minorTickMark val="none"/>
        <c:tickLblPos val="nextTo"/>
        <c:crossAx val="102515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0F1-425E-9AF3-57DF8D06AFD2}"/>
            </c:ext>
          </c:extLst>
        </c:ser>
        <c:dLbls>
          <c:showLegendKey val="0"/>
          <c:showVal val="0"/>
          <c:showCatName val="0"/>
          <c:showSerName val="0"/>
          <c:showPercent val="0"/>
          <c:showBubbleSize val="0"/>
        </c:dLbls>
        <c:smooth val="0"/>
        <c:axId val="599359424"/>
        <c:axId val="599352704"/>
      </c:lineChart>
      <c:catAx>
        <c:axId val="599359424"/>
        <c:scaling>
          <c:orientation val="minMax"/>
        </c:scaling>
        <c:delete val="1"/>
        <c:axPos val="b"/>
        <c:numFmt formatCode="General" sourceLinked="1"/>
        <c:majorTickMark val="none"/>
        <c:minorTickMark val="none"/>
        <c:tickLblPos val="nextTo"/>
        <c:crossAx val="599352704"/>
        <c:crosses val="autoZero"/>
        <c:auto val="1"/>
        <c:lblAlgn val="ctr"/>
        <c:lblOffset val="100"/>
        <c:noMultiLvlLbl val="0"/>
      </c:catAx>
      <c:valAx>
        <c:axId val="599352704"/>
        <c:scaling>
          <c:orientation val="minMax"/>
        </c:scaling>
        <c:delete val="1"/>
        <c:axPos val="l"/>
        <c:numFmt formatCode="General" sourceLinked="1"/>
        <c:majorTickMark val="none"/>
        <c:minorTickMark val="none"/>
        <c:tickLblPos val="nextTo"/>
        <c:crossAx val="59935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716-4D37-B17A-8298DF774210}"/>
            </c:ext>
          </c:extLst>
        </c:ser>
        <c:dLbls>
          <c:showLegendKey val="0"/>
          <c:showVal val="0"/>
          <c:showCatName val="0"/>
          <c:showSerName val="0"/>
          <c:showPercent val="0"/>
          <c:showBubbleSize val="0"/>
        </c:dLbls>
        <c:smooth val="0"/>
        <c:axId val="1030222784"/>
        <c:axId val="1030221824"/>
      </c:lineChart>
      <c:catAx>
        <c:axId val="1030222784"/>
        <c:scaling>
          <c:orientation val="minMax"/>
        </c:scaling>
        <c:delete val="1"/>
        <c:axPos val="b"/>
        <c:numFmt formatCode="General" sourceLinked="1"/>
        <c:majorTickMark val="none"/>
        <c:minorTickMark val="none"/>
        <c:tickLblPos val="nextTo"/>
        <c:crossAx val="1030221824"/>
        <c:crosses val="autoZero"/>
        <c:auto val="1"/>
        <c:lblAlgn val="ctr"/>
        <c:lblOffset val="100"/>
        <c:noMultiLvlLbl val="0"/>
      </c:catAx>
      <c:valAx>
        <c:axId val="1030221824"/>
        <c:scaling>
          <c:orientation val="minMax"/>
        </c:scaling>
        <c:delete val="1"/>
        <c:axPos val="l"/>
        <c:numFmt formatCode="0.00%" sourceLinked="1"/>
        <c:majorTickMark val="none"/>
        <c:minorTickMark val="none"/>
        <c:tickLblPos val="nextTo"/>
        <c:crossAx val="103022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B8B8B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22321624058597E-2"/>
          <c:y val="0.1974284834044189"/>
          <c:w val="0.83555535675188286"/>
          <c:h val="0.60514303319116225"/>
        </c:manualLayout>
      </c:layout>
      <c:lineChart>
        <c:grouping val="standard"/>
        <c:varyColors val="0"/>
        <c:ser>
          <c:idx val="0"/>
          <c:order val="0"/>
          <c:tx>
            <c:strRef>
              <c:f>KPI!$B$2</c:f>
              <c:strCache>
                <c:ptCount val="1"/>
                <c:pt idx="0">
                  <c:v>Total</c:v>
                </c:pt>
              </c:strCache>
            </c:strRef>
          </c:tx>
          <c:spPr>
            <a:ln w="28575" cap="rnd">
              <a:solidFill>
                <a:srgbClr val="B8B8B8"/>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88F-4ECB-8856-333DB95451A1}"/>
            </c:ext>
          </c:extLst>
        </c:ser>
        <c:dLbls>
          <c:showLegendKey val="0"/>
          <c:showVal val="0"/>
          <c:showCatName val="0"/>
          <c:showSerName val="0"/>
          <c:showPercent val="0"/>
          <c:showBubbleSize val="0"/>
        </c:dLbls>
        <c:smooth val="0"/>
        <c:axId val="722423920"/>
        <c:axId val="722430640"/>
      </c:lineChart>
      <c:catAx>
        <c:axId val="722423920"/>
        <c:scaling>
          <c:orientation val="minMax"/>
        </c:scaling>
        <c:delete val="1"/>
        <c:axPos val="b"/>
        <c:numFmt formatCode="General" sourceLinked="1"/>
        <c:majorTickMark val="none"/>
        <c:minorTickMark val="none"/>
        <c:tickLblPos val="nextTo"/>
        <c:crossAx val="722430640"/>
        <c:crosses val="autoZero"/>
        <c:auto val="1"/>
        <c:lblAlgn val="ctr"/>
        <c:lblOffset val="100"/>
        <c:noMultiLvlLbl val="0"/>
      </c:catAx>
      <c:valAx>
        <c:axId val="722430640"/>
        <c:scaling>
          <c:orientation val="minMax"/>
        </c:scaling>
        <c:delete val="1"/>
        <c:axPos val="l"/>
        <c:numFmt formatCode="_-[$$-409]* #,##0.00_ ;_-[$$-409]* \-#,##0.00\ ;_-[$$-409]* &quot;-&quot;??_ ;_-@_ " sourceLinked="1"/>
        <c:majorTickMark val="none"/>
        <c:minorTickMark val="none"/>
        <c:tickLblPos val="nextTo"/>
        <c:crossAx val="72242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22321624058597E-2"/>
          <c:y val="0.1974284834044189"/>
          <c:w val="0.83555535675188286"/>
          <c:h val="0.60514303319116225"/>
        </c:manualLayout>
      </c:layout>
      <c:lineChart>
        <c:grouping val="standard"/>
        <c:varyColors val="0"/>
        <c:ser>
          <c:idx val="0"/>
          <c:order val="0"/>
          <c:tx>
            <c:strRef>
              <c:f>KPI!$B$2</c:f>
              <c:strCache>
                <c:ptCount val="1"/>
                <c:pt idx="0">
                  <c:v>Total</c:v>
                </c:pt>
              </c:strCache>
            </c:strRef>
          </c:tx>
          <c:spPr>
            <a:ln w="28575" cap="rnd">
              <a:solidFill>
                <a:srgbClr val="ECDFCC"/>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8B1-453E-8FB1-A7E7ACFCA6EB}"/>
            </c:ext>
          </c:extLst>
        </c:ser>
        <c:dLbls>
          <c:showLegendKey val="0"/>
          <c:showVal val="0"/>
          <c:showCatName val="0"/>
          <c:showSerName val="0"/>
          <c:showPercent val="0"/>
          <c:showBubbleSize val="0"/>
        </c:dLbls>
        <c:smooth val="0"/>
        <c:axId val="722423920"/>
        <c:axId val="722430640"/>
      </c:lineChart>
      <c:catAx>
        <c:axId val="722423920"/>
        <c:scaling>
          <c:orientation val="minMax"/>
        </c:scaling>
        <c:delete val="1"/>
        <c:axPos val="b"/>
        <c:numFmt formatCode="General" sourceLinked="1"/>
        <c:majorTickMark val="none"/>
        <c:minorTickMark val="none"/>
        <c:tickLblPos val="nextTo"/>
        <c:crossAx val="722430640"/>
        <c:crosses val="autoZero"/>
        <c:auto val="1"/>
        <c:lblAlgn val="ctr"/>
        <c:lblOffset val="100"/>
        <c:noMultiLvlLbl val="0"/>
      </c:catAx>
      <c:valAx>
        <c:axId val="722430640"/>
        <c:scaling>
          <c:orientation val="minMax"/>
        </c:scaling>
        <c:delete val="1"/>
        <c:axPos val="l"/>
        <c:numFmt formatCode="_-[$$-409]* #,##0.00_ ;_-[$$-409]* \-#,##0.00\ ;_-[$$-409]* &quot;-&quot;??_ ;_-@_ " sourceLinked="1"/>
        <c:majorTickMark val="none"/>
        <c:minorTickMark val="none"/>
        <c:tickLblPos val="nextTo"/>
        <c:crossAx val="72242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c:f>
              <c:strCache>
                <c:ptCount val="1"/>
                <c:pt idx="0">
                  <c:v>Total</c:v>
                </c:pt>
              </c:strCache>
            </c:strRef>
          </c:tx>
          <c:spPr>
            <a:ln w="28575" cap="rnd">
              <a:solidFill>
                <a:srgbClr val="ECDFCC"/>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7E3-41CD-A8A3-892046DDB366}"/>
            </c:ext>
          </c:extLst>
        </c:ser>
        <c:dLbls>
          <c:showLegendKey val="0"/>
          <c:showVal val="0"/>
          <c:showCatName val="0"/>
          <c:showSerName val="0"/>
          <c:showPercent val="0"/>
          <c:showBubbleSize val="0"/>
        </c:dLbls>
        <c:smooth val="0"/>
        <c:axId val="1025159328"/>
        <c:axId val="1025143968"/>
      </c:lineChart>
      <c:catAx>
        <c:axId val="1025159328"/>
        <c:scaling>
          <c:orientation val="minMax"/>
        </c:scaling>
        <c:delete val="1"/>
        <c:axPos val="b"/>
        <c:numFmt formatCode="General" sourceLinked="1"/>
        <c:majorTickMark val="none"/>
        <c:minorTickMark val="none"/>
        <c:tickLblPos val="nextTo"/>
        <c:crossAx val="1025143968"/>
        <c:crosses val="autoZero"/>
        <c:auto val="1"/>
        <c:lblAlgn val="ctr"/>
        <c:lblOffset val="100"/>
        <c:noMultiLvlLbl val="0"/>
      </c:catAx>
      <c:valAx>
        <c:axId val="1025143968"/>
        <c:scaling>
          <c:orientation val="minMax"/>
        </c:scaling>
        <c:delete val="1"/>
        <c:axPos val="l"/>
        <c:numFmt formatCode="General" sourceLinked="1"/>
        <c:majorTickMark val="none"/>
        <c:minorTickMark val="none"/>
        <c:tickLblPos val="nextTo"/>
        <c:crossAx val="102515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[ecommerce_sales_analysis_dashboard.xlsx]KPI!PivotTable16</c:name>
    <c:fmtId val="8"/>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ECDFCC"/>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CD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CD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13200941096362"/>
          <c:y val="0.26724165474778649"/>
          <c:w val="0.8455205663877301"/>
          <c:h val="0.46551786803991974"/>
        </c:manualLayout>
      </c:layout>
      <c:lineChart>
        <c:grouping val="standard"/>
        <c:varyColors val="0"/>
        <c:ser>
          <c:idx val="0"/>
          <c:order val="0"/>
          <c:tx>
            <c:strRef>
              <c:f>KPI!$E$2</c:f>
              <c:strCache>
                <c:ptCount val="1"/>
                <c:pt idx="0">
                  <c:v>Total</c:v>
                </c:pt>
              </c:strCache>
            </c:strRef>
          </c:tx>
          <c:spPr>
            <a:ln w="28575" cap="rnd">
              <a:solidFill>
                <a:srgbClr val="ECDFCC"/>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31B-407A-8639-EA6BDA6F449E}"/>
            </c:ext>
          </c:extLst>
        </c:ser>
        <c:dLbls>
          <c:showLegendKey val="0"/>
          <c:showVal val="0"/>
          <c:showCatName val="0"/>
          <c:showSerName val="0"/>
          <c:showPercent val="0"/>
          <c:showBubbleSize val="0"/>
        </c:dLbls>
        <c:smooth val="0"/>
        <c:axId val="988420640"/>
        <c:axId val="988421120"/>
      </c:lineChart>
      <c:catAx>
        <c:axId val="988420640"/>
        <c:scaling>
          <c:orientation val="minMax"/>
        </c:scaling>
        <c:delete val="1"/>
        <c:axPos val="b"/>
        <c:numFmt formatCode="General" sourceLinked="1"/>
        <c:majorTickMark val="none"/>
        <c:minorTickMark val="none"/>
        <c:tickLblPos val="nextTo"/>
        <c:crossAx val="988421120"/>
        <c:crosses val="autoZero"/>
        <c:auto val="1"/>
        <c:lblAlgn val="ctr"/>
        <c:lblOffset val="100"/>
        <c:noMultiLvlLbl val="0"/>
      </c:catAx>
      <c:valAx>
        <c:axId val="988421120"/>
        <c:scaling>
          <c:orientation val="minMax"/>
        </c:scaling>
        <c:delete val="1"/>
        <c:axPos val="l"/>
        <c:numFmt formatCode="_-[$$-409]* #,##0.00_ ;_-[$$-409]* \-#,##0.00\ ;_-[$$-409]* &quot;-&quot;??_ ;_-@_ " sourceLinked="1"/>
        <c:majorTickMark val="none"/>
        <c:minorTickMark val="none"/>
        <c:tickLblPos val="nextTo"/>
        <c:crossAx val="98842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CDFC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KPI!$K$2</c:f>
              <c:strCache>
                <c:ptCount val="1"/>
                <c:pt idx="0">
                  <c:v>Total</c:v>
                </c:pt>
              </c:strCache>
            </c:strRef>
          </c:tx>
          <c:spPr>
            <a:ln w="28575" cap="rnd">
              <a:solidFill>
                <a:srgbClr val="ECDFCC"/>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6F-443C-BBAA-67EB0864A61E}"/>
            </c:ext>
          </c:extLst>
        </c:ser>
        <c:dLbls>
          <c:showLegendKey val="0"/>
          <c:showVal val="0"/>
          <c:showCatName val="0"/>
          <c:showSerName val="0"/>
          <c:showPercent val="0"/>
          <c:showBubbleSize val="0"/>
        </c:dLbls>
        <c:smooth val="0"/>
        <c:axId val="599359424"/>
        <c:axId val="599352704"/>
      </c:lineChart>
      <c:catAx>
        <c:axId val="599359424"/>
        <c:scaling>
          <c:orientation val="minMax"/>
        </c:scaling>
        <c:delete val="1"/>
        <c:axPos val="b"/>
        <c:numFmt formatCode="General" sourceLinked="1"/>
        <c:majorTickMark val="none"/>
        <c:minorTickMark val="none"/>
        <c:tickLblPos val="nextTo"/>
        <c:crossAx val="599352704"/>
        <c:crosses val="autoZero"/>
        <c:auto val="1"/>
        <c:lblAlgn val="ctr"/>
        <c:lblOffset val="100"/>
        <c:noMultiLvlLbl val="0"/>
      </c:catAx>
      <c:valAx>
        <c:axId val="599352704"/>
        <c:scaling>
          <c:orientation val="minMax"/>
        </c:scaling>
        <c:delete val="1"/>
        <c:axPos val="l"/>
        <c:numFmt formatCode="General" sourceLinked="1"/>
        <c:majorTickMark val="none"/>
        <c:minorTickMark val="none"/>
        <c:tickLblPos val="nextTo"/>
        <c:crossAx val="59935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CD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KPI!$N$2</c:f>
              <c:strCache>
                <c:ptCount val="1"/>
                <c:pt idx="0">
                  <c:v>Total</c:v>
                </c:pt>
              </c:strCache>
            </c:strRef>
          </c:tx>
          <c:spPr>
            <a:ln w="28575" cap="rnd">
              <a:solidFill>
                <a:srgbClr val="ECDFCC"/>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910-4BB7-AB19-5DBFD112AAF0}"/>
            </c:ext>
          </c:extLst>
        </c:ser>
        <c:dLbls>
          <c:showLegendKey val="0"/>
          <c:showVal val="0"/>
          <c:showCatName val="0"/>
          <c:showSerName val="0"/>
          <c:showPercent val="0"/>
          <c:showBubbleSize val="0"/>
        </c:dLbls>
        <c:smooth val="0"/>
        <c:axId val="1030222784"/>
        <c:axId val="1030221824"/>
      </c:lineChart>
      <c:catAx>
        <c:axId val="1030222784"/>
        <c:scaling>
          <c:orientation val="minMax"/>
        </c:scaling>
        <c:delete val="1"/>
        <c:axPos val="b"/>
        <c:numFmt formatCode="General" sourceLinked="1"/>
        <c:majorTickMark val="none"/>
        <c:minorTickMark val="none"/>
        <c:tickLblPos val="nextTo"/>
        <c:crossAx val="1030221824"/>
        <c:crosses val="autoZero"/>
        <c:auto val="1"/>
        <c:lblAlgn val="ctr"/>
        <c:lblOffset val="100"/>
        <c:noMultiLvlLbl val="0"/>
      </c:catAx>
      <c:valAx>
        <c:axId val="1030221824"/>
        <c:scaling>
          <c:orientation val="minMax"/>
        </c:scaling>
        <c:delete val="1"/>
        <c:axPos val="l"/>
        <c:numFmt formatCode="0.00%" sourceLinked="1"/>
        <c:majorTickMark val="none"/>
        <c:minorTickMark val="none"/>
        <c:tickLblPos val="nextTo"/>
        <c:crossAx val="103022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[ecommerce_sales_analysis_dashboard.xlsx]Pivot Tables!month vs sales vs profits</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975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CD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283A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CDFC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Tables'!$D$3</c:f>
              <c:strCache>
                <c:ptCount val="1"/>
                <c:pt idx="0">
                  <c:v>Sum of Profit</c:v>
                </c:pt>
              </c:strCache>
            </c:strRef>
          </c:tx>
          <c:spPr>
            <a:solidFill>
              <a:srgbClr val="697565"/>
            </a:solidFill>
            <a:ln>
              <a:noFill/>
            </a:ln>
            <a:effectLst/>
          </c:spPr>
          <c:cat>
            <c:strRef>
              <c:f>'Pivot Tables'!$B$4:$B$16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Tables'!$D$4:$D$16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DEB-4F2E-A977-3772C3EF7782}"/>
            </c:ext>
          </c:extLst>
        </c:ser>
        <c:dLbls>
          <c:showLegendKey val="0"/>
          <c:showVal val="0"/>
          <c:showCatName val="0"/>
          <c:showSerName val="0"/>
          <c:showPercent val="0"/>
          <c:showBubbleSize val="0"/>
        </c:dLbls>
        <c:axId val="39462960"/>
        <c:axId val="39460080"/>
      </c:areaChart>
      <c:barChart>
        <c:barDir val="col"/>
        <c:grouping val="clustered"/>
        <c:varyColors val="0"/>
        <c:ser>
          <c:idx val="0"/>
          <c:order val="0"/>
          <c:tx>
            <c:strRef>
              <c:f>'Pivot Tables'!$C$3</c:f>
              <c:strCache>
                <c:ptCount val="1"/>
                <c:pt idx="0">
                  <c:v>Sum of Sales</c:v>
                </c:pt>
              </c:strCache>
            </c:strRef>
          </c:tx>
          <c:spPr>
            <a:solidFill>
              <a:srgbClr val="6283A6"/>
            </a:solidFill>
            <a:ln>
              <a:noFill/>
            </a:ln>
            <a:effectLst/>
          </c:spPr>
          <c:invertIfNegative val="0"/>
          <c:cat>
            <c:strRef>
              <c:f>'Pivot Tables'!$B$4:$B$16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Tables'!$C$4:$C$16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DEB-4F2E-A977-3772C3EF7782}"/>
            </c:ext>
          </c:extLst>
        </c:ser>
        <c:dLbls>
          <c:showLegendKey val="0"/>
          <c:showVal val="0"/>
          <c:showCatName val="0"/>
          <c:showSerName val="0"/>
          <c:showPercent val="0"/>
          <c:showBubbleSize val="0"/>
        </c:dLbls>
        <c:gapWidth val="219"/>
        <c:axId val="39461040"/>
        <c:axId val="39459600"/>
      </c:barChart>
      <c:catAx>
        <c:axId val="3946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crossAx val="39459600"/>
        <c:crosses val="autoZero"/>
        <c:auto val="1"/>
        <c:lblAlgn val="ctr"/>
        <c:lblOffset val="100"/>
        <c:noMultiLvlLbl val="0"/>
      </c:catAx>
      <c:valAx>
        <c:axId val="3945960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rgbClr val="ECDFCC"/>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ECDFCC"/>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crossAx val="39461040"/>
        <c:crosses val="autoZero"/>
        <c:crossBetween val="between"/>
      </c:valAx>
      <c:valAx>
        <c:axId val="39460080"/>
        <c:scaling>
          <c:orientation val="minMax"/>
        </c:scaling>
        <c:delete val="0"/>
        <c:axPos val="r"/>
        <c:title>
          <c:tx>
            <c:rich>
              <a:bodyPr rot="-5400000" spcFirstLastPara="1" vertOverflow="ellipsis" vert="horz" wrap="square" anchor="ctr" anchorCtr="1"/>
              <a:lstStyle/>
              <a:p>
                <a:pPr>
                  <a:defRPr sz="1000" b="0" i="0" u="none" strike="noStrike" kern="1200" baseline="0">
                    <a:solidFill>
                      <a:srgbClr val="ECDFCC"/>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ECDFCC"/>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crossAx val="39462960"/>
        <c:crosses val="max"/>
        <c:crossBetween val="between"/>
      </c:valAx>
      <c:catAx>
        <c:axId val="39462960"/>
        <c:scaling>
          <c:orientation val="minMax"/>
        </c:scaling>
        <c:delete val="1"/>
        <c:axPos val="b"/>
        <c:numFmt formatCode="General" sourceLinked="1"/>
        <c:majorTickMark val="out"/>
        <c:minorTickMark val="none"/>
        <c:tickLblPos val="nextTo"/>
        <c:crossAx val="394600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CDFC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[ecommerce_sales_analysis_dashboard.xlsx]Pivot Tables!Category vs sales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6283A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97565"/>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165655F-E096-4477-A598-BC0924EE76D3}"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tx1">
              <a:lumMod val="50000"/>
              <a:lumOff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B2C94C3-0C27-4C36-A5A7-15E8B7695C59}"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6283A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F6EDEE9-35D5-4C5D-ADF3-633EEA8B72DF}"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Tables'!$C$32</c:f>
              <c:strCache>
                <c:ptCount val="1"/>
                <c:pt idx="0">
                  <c:v>Total</c:v>
                </c:pt>
              </c:strCache>
            </c:strRef>
          </c:tx>
          <c:spPr>
            <a:solidFill>
              <a:srgbClr val="6283A6"/>
            </a:solidFill>
          </c:spPr>
          <c:explosion val="3"/>
          <c:dPt>
            <c:idx val="0"/>
            <c:bubble3D val="0"/>
            <c:spPr>
              <a:solidFill>
                <a:srgbClr val="697565"/>
              </a:solidFill>
              <a:ln w="19050">
                <a:solidFill>
                  <a:schemeClr val="lt1"/>
                </a:solidFill>
              </a:ln>
              <a:effectLst/>
            </c:spPr>
            <c:extLst>
              <c:ext xmlns:c16="http://schemas.microsoft.com/office/drawing/2014/chart" uri="{C3380CC4-5D6E-409C-BE32-E72D297353CC}">
                <c16:uniqueId val="{00000001-F447-4023-8248-5CE8EC593E5F}"/>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F447-4023-8248-5CE8EC593E5F}"/>
              </c:ext>
            </c:extLst>
          </c:dPt>
          <c:dPt>
            <c:idx val="2"/>
            <c:bubble3D val="0"/>
            <c:spPr>
              <a:solidFill>
                <a:srgbClr val="6283A6"/>
              </a:solidFill>
              <a:ln w="19050">
                <a:solidFill>
                  <a:schemeClr val="lt1"/>
                </a:solidFill>
              </a:ln>
              <a:effectLst/>
            </c:spPr>
            <c:extLst>
              <c:ext xmlns:c16="http://schemas.microsoft.com/office/drawing/2014/chart" uri="{C3380CC4-5D6E-409C-BE32-E72D297353CC}">
                <c16:uniqueId val="{00000005-F447-4023-8248-5CE8EC593E5F}"/>
              </c:ext>
            </c:extLst>
          </c:dPt>
          <c:dLbls>
            <c:dLbl>
              <c:idx val="0"/>
              <c:tx>
                <c:rich>
                  <a:bodyPr/>
                  <a:lstStyle/>
                  <a:p>
                    <a:fld id="{3165655F-E096-4477-A598-BC0924EE76D3}"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447-4023-8248-5CE8EC593E5F}"/>
                </c:ext>
              </c:extLst>
            </c:dLbl>
            <c:dLbl>
              <c:idx val="1"/>
              <c:tx>
                <c:rich>
                  <a:bodyPr/>
                  <a:lstStyle/>
                  <a:p>
                    <a:fld id="{BB2C94C3-0C27-4C36-A5A7-15E8B7695C59}"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447-4023-8248-5CE8EC593E5F}"/>
                </c:ext>
              </c:extLst>
            </c:dLbl>
            <c:dLbl>
              <c:idx val="2"/>
              <c:tx>
                <c:rich>
                  <a:bodyPr/>
                  <a:lstStyle/>
                  <a:p>
                    <a:fld id="{2F6EDEE9-35D5-4C5D-ADF3-633EEA8B72DF}" type="PERCENTAGE">
                      <a:rPr lang="en-US"/>
                      <a:pPr/>
                      <a:t>[PERCENTAGE]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447-4023-8248-5CE8EC593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Tables'!$B$33:$B$36</c:f>
              <c:strCache>
                <c:ptCount val="3"/>
                <c:pt idx="0">
                  <c:v>Furniture</c:v>
                </c:pt>
                <c:pt idx="1">
                  <c:v>Office Supplies</c:v>
                </c:pt>
                <c:pt idx="2">
                  <c:v>Technology</c:v>
                </c:pt>
              </c:strCache>
            </c:strRef>
          </c:cat>
          <c:val>
            <c:numRef>
              <c:f>'Pivot Tables'!$C$33:$C$36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447-4023-8248-5CE8EC593E5F}"/>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[ecommerce_sales_analysis_dashboard.xlsx]Pivot Tables!5 Sub-category</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29000">
                <a:srgbClr val="697565"/>
              </a:gs>
              <a:gs pos="75000">
                <a:srgbClr val="6283A6"/>
              </a:gs>
            </a:gsLst>
            <a:lin ang="27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29000">
                <a:srgbClr val="697565"/>
              </a:gs>
              <a:gs pos="75000">
                <a:srgbClr val="6283A6"/>
              </a:gs>
            </a:gsLst>
            <a:lin ang="2700000" scaled="1"/>
          </a:gradFill>
          <a:ln>
            <a:noFill/>
          </a:ln>
          <a:effectLst/>
        </c:spPr>
      </c:pivotFmt>
      <c:pivotFmt>
        <c:idx val="4"/>
        <c:spPr>
          <a:gradFill>
            <a:gsLst>
              <a:gs pos="29000">
                <a:srgbClr val="697565"/>
              </a:gs>
              <a:gs pos="75000">
                <a:srgbClr val="6283A6"/>
              </a:gs>
            </a:gsLst>
            <a:lin ang="2700000" scaled="1"/>
          </a:gradFill>
          <a:ln>
            <a:noFill/>
          </a:ln>
          <a:effectLst/>
        </c:spPr>
      </c:pivotFmt>
      <c:pivotFmt>
        <c:idx val="5"/>
        <c:spPr>
          <a:gradFill>
            <a:gsLst>
              <a:gs pos="29000">
                <a:srgbClr val="697565"/>
              </a:gs>
              <a:gs pos="75000">
                <a:srgbClr val="6283A6"/>
              </a:gs>
            </a:gsLst>
            <a:lin ang="2700000" scaled="1"/>
          </a:gradFill>
          <a:ln>
            <a:noFill/>
          </a:ln>
          <a:effectLst/>
        </c:spPr>
      </c:pivotFmt>
      <c:pivotFmt>
        <c:idx val="6"/>
        <c:spPr>
          <a:gradFill>
            <a:gsLst>
              <a:gs pos="29000">
                <a:srgbClr val="697565"/>
              </a:gs>
              <a:gs pos="75000">
                <a:srgbClr val="6283A6"/>
              </a:gs>
            </a:gsLst>
            <a:lin ang="2700000" scaled="1"/>
          </a:gradFill>
          <a:ln>
            <a:noFill/>
          </a:ln>
          <a:effectLst/>
        </c:spPr>
      </c:pivotFmt>
      <c:pivotFmt>
        <c:idx val="7"/>
        <c:spPr>
          <a:gradFill>
            <a:gsLst>
              <a:gs pos="29000">
                <a:srgbClr val="697565"/>
              </a:gs>
              <a:gs pos="75000">
                <a:srgbClr val="6283A6"/>
              </a:gs>
            </a:gsLst>
            <a:lin ang="2700000" scaled="1"/>
          </a:gradFill>
          <a:ln>
            <a:noFill/>
          </a:ln>
          <a:effectLst/>
        </c:spPr>
        <c:dLbl>
          <c:idx val="0"/>
          <c:layout>
            <c:manualLayout>
              <c:x val="-0.15181271696948351"/>
              <c:y val="0"/>
            </c:manualLayout>
          </c:layout>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Tables'!$C$94</c:f>
              <c:strCache>
                <c:ptCount val="1"/>
                <c:pt idx="0">
                  <c:v>Total</c:v>
                </c:pt>
              </c:strCache>
            </c:strRef>
          </c:tx>
          <c:spPr>
            <a:gradFill>
              <a:gsLst>
                <a:gs pos="29000">
                  <a:srgbClr val="697565"/>
                </a:gs>
                <a:gs pos="75000">
                  <a:srgbClr val="6283A6"/>
                </a:gs>
              </a:gsLst>
              <a:lin ang="2700000" scaled="1"/>
            </a:gradFill>
            <a:ln>
              <a:noFill/>
            </a:ln>
            <a:effectLst/>
          </c:spPr>
          <c:invertIfNegative val="0"/>
          <c:dPt>
            <c:idx val="0"/>
            <c:invertIfNegative val="0"/>
            <c:bubble3D val="0"/>
            <c:spPr>
              <a:gradFill>
                <a:gsLst>
                  <a:gs pos="29000">
                    <a:srgbClr val="697565"/>
                  </a:gs>
                  <a:gs pos="75000">
                    <a:srgbClr val="6283A6"/>
                  </a:gs>
                </a:gsLst>
                <a:lin ang="2700000" scaled="1"/>
              </a:gradFill>
              <a:ln>
                <a:noFill/>
              </a:ln>
              <a:effectLst/>
            </c:spPr>
            <c:extLst>
              <c:ext xmlns:c16="http://schemas.microsoft.com/office/drawing/2014/chart" uri="{C3380CC4-5D6E-409C-BE32-E72D297353CC}">
                <c16:uniqueId val="{00000005-C399-4251-BEF0-DF9E653249C0}"/>
              </c:ext>
            </c:extLst>
          </c:dPt>
          <c:dLbls>
            <c:dLbl>
              <c:idx val="0"/>
              <c:layout>
                <c:manualLayout>
                  <c:x val="-0.1518127169694835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99-4251-BEF0-DF9E653249C0}"/>
                </c:ext>
              </c:extLst>
            </c:dLbl>
            <c:spPr>
              <a:noFill/>
              <a:ln>
                <a:noFill/>
              </a:ln>
              <a:effectLst/>
            </c:spPr>
            <c:txPr>
              <a:bodyPr rot="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Tables'!$B$95:$B$100</c:f>
              <c:strCache>
                <c:ptCount val="5"/>
                <c:pt idx="0">
                  <c:v>Binders</c:v>
                </c:pt>
                <c:pt idx="1">
                  <c:v>Tables</c:v>
                </c:pt>
                <c:pt idx="2">
                  <c:v>Storage</c:v>
                </c:pt>
                <c:pt idx="3">
                  <c:v>Chairs</c:v>
                </c:pt>
                <c:pt idx="4">
                  <c:v>Phones</c:v>
                </c:pt>
              </c:strCache>
            </c:strRef>
          </c:cat>
          <c:val>
            <c:numRef>
              <c:f>'Pivot Tables'!$C$95:$C$100</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399-4251-BEF0-DF9E653249C0}"/>
            </c:ext>
          </c:extLst>
        </c:ser>
        <c:dLbls>
          <c:dLblPos val="inEnd"/>
          <c:showLegendKey val="0"/>
          <c:showVal val="1"/>
          <c:showCatName val="0"/>
          <c:showSerName val="0"/>
          <c:showPercent val="0"/>
          <c:showBubbleSize val="0"/>
        </c:dLbls>
        <c:gapWidth val="100"/>
        <c:axId val="1025165568"/>
        <c:axId val="1025166048"/>
      </c:barChart>
      <c:catAx>
        <c:axId val="1025165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CDFCC"/>
                </a:solidFill>
                <a:latin typeface="+mn-lt"/>
                <a:ea typeface="+mn-ea"/>
                <a:cs typeface="+mn-cs"/>
              </a:defRPr>
            </a:pPr>
            <a:endParaRPr lang="en-US"/>
          </a:p>
        </c:txPr>
        <c:crossAx val="1025166048"/>
        <c:crosses val="autoZero"/>
        <c:auto val="1"/>
        <c:lblAlgn val="ctr"/>
        <c:lblOffset val="100"/>
        <c:noMultiLvlLbl val="0"/>
      </c:catAx>
      <c:valAx>
        <c:axId val="1025166048"/>
        <c:scaling>
          <c:orientation val="minMax"/>
        </c:scaling>
        <c:delete val="1"/>
        <c:axPos val="b"/>
        <c:numFmt formatCode="\$\ 0,&quot;K&quot;" sourceLinked="0"/>
        <c:majorTickMark val="out"/>
        <c:minorTickMark val="none"/>
        <c:tickLblPos val="nextTo"/>
        <c:crossAx val="102516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ECDFC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plotArea>
      <cx:plotAreaRegion>
        <cx:plotSurface>
          <cx:spPr>
            <a:noFill/>
            <a:ln>
              <a:noFill/>
            </a:ln>
          </cx:spPr>
        </cx:plotSurface>
        <cx:series layoutId="waterfall" uniqueId="{43D4D760-74BB-4A1E-A9E4-329C614B8612}">
          <cx:tx>
            <cx:txData>
              <cx:f>_xlchart.v5.1</cx:f>
              <cx:v> Sum of Profit </cx:v>
            </cx:txData>
          </cx:tx>
          <cx:spPr>
            <a:gradFill flip="none" rotWithShape="1">
              <a:gsLst>
                <a:gs pos="32000">
                  <a:srgbClr val="697565">
                    <a:lumMod val="100000"/>
                  </a:srgbClr>
                </a:gs>
                <a:gs pos="79000">
                  <a:srgbClr val="6283A6"/>
                </a:gs>
              </a:gsLst>
              <a:lin ang="2700000" scaled="0"/>
              <a:tileRect/>
            </a:gradFill>
            <a:ln>
              <a:noFill/>
            </a:ln>
          </cx:spPr>
          <cx:dataLabels>
            <cx:txPr>
              <a:bodyPr spcFirstLastPara="1" vertOverflow="ellipsis" horzOverflow="overflow" wrap="square" lIns="0" tIns="0" rIns="0" bIns="0" anchor="ctr" anchorCtr="1"/>
              <a:lstStyle/>
              <a:p>
                <a:pPr algn="ctr" rtl="0">
                  <a:defRPr>
                    <a:solidFill>
                      <a:srgbClr val="ECDFCC"/>
                    </a:solidFill>
                  </a:defRPr>
                </a:pPr>
                <a:endParaRPr lang="en-US" sz="900" b="0" i="0" u="none" strike="noStrike" baseline="0">
                  <a:solidFill>
                    <a:srgbClr val="ECDFCC"/>
                  </a:solidFill>
                  <a:latin typeface="Trebuchet MS" panose="020B060302020202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rgbClr val="ECDFCC"/>
                </a:solidFill>
              </a:defRPr>
            </a:pPr>
            <a:endParaRPr lang="en-US" sz="900" b="0" i="0" u="none" strike="noStrike" baseline="0">
              <a:solidFill>
                <a:srgbClr val="ECDFCC"/>
              </a:solidFill>
              <a:latin typeface="Trebuchet MS" panose="020B0603020202020204"/>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rgbClr val="ECDFCC"/>
                </a:solidFill>
              </a:defRPr>
            </a:pPr>
            <a:endParaRPr lang="en-US" sz="900" b="0" i="0" u="none" strike="noStrike" baseline="0">
              <a:solidFill>
                <a:srgbClr val="ECDFCC"/>
              </a:solidFill>
              <a:latin typeface="Trebuchet MS" panose="020B0603020202020204"/>
            </a:endParaRPr>
          </a:p>
        </cx:txPr>
      </cx:axis>
    </cx:plotArea>
  </cx:chart>
  <cx:spPr>
    <a:noFill/>
    <a:ln>
      <a:noFill/>
    </a:ln>
  </cx:spPr>
  <cx:fmtOvrs>
    <cx:fmtOvr idx="2"/>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64A4017-1D92-4CE5-A876-FF5EC95D4849}">
          <cx:spPr>
            <a:ln>
              <a:solidFill>
                <a:schemeClr val="bg1"/>
              </a:solidFill>
            </a:ln>
          </cx:spPr>
          <cx:dataId val="0"/>
          <cx:layoutPr>
            <cx:geography cultureLanguage="en-US" cultureRegion="IN" attribution="Powered by Bing">
              <cx:geoCache provider="{E9337A44-BEBE-4D9F-B70C-5C5E7DAFC167}">
                <cx:binary>1H1rc9s4tu1fSeXzpRtvElPTp6pJWbbj2EnsJN2dLyzHdvNN8P369WfRkhObUWJPjW/dK81UqyIK
wgYW9mthA/739fCv6/T2qno1ZGle/+t6+P112DTFv377rb4Ob7Or+iCLritTm3+ag2uT/Wb++Se6
vv3tprrqozz4jREqfrsOr6rmdnj9P//GrwW35q25vmoik39ob6vx4rZu06b+xbOdj15dmzZv5uYB
fun315/yqLm9eXXZXDW39etXt3kTNePHsbj9/fWjb75+9dvy937o+1UK8Zr2Bm25PpCES1twm9y9
+OtXqcmD7WNL6wNCHa64FvruJe77Pr/K0P7ZYt0JdXVzU93W9avt+w/NH43kh6dRbbzNpHhmlv3T
5d1gf3s86f/z78UHGP7ikwe4LOfqqUcQPYvyVVQ3VXTd0N9ff46qIMqjq/tp2UDy6Fv/KST2gaTM
0VzZmyl3HkNiOwdKO0Rwh26ey/u+N5A8R6LdaHxv+Uh+DPKP10+sx/8vsVndplf9VXV7Pz8vgA3U
gTi2Ylxu5l4vsJEHQjlKcOrsxOY5Eu3G5nvLBTarw73E5o/06utV9pJqww5spQRTRO+0ZI46cATh
nBH2DbqNFd2ozTME2o3Mt4YLYP54u5fAnJj+BVER7IDYQsHBiJ2oaA7/Q4iiZPtc3SvrBpWnpNkN
yabVAo+T/TRif1TJVV5fLXz+o7H9pw5GHMA6OYTTrRFbOBjNDgTXVErpbDBbOJjnSLQbl+8tH8n/
++s/LvZSV/68qkNEgY3J71ftf+9ihH0gKEVI5mzdv/3YxVBGDqRUAhEAvYOH3ve90ZjnybQbn4dt
Fwj9ua/aE00mf0GDxsUB05wxh24D4iU8lB7ADUmtpNoFzx/VkwLtxuZbwwUwf3zZS9W5NG0TvvKu
KpNGL4oPP9AE2QqjG+0gi4TGITB+gjiUbqPnhcN5vly7YVq2X6B16e0lWt5VGv1jqpfOc5gUSmm6
DdhgyB6mngDoQFGb2VRsoXps6J4n026UHrZdIOTtp6F7a9qojq5eVJXIgXagRUpt53+R7GgKVaIO
bCHZRNQLbuBZIu3G50HTBTxv9xMez6Smurox90v4v48TuHOAIE5KItgmSluqD5EHUtgzd3Pf6SZA
eI4ou1H53nIBivduL63axlavrhLTXN3P0X8PjBAInxUV0v5JAEfIAeNEaKoWCvNceXaj87j1AqHL
1V4idHRrQK+9IDicHSB0Zg5mf6fWOPxACJChiBA2zxfK8wyBdqPzreECmKN9tWd5fnvdRNdt84Ka
Qw+kLankfOYE8FqYNBsUDwd4lC0yUs88S5rdyDxqvEDH+7iXavPxFvNR17cvyXxK0GdgzkBvbpz9
gjQAvcYFZ0KJTdozx90P6bVnibQboAdNF/B8PN9LeN4DnnpMu6sXjafFnNkgnN4arh+1xz5wuONo
296Ga0DwIULPlWo3SI9bL3B6v59G7n6b55X55xVinzb7+qKuCAEcQYBGOcKAh4mPbWPPTTGt+FbV
8PwhUP+pWLsB2/0rC+BW+5munt9+ra7q5AXjBgHXhEyU2/bWvLHHmGGfFKmSDQO5mzN9jkS7cfre
coHN+X5u/KyRCEU3LwgNcw6kltgy5Yv81AGP7dhcMIdvwomFS3qGJLsh+dZwgch6T3d8bq7CF0xM
kf/AcEEX7mmbRaRAqThQUnPbIYsw7uQpQXbDsW22AONktZexwflt/+rNbVXfjvdG/wUyUnJAuSZa
8m3SszBeNgCxHYlalu3O6MLhPE+m3eA8bLtA6PzNXiJ0kt+8MM+mD8CBahsIbV+PfQtCa+Q8DlF6
mxYt4HmGQLux+dZwAczJfobVJym2EkxUv6ziwIwJsGy7kx59QIWjuHS+l4M8jNSeI9FPoPk2liU2
++ljTl96D9uBbxeIt5DN3L0WVIF24IRQuYbatg1y2KZ7iMzT8uzG5b7dApXTy700ZaeYkvY6eUFX
w1G8xuyZB1h4fUfCiAEsIdQGkIURe44oP4Hk2yCWoPy9l6D8GdXXJq+jl6wpgIPnGv4fxVGb18LD
aBBrDEG03h0pP0uk3eg8aLqA58+TvYTn7CrKX5BXExK82Vww8MBQPSQDlD5gFLsJqKLaqTdPirMb
lm2zBSRn+5lSXoSoB351UqdX+c29mX+BqBmFHMyBVmxZGL2waDYoAeogLEOxx91rkV4+V6rdAD1u
vcDpYl9VpxpfFqN5E3T2N1I/Nmi2OrAJRaHOfdn6Apuzq6cl2Y3L95YLTM5We2rO6vrqOmzr26Z5
yciZHaB0A/to9tajLOIzKI8iOHnAnUVgdnb1THl+Bs+j5kuM/thLjM5N9X+nVgoVAhxEjOTbsGBR
y2YjvXEkd5Takp6LWqnny7UbrGX7BVrn3l6idRbNm28vW1Iwb65piqrcLbu80CYtDqgGy4m6xHv/
t6n1eJYsu8F50HSBy9l+0gNn0XUYBVcvG1Y7sHAaezibCGARISDngfkDsTPTO/NroT/Pkehn4NyP
ZYnNnkYGUV3P/y+K6H4B//cBHGo9bIbTOt/ImUWQ4KC+UCqGAqptBdUP8DxLqJ8h9KDxEqTLvTRs
f97WzavvZ8Q2dMoLwITzbILNRxB/UpJDUAbKbRDY2+eLWO7ZYu0GatF8AdWfn/cSqjMok2mrl1Qm
EGrKxomQ7akDsthDmA+N2DaKDe/TpR3K9JREuwH6PpYFNmf7WXV4ZvLmRet0cWIEgbSkGlVrdy8o
yEMKgRIYOoENUjVXGjxkQZ8hyk8wuR/DEpKPe6ku57fd1UtuSeNUNccRHZA6u/cNKFVwPYisbfAH
8wvx3ENcnpZnNyz37RaonO+nEZu3Do+vsgJnrF7yDK/gB8qRqGm/rzJcqMvM66DMg2E77g6b2dI9
BueZYv0Mo0fNl1Ad76kC9a/Obofo+gXrCHDSCqd4OI5/fK8ofGzW1AElDuIC5wf1eY40P4fnfiRL
bM72Fpu/TZXcr+L/PmLDoV4wa0zMh6nvXksNkmBOCYGObTnrRSwwK/ZTEv0cnU3LJTZ/7yU278Lo
BTUGFaACx3ZBFey+zAMFUaj9RITG7gs97tfEhi14SprdmGxaLfB4t6d27I5pe/ETITjSKxSHncIm
3N1rGaABODWfKt2Ny4Yne1qq3fg8br3A6Xw/Wet3SYqatRe9PgJcqMMB07bGZnn2QGNjG86GkPtT
PSATHkYFz5FoNz7fWy6weXe6nzatug1e9EA8TvSCg0aZzbZyYEHjbA7E40AvX4QB754U5CeAbNst
4bjYSzg+3g4venkEhanijsB8b3z/kopG6oO4AHU522tWwIk+1JMnxdmNybbZApKPf+0lJJ9vqwwJ
9P3EvEBAJnDLimT43zISw3E3xZRWCJPvXouK22dIshuPbw0XiHzeTwLgU3MVvhwcc/qPvU/kkFtn
suDKcPfAXHDLGFOLyPgpOXaDsWm1QOLTfiLx52hwwVrwcmDMyQp2Xpj6yW03OLWB+1QoyBqyJWvu
+97ep/K0QLtR+TaSBTB//j9KVX5+Cd63CwJXV83V4d3Ngg/uwfv107ux487DRdOtzd+YtuuHVxne
z+7Jze+vmRAP7i6af+KRr9h5ueC3drdXdfP7a0upA21zjiumcNQde6QEKtVjp+L31yhAmG/SAz+A
nAc3TThwRfkc4P/+GhwPx+F40NXb06Rgy+fPKepJOAOVqilO+2hcPvHtUsf3Jh0R13ybje2/X+Vt
9t5EeVPjMkVY32LztVnKuUcEJxq7F8xGeI+Tq3h+fXWB9Y1v0/+T0rjKaZ/IW4f6TasPWSEKK/VI
0UXTZynbIrkSViXrdV6O9ShWDRtkOHiW8cnXIK9EbnmGDYn9RodybFeJtvLyuNdZWp+lMius0TXJ
IIuvMmniwawwV2nMvcC2Bb21BzO2F2k42OmV48jCv+YZL9V5oKKy4G5GoxqiiEJW2buQkqbPV0Eq
q6RwTS+z7C21xxIiB1lGx1OW8Tz+x6o7gzYPIN0xSagxeDRHoNmY0GBL57OLmC6siIdzZNMsakMV
Ord+b/K4PG4ykYrjVHR1ZR9PddBEvTdFBe4nSYkfMX/96+4pbPHj/rFrMRescrhIXEOm5+cPMJpi
7tSKqOgmpglPIq8xXPLQ1ZpZZbyuhj6omlUVNoEIXUtYU5G/7wUfa+ZRMamev2lUmNeJa0zJK3qO
crISz34tJJbwQxlt0Pscdea4EhKMyrwsH8s4hJHFwopbN8qqOsJWwWQHdrlOHdFw4uZVo9SXRBK/
Ofl1vwts5n6FRpU1/BhDfcGy36IdjW0s7twEI9accjtSpPVfofBZHrh9HLXRu9zHdaqNG4YG3s79
dfcI7BfDthFn4ri+FuAsoEOPhx3ILrLIEPIby07tknuyJ0peQZGs5sRMkZ2eRxY19Iwn5dheJjUh
U+iCTU4xKb+WBGHSY0kkw7UBuBBt3jBGlLUAoFERicck9699PeWyOjJlkfnjoeVntR6PRqcagMqv
u/xx8NgdwGlqbLndXWhEHg8+tEM/jUdS3QjVQ8vXI1UTTday6ttaHEaOL9SXqsWsl26tEIt8MWTs
Kn3YRYYU/RMLgS4smU0kzqpCS6CoONyF0vrH0gR6iqUuGusruHo7s46HJpwVIhtMiFtb2z4Wk/Ci
rB5Z4Q6acUglIxK2l1mh4tHLLVrllzoLsypfldJU7CLrorz++us5m+3pA3trIwdEgTnBXheuEYC2
LGxJ2/tORcpp+DpUTYVFQNqEYLLI0HNpuUPFO+uyYEk5K03Tm/ktKoL2P50sbO/gzkOOAzuO4AKm
7fFkOSWrm7FW5mueSgs2PIb1mnq3G0kzylPuS9j9Omhx8V8WyxwWtSqyispjx4qtLnHLENZ2tvxj
iFZ5NKXdqRiSwmRPmBW6XGO4YgmbumyORYGwmmv2H9q+gfd5ofOJf619pqzsMG7qIm3fl1MTFbnX
l2MJ4Sw76/DMjGVmxpWTTKN12ReFf1LrKo0DL5smMp5mYZk3vptrovzGayWx0guV6WDKPBzcHGAS
mRWPNH9DJp3iV5PI78vyCTWlSD4fLQBEeTgDrxXBBXo4YygXFgMrMy+7vCu+2NLIWHoFwbG30vX9
VuvKo5NtwbT748Z6pq3As/bOnBTUd/Bo6BuuynXb86cVWiytOPZfEYxITXFUdTYki2WRDEmd+aEp
vhQVtKg85HXiiDNGQz6e8rodMR3a79LpcxYO42i7bVj1ZejB4PfqIign3zquMhFPnyurrdW5E6k5
QBhEl6X6KGnlDI+pucYSGjtbdhdFFSfT5ylVSZ+4JE1npxVh9gGQyXWID/mI6+o+O9kwADsu4xFv
9USCxlkVsub1WtntjF0yBBECjPKue+0E1ti7jhli/IRB8ADJIyufY4OmkFlyNdQqL4u17iraXQpu
puZtVSV+5aZpVrHMswI/G44DAef6d+7kvvjckY5ikdlOgDijK3ODEOXXtmFpwjH7Nsg7XGYtbIWT
kIulwf0xD6gu0i8TzeoqcAdG7KJ2exOb9IS3ZQ9D8esel9aIzZeeMgq/jS0s/UOPdUXqsM94/zef
2nkx9q2YzR+r7QTOW3WlVF/8mE9YhD1rmzo4s2FYsE5/LcZ8OcojpeC4F5fZcFw44ckEouTHWj7x
ri0trbLPmcizhruNaaV1a8qwhDUKkzqnh5Vvm+h9VzsBLE4RShMcBk7DOuPiTE+fdm7DgvI09R11
OfAqdUa37qnqLhrHIpFXymkwp1hEJHRjIvyocIWv6KzsIcE6NF2I6OLEj5Nm1vwO++bvkBzbxejy
pOJDd/TrES/tmoOyYjIn1+zu+ivkBI9HnCg/zPuytj91bU4QxMqqYghiu2letwJBljgOaT9g2Q6J
5ngLmrvI1lLFvKR5G/fMv/QHNS9pVkZTVh1HBeOziSynmtB1mXZFHR1NckygdX6fzTE1HZ0M2mnT
Emr06yGxhWVzEAE5cJuwakAQ3NvCVJc8zyYT5+yT04QcutUUwSxAY/F2Vt07Pcae3AjZ/HCYVRy2
cjYpVVHC0VghRRhPBzl/ZMoElyekOrbFcdSn8zyUY2/UuV8O+FYU8nmIY5Cpep1YdsXXhVN1vPZG
+AsM94mhLaJMDE3jDgxGoSpE4rTlYmjNkFA7bc34iQfdbKmaqsTSmtIpMtcNcRKWu2NjyumzzfLZ
P2aWoQBkUFkajIdTpmgTrDW32v4TotQK09HbMcfq490Ea5JHlsYSE31azNathdk8jljRw6w1iEjQ
YdT4BP9CjkUxFVkgMBVNY4dW48m0jaESoWYx/rWZn9kUzndPfLuI//0mRnmYKi501EG4gOjKZtJB
2kl+CHVpPwk1qtL62GW2gXXYhLcsdIYu8ZBZhkH+lFlYuKO5S4ESCEbglnCIZZl4kdgghCwG+2Pd
UqyQZsQBgegIvh/zI+JCGHno95YZalelfMSEp52fI2SB0cMs9dWQNu9tVTt+vPYb4cAYQCG7iwp7
+PAAmQXFb4YcjmoLW1D2OaZySJ0cugItmuEIkmEGwoojijc9xrq7ICYzkEQmCXxTopo5T/31bAvN
H9tEDH52AjASuI0AUdAys0E4WFsBGcaPYTiq1HebNuGF5/fEj88Vm0Q1HpZhpQrH1YzpOHSrqozK
NyRt+SDdAtGOdVoFmSXO/Cy0uVf2ZgiuSZSS495vhVoldm7SGxGnU3WRGZXh70lMNO3fiY6SYVo5
ca5l4ZWIH+t23ffS6c6rMvQH46qMZPQtJxXVqzyvNPXioWkr3zWDU06xG+ZdJQYvGJIOytBNVT+m
7mDJWMRrzWgrLlXajCLwyEDbvj0qdB9SH/GbHzQnTWgjMvPsKe2nCWktlmJxMiSj37plXcRq3Wk7
4CuZWcP0sVeGRZ9bkQb+iouGUW9EfmpGVwVNrVc6Yn3iBTINjnEUpFmVhvTTqa9zQo5oT0O2Dqza
CclhkZhMfBplFyTWJ23IMHwcmoE3Z1bd5NYFPIbd3shKqerTZHdBbtzCGBrWH/QwpcmRH4HdWE9G
OJlxdWI4Cz27murS+Uqz2MlvQlaYblhhqYzlrW6bvidekvY1jY8bPy+ls0IeIFN15GdWos41ta0k
OepUweo0vA2dnDeY5YFypxJnEzcdlvREq7oIP+BEZaPIYZ6LorBPWu1HYfo2l0NSBodxFzR997aX
fhBFa19kfSsv/Jzx8kTFIgycNdaK4olbdBOBW09rJ+q1G1hClc0q9KspHk/6oLbC6KiPMngbL9G9
gIHtiqiVfxmrVbI+weLoLd/rOcIWet4WiLq024zcGdS7lNk23prNh1YUpXiGEgCB7iZTi/Lr1Jaa
dW9iVRUBO6aDZdm2N8Yyae2jIY9plrpSdLNfJNKKMJyASziVq8EfcZjUi2WoZfBu7Iu+sN/HvhX3
6dpOuMWKk6QdtdO9UzGXkXZLrWdOwq4aGSaf7cD3relUiLTGTFljCZN9BqtdhvLU4n5lp29pVEY0
fR/Hfez4h30MQxAcmgh76JUHkzWLNHZWStghCcIxKlekSOLKWeUNsWT+FwtYjv6yONX6Uxs4ZelV
yIMxs8xpI3gQj6pw/hHIj5DFLUs9x/QirDF6rwhpztU6Dvt5xnjaJHgzddhYl3lmzyZfdE3g2J7u
G4MFMOWIN44aXWX4XrEZatjICdNXxjZe8CW1j97SkCLJzGk0w0MLETL5J02HeZ5zoWNwSVZrVYDC
yhMnFLdliYSmXFdRhEjL6x062qUXOaFsLSAo2rL93MR5G+WYLyuczFHYToIOZ05szyJHQLqYLhVW
FnrgeFR+9a1hXmCqsmbk5Wjhs1Rn89R0HcVX4WKdsocMHY4hY4zb8VQV5+VXEG4hPpNDYdRlIoWv
uSd6DQLILeyQYi62q8efao2ftGNrHpzfjHeT0WLVVN42xtVykvO/eC2TM06iyrrcTrW1+fr9JG++
B6aAJWc2KzIIQHMr7L4mkSqi6ijK+YhBl2zCn/FxA8aDiFwiAQ+MduUGKDN1DZYaMu+2Ck5yqkdf
ujQJu1G901lrMEsdy1J8hRXg2CoPNIffaTch4xz0Bplk+DC1A1J+1ZsZNAU0CHZtM6aQRcjRvMLk
qqfHY+vM2TnZQLtZHspPUsyPEhFaHEo7nQc/qDHEOg1oNXcTilDhw9GUxA4/TVYk2uYNRsrn6d0s
pKkdW0iJQc6/QqOqRjvcF8+xuuomnEXfTKg19RP+YVJuhH1oEZkn8cmESvuhOAoIGC1y2EetgU7r
OJiZj7oHvlFns/IrVUGO5VNLRKwYfNUh2H1Xg8uef5B185voAgdvaU5mdcgmOcuftyoI+09tGqRB
tM4DB78blpwG/DipR5s2p3yzVqK41o19tJ1yHXcVxBkinuBH4AEMOo+LKIGf72g5KfIJkVvsdKui
tJo88kgd+OhcxiFupV41aQFuMwVhAMoGMIXtiW2CWZ1b+Fd8loytip11gmBxGN9wXaeDOW6EIVnm
pVqkWef6dQDakGra4vthU9Z4Q9Ao0/OsbPHfMetBoknSU1BFJbj89LxLGh+kQF/F6J2Ggek+q9wf
kAX44zSv/R7XJYIkHnjJYGGcKkxb5zDN4GKzw8HKfV2fSA1XNfxN1BDD3gSpMUlyvKWT4yYNq3jd
hiny3etR1Ki4Oy7iENNxxO90pjROigmr/T7xp888dEzffCp5H/bquNkMfdBBjSnixTAlGFES9LU8
VBOhsHJNJebpo0MxrxrwVfMS3/CnTp30mAHasnm8TRQxvFVY4Ph+GYEKtdwoncAr46r1JNcuKItR
ZWe8oBW+oUY657CdbGusqw3JMlGZVv66zcvKZyeBX074jWlDvflIy8EallIk4Et9miD1zTLkTrnX
pCAm5GmWqFmfGtFHIOGDxGlgKrnyR/i8eoSlidfIbOfJayM+UwWsdRJw8XGaB2iO474Y5d89wjPf
etP7dVVF55rHM0lpWri7MzvxuWo+CNBYo384+LE1hmvVFzKtV6AucFmva4MEUl9EwClScjhDDfAn
S0wYlcqz2W1k0p+XW8UqisW3mcm4MWCieUQi3r3pJ5n59odkanvrskIwDVZhKkqtvsDeYn1ZfTFh
BmJB5jH4RW7B+CO9nFmqNEK8ishaZ6Yvvig9hiX9KoZUpedKlcXorwUzdWP900c0HvxDeDSeSrdO
wX9bnpNSu/oMRrJPmo8kKOMg8Hw58nC46G3ENuWN7qKuZH/XvgNq4qhK2i7TnsWmOvk8iZYJ47bw
DgOSfUoNYkrblrqlLVZ5FmvmdfjQsjvX7rEzNay2I9lgWRYxCGIPtYnjPKw7c5Om3Wz/9BjM1gTR
/6y8UZ3N38jv2Hs/ZvNnkhIL3xiDcf6iz8FOZIfI3Oe9jSj1C6hygGjRP5+akRaHMRR11kqdzU+2
SxYxJSyRRmE3Hm348NmcWoFXDWPFbZeyijjv29AOeuP2JAd7LsbJ1+ykL/NZywNrmunAGvtEeBMI
y5qTciJY34Jg/+EcvOUseRJhp/HLtiNZabi0EkvFutxkbHkUT3bixnnRig/JxmAlG6KxxAWCWA1W
Ws4kZF2pSohVFmSl8d2wVK112UaywJibHrt43ZuIBXMYF4oBfdhdOovV3imcZRL4EdeX7azkBZu3
GVd5P8xr0vYnlkSuDOs8yw7DOIU2rjcTAh54NnoJKq3wu6KmVnwaMp7azhPE1yKhB5cD+4AVzGDc
FP2BVg4b7CGAr2aXoTEKUttBMEAbegMzW1pi1qC0A/ESul1UzrI/kd09zu3m7nGhBgr55lsB0f+C
Z63awVh9bYOq2pjGGBwwpEAeAE36dVcLAh3aRFBqi75AWeG/ak7rH2we9k5SOj5Cyfs1QpLBGK8s
fCHe4dzovLq1CmdQ2ygGwkZUApBtjeOvZXlMIaB6AevHweXJjsJ2ONY5eyyL33EG+jYOLnFOCGYs
knSOx+saVyQeTgah81Pz/GOHKPECcYAbgRnIxfl068PBJ2FFaJoR/6IccjiKIIHHP7HHBGZuq9m/
HiCdabvv2zvzCMHdEmnjr+Mx/MGoJZE5pLEI8iZVF1uL0YfTTNqPio9SrgdRO906Lvyp+tD2fIxX
WZvP9pxXMA1WPQn4oyckerzSIRFSqflvIHBbS1SQLLfFRk2s3h55eZFulKpHXAcdH9rEh12PnC4C
BKFoR2im5nAOCC2scBYkLnjZTl5XIrNfy4wbSdwBpmX0YOpLfB364dPzaOTIJ71+s59VbMzsrwex
hBHA4e+iEVxAA0qW4o/bLWBUYdmwwerOwzqZLdN0FwgVtczbD6PltAI3kj2f6pLYAMFhNFx8e1c+
OF8t8Lg/e0A0gj8p0Z5v3d4QhGXsEgPLatyqxhHu/6w/UP7zNS1QDFTvih/MAe99MNFdFJ9v3BKC
5BkNO0mhF3ldzg7j1x3O9uXBMsWCwPbTfBgS9SgCjOaCz+zHaYiqSSbHdm5VifTsLLP5F1VBYZ5S
wR+7AnQOdvBwNzeSzKWpy3yWjW2gguNNKNJJsCNYR6zM8PbrUS321vDrqNDQ2IyfL/TAXzdabqDk
pAn9eCj0NYlBU2/ViqlkDhUrns3pZO90eeaRTFTMdu0qxU6HmyIUrb2G54P9Ke4JjOATcm1KRB5M
ODhMTIFG4Q7BhSMOSoUfryhCsF9kR2F9VE2MhPUhk8NcJdHi5Hdr/qmnHBvtnqkDcL7azfwJWazb
yKCh2SmiCJQGBZ5JCjBSb5kAJ0LeZ74MAnM8ImaR5twfooQOo+czbIX9XZdlhvSsipnIy8MsbSfW
eMQQVWcrp5KgAN/ygRqu3uvNPmOikCTxd36e0XI4S4Kw0yjlaTsVUXA1MUpIjpEA2VG2Sq24wBLZ
Bk62hWahm2zCHWQODpyYujOvmxQouZvNPswYXApS1jk86TtmIdA2zEH+krMW043QT7X2Oa/TOci0
NjFXgU1b4EYKh06Rm9RNRic3ryudRytV2GncuvdUTAl3HrrbAOsussOOX4/5nUpnDi7ssgPjhZwn
UeywcAy6zBJkO90bgl2UKPDSIcNZ+SPsM6Rx+okjHNf8XI2NFsVJrIg1kxR1V4H/HTf5oe7Hmper
MGkz0MFghmzsfrhx2DjG96zWBD3J3BJ3nUv2Xpe6sPvDoITRKT/KUXeT+Yh9kHmnDbEpYercNDU2
Nz5GBVjwYIV1jjKHdViVlMZeRhEM/zMiJa6dN1INPftC5TA2zjnoPL/4kGsdJ+wwzmuLIEPHH8sZ
Gg8lZtjjP8zNCGxX/cCmanSJBcak8xAyUul4oxj9/m2i66aeXGyT9xGyfO1U2K+NQlIfCZI2/VdF
smQMV75AIpC7mZ1n1V85GCGrdZ3NVuDWRpbYpw/UWyeDP4nXeZgq1iK6v4v/QMjP8euYN7Mz3CyN
9C5Kze00QSpZaVTqFG5XEZVRWNjA2BCDJQlz+8Tq9Ec4F+NcFrm20nUWyUC6YRD0l3KMZLwao94/
ikTHjyPCp5OsGrpjMCzmwq4U8wYtw3M7alICLrurPvpY1McikKZ2oX3h17gq0r8CEpnVoKmPHDnl
zRGScFBdLJenTkG+mATqmPeFeqv6qFjZIgyBLrGqdWwP4jA2UftuitOGHCJbaA6dkfAUK1Zl12HR
XjIqitNKWMFp1tXNoaxBjaNAJjjuTKtXoe6dD3YRlqg3KKKbqC79VRoWgTuKPF9JX5dvnIll69HP
sTudF1Lgp50x90Sc2+seP3niIE/8Wg2mPUI9hn9T6iQ9SgaaTu6oY7kOY2IuC4E9AzcFdVS7FjfB
p36YnKvUyiUohjb72DssOiSsIW8E0WHkGsvibwXow3XV1LhMJrb9DyA1I9RRNVzfUGxBIc+iBb3o
WBxG62LMrUNaZ81F3QkQITAFq3oc2je8rsbElVnveL6t/dD5K+qYHk9QGdFe10zE9NC0RYP0K8rC
0e1wNuzWaaSdrSzfqt5kGmUSK0Gb+MPQ8QT5W2ZOZd3Q0vOd0FyRuC7eDjh2florOq9QX857u0HX
vxkQZp8RO+lOwMpbb6KEh2zlwPrd0L7nuTtNDg2RzhfW331R9relZQ0ei+h0VdexYah0KFDWOE01
Vm6YFqmLSq6qXRVTnwxvVBuUgUtoEZ2P1IYhRqrndT1P+Rv8XcS0eFMNZbVmRctOZZoN/8vcmfVG
ruNZ/qsM5l0F7QswaGC0xGqHd6edL4TtzJQoUhRFiRSpTz8n6lZ33aya7kJjXga4L3nTTjsiJPLw
nN/5q4QD/Zqs7svXhFziALePmfVSw/L0adnawWR14saoibNFXGQXq3cnLbSij9i9nUvNwGawKqNt
IktPR/EHEvOxjEIu9iMMjDL0h+XBBoI9zJ1bWMWWpX2ZOje9KSuHsJysthUJlOzLHr8fkuAcXiBu
PNttVWzz9b4I545XYjP9Rz/IrUT4NLximO1USmmChwLhxlGGKq+08skppiL+mPPU3vTIIQzikFjj
h5KlJNqbcFLW7U2aeyMtecCKD+VBbNU5dGNfJv083adrynZY6NO0KuiWHZZg7O7BD4E5WTv1Eo5C
7o22wb6XJv1QEXlZcX5/2aZhy/eTjF3ZT0P70+EN2XdLpnUDeeqeFlUkpFTxhCSZtUvpd8Yc04LJ
/QR9HJRtNhcvhViKz8jK6LlXZPw0m9l+alzgtcnG8DYG8LD3sVPUk52WJ+her0xWYW48NbPvmz+K
fcQDAmIMNvelc36MvcxiRfJ7msOnSlh6wJBRUslZ9HuWaPUC5izC72/CU+CLaNen0fwOv3C6L0Sn
DoHjxdMwqO3czv3U2AxLLo7nA72I2F9OSsfrvZiJelZ5Hn9FzGBxCCdnLrEbcPPAa7sLokWfrcrW
I11tNMJPysWepENc49gO8hN2THHcPEVuCOnUwxbm3UsOS+d92vLlGRt+e8DNlt1ugbeArUrpjhck
uUHyHkTVMhS8zjcnIlzvSuy21hvvGaKB+9aOcqpArPg7tfbTu1x03OLQv203qoj1GQAVg2sxjM9t
tBUD1uzBNlHG8kOALLIycovvctNGSAyU98MjIdi4G5fEGy0qN1ho8DrTsNrzG5ZEJlsaHyVivpS8
kORm9WR7D/eHX7zYiVe+qA98TwsDmgav8wAF0+usv9iiBxaayICeilGG37VH9FrxbvVvgSDpFxoa
M+27kEdxVXRBdo7JqPJd4Q+iOA1dLmvky/FWGuTwdV5sQ1b221KYcoiIuIweOISz86YM73Xqr4u6
mQqDACqwKliPIp6Gu8jG3kMmCiqr1KpubLpCqse+pWZoEEW77jxQNtLaUyIBqUlI4O0zM8/bo8uF
0t3+Kj38upgsnuDG8K6Na8tODF6B4lWQQblUyaCJuYWL089VpIP2ec220VWjz9MbYIQkqNcAEvG8
wCBYXhOKU6nCOqLkkqQQTq0A7nQwS5qdktD6on/eIkdCUzo7+YU+hVjs/GMeI6nYT9wJVXdmTvRT
4bWsBxnU8kKVyiMtZ5UXF/aJRqB5yrCL+cPoAm/brzgA95WfTaF/sxa9FVWokC/cZhzLaQ1wb6tH
OG6nPlxohUcustPiOTv3d9x5abFFePuFb4ca/tHArvSYDJPhblniPl9ql/YpD2H8zyPuhxyxa6UD
Fw5NHGje3bAOqXE5CNjP1bbYSZTR4BBIZbpnB0HjZGzaNVlvGYV9W/eW2kPUxkFep7nfZbDqehUc
WaskYlKdZK4MV6Ty6RIuFy8pbFYNPYnnMotZBIsQXuJrID31wxSQJpGSLtyPIwmipjVdqMMKEq7z
xgrMABC5tcy69NF58ZhBmOncUV5hJV3wBaPvUYwzwCI05WnTSS7LpJ0CWzRsyIKsa2RoxyS5DTyT
6heEzAM59FMef7TGfN+2rn1pO/m9LWTSlzgmDE8rmJOG5ETtfWwePhaJVCGWy7YzdyG/qIjqnelU
UclJbrLMgI/KchiS4UkJntZKpa7UOY2xvppl+Fpasu2ykSNebC25RfKZ+1Vg53WqN2w28X0xd9FT
BrBJ1dTAg8L1gAumBKe3/ghGyR7kJOa8mbOsvZlHMT7paV7aRtvWkCPc7DYrvcEWx2HspzoUE9+x
iSRPgvlBUyzdeGYk8W5DZuNzKBGmju2MUL3AsagOQ4JHG+lM7zcbhrxENY0PtV+YaW5kkI4XcI3r
cpRqJWUxr76tJtb2VZzORpZFMBCwrQA19XFO8eIaB/P9aSN4aAhBHj/te+R+tcJNuZabY+qCXR6b
P00Zr2kPfYFfgTxi16E7nRVppYXsXnvaBt/hCNodYKJiP/rFsMtk1t97va8qM6Tdmy+GF96DUGtx
cNtlIenfxzVcxjKJxvE98ok66TAitiTK9nlFYdqeiAzxolsfzju1psIhPLrrcSw5mTWgX6yLsu+M
tMEbC6L1xiBRrhM5jccIVvYrQoGQXdc0K8uo96fblJAIuhWL4/UijL9idj2kOzFcd20bzp+jyT3a
8JQioIXJPaZHkQg6VrOidkEGto0wMbO1D6qIYx0pU4/2yS2Xc/jZdd3CypDjdyh7nnV5xfDvVrDl
cE10TibHIdVhVuMIb7iC1mLtaZDj8k3i1NZVTEaR/x0b76rKwstXc/AWltaL7L0DnZLw5coz7ILN
MF1S58m7JLH9pza5xPaAk+du1ASU1kiS6AaRojpLB9ilVC0kzY2dtfxk4WJpNcP+NCU13H4ti8O9
gpsS5zQt4a7+MEjTTImk0DSiN9EJ5nkLlIvaDWIeOOtPjEc0ZDdk3XKOHc5vpQc5stScTF7SeNMA
FtnfTPK6zJy/Z9LYis3RXHPfm/yLXrPgCalfXoBWgoYr02Xt+H6FqDph9RNrY6eu6yHlCkhP0CXe
eIm6NfAqTa6EoBv8RDZKGjQfQMrgIqribuj6mJlda1JEPAOregaRpprrMdZUxE00hKaOBNnexKwF
uwvHYJ1rnCoIw5JWpOMmKxXolru954e9iO9SHZG8ZMFEow8OnNUTlfFy25Mdgjxm/VvWjelYVDht
21iWeuuGWVcZNtzE1R1ytZyXGpR57GphHBnY2eUElk41axzA5D03cK2i0gI/L/ROaTnRt7Zl8djW
K24VxDtoCUVClcZOY7rsWmg1cdSd9oZf8zRbkzQduKxBNMmEDPCJ+CEyob0EwLWIWrnY8/v7XkuG
zyH2gHHpHoQ1sgkD/B4v/+fgFZmP93HuhasL2dnkLVFJ2D39YSJ78hqELLy4WrZhQKw8o913RQrA
MVzzGdyHW/ajjYlv0z147w332xTMBX3Xcu28rhQ5DDgPJ1vSrym2CCzHy6vuYCjkNwsEpb34feG7
uNLtrCe235C64dPClteP/WeUa2GGOuGLduIcaby8raQj6I+5AowTDeQpWhJJ0yYFQEujk6/15Ebw
UXSBxsHZoZ12UuY91mNvGWsGOuo2BGQG6S4LrJiuoBBRebynSzY4J+EOGzi8tALqpfkaN62wMeWN
XEECFfAOxJjfbJB+eUM8nhKkc4YUUpdBPBVxk7ktivfII4dXmWv+4oH6WcpwRCmujDXunQYUzPDD
FwwqC1R+p1gzpnPR1UaBn7HlFk4IRbdUu7/S/6eCtuYeJq45wJ+mN6NPooqFqb7tA+eGRkYDIDJT
IKCWHn/qC7tmxwkSLisjIV1cWrEysVeLD7rS5nIVKA0Z9kNuPmFYWuOBlCn2UV0v0eYeZ+qtFgLB
4w0UKE6IpJdJsldpvAw1GXL76W3EOlkG7ToFjzmjLKlXDGD9Upi7qcq5NzgaiM0zOI2oPugayAk1
H3SXMPOj9ezVcYGiDkW1sa7doT9miLcbdJADGgqnQlTEj8exiZ0/H4J5zN654TEMy4yE7VjBUKQJ
TqiZmy9Dnvq6Dv1EL29AMoBzlEqC/qvAmkwGAikIwTvB3Lq0OHkPZTxBh99aBIG2XCOWNRlL+clr
5xGIvU5Q+gDzJwcgJaHTc52LpEBU5i3dHn0KfDCZbb0yAvN3mCSf+krDMPvcAFLg2iDFg/b8Ea9z
k7s0kPbe4cOu44LkRdOD+fjpAaqCedjL9sbDMjx/x+Fy7R6yflBX1RWF9AAFk55UnCX0E0tk5PaR
ifvHcY3ILfDN9kerArzz+bpZYHREwxnZNmpLSf31JbeJvl8V7/ASUK9Dap0NI1bTbECJgiXFYwD7
MKuLflyPAUwLWq9gdr6tUYx+Y8Lm+CDivgc2qZKnibTjbgmF/5aqOSiLDHxkp/iG5sC8uRK9LHdB
1zOkdahng7IZFwD3C2oKc2xTBWpuFhsw1ZasFr9uwa/IBk7DlRSZC3dIrpD/+hEKj3VrIoOl10MP
g5aLzIA9Ru08QRQIN99GWuqbNgxMXvtJK7MdAA35vNpsAQ29CLxKUArZ91h1eVsOEOB3k3dVvDPG
JYgSmtrRMmWkACbDJtrV2NB7EGGwS+63AQ5AuaVSpg0zAP/qyB9os00W39MmwPyAswyyNpH8tc6d
aEIy22pdEveeYbUwZ7sIJWs+mfxxTtSi8eOSZMKBgMIFGsLxNuIkPOcdZxnwJeKGUgWkOHteF346
TtnJenK+B0PYV2DTwg+0dbRA/pEVrqLJ3KsqW2Pqar26fi65yhfS6I7mHOuvivi5D0KX7JZ0TV49
0kl7gXPFIpgB4+BKLofgnRYgMcoBgMhlBPniN9maOBwKihBti4n4ydAMQd89s8SqtcK+CVUHfV53
kZry6/uW3q3RChs6CkdyyfkQvU2gP9rSaP4ezcP4ppZxLDs8A+gxA+kJgKs1uOS5em+91W+hraxX
eVAet0qjdjTDd/kuWu0dVY+bulaUZXeLXsbTkkzooKiM3cAXyA4e8fNXOMY0w2XQpp8y3KLGxv78
aJQLjwyznsOqN/l6VWv+AKRHwOLJ5jk/zFEn0norPAingRZ2L5LQ8Ee0eGmtYG7VCpd6XE1RohvI
l+As3NiBWVyDt444+1aQJSjlrH1UOhPWDDknv4A7+3WcxMtLDrm/D2ISfI4g4998fEtSehZvHKoI
b+gC5bcW8MFemgV3Xa4/AE4v91L7jpT5MvoB7oPtvmg9BkUTxMMe+4ESOGbMUZ1ngGbw3TfrFKpv
PcyOOrc4qEzoOm+l7YLx1ct5/NR3UTxUMVz9o5QiQEQHApRF0ZfTcP9VwyT8IPWJDYoNpkY2j3bV
G0604yAfVTyPcXK39N2EVX7Gs0nBTKkJvWzAC9b1w4SsAUHoeBc7ID5uv4bokIR1NPp26Y6+7oZ+
OwIwd8sLoXZNvhIRj+zQj/mwxBWJlb94dW6SeFVYvBgoG2Rt4Db6IqCpXwMIDDbIxtx3tFIsVb49
amfhYpZpaJNdHIs1/54KsWBRmSTjlmMdSzo/qaHzwE/UnkvbFqBNDPYLmDRkPGgvh442bhrg9XEC
RLWT409/8lw21whaARA2s1wd65Ck0paBYpItucLtuAYnxCBt327+9GCifMERhkY2Vep1zFdi+hoB
cY5zH6pM1PaXvh9nPdbzitk4QePLSM/Tp2abCVyJf0VSV61jDElWbrLDynAgqG/2RQXH+vpK4rT1
C77vWmuy6Zv22i1MSkpyhr8Do5+l9uwtMw7M597NhKeV9Ys8M7v/Op77PV1Gaoi5vim6s3j4DEI6
ZDK/Z3M0cagmtTT7wUZ57TYNf4AfAys4PnBvRCz1L4LK3zP5609EjRth5bU7jMj3OmLgz1gCzLl8
8dGX+Dn88RPNH1RNlAiFaH7OulgDgjO+9VD5oD1CwT9e8t/mJ/ytzPHHHICvUaJZ03bLP/zx3/C4
7+v4iPl/Xb/rP77qr8MS/v6n53HAf//ll2BEuBrn8dfyj1/127+Ln/633+46Q+G3P/zTOIf/ZGDD
489Z8+U/+cvfpjn8Ns7iz9McAv/60Of/QAH+aZzD/+Yfnx9/n9l1HZHwx7f8bZJDHuMBxjkKQCkw
hAD3CkiEPyY5eDke9wXsA8Mg8xAGFfL8/xjlECV/wVCuJMNo/OuDdEDV/M//gcj2Os0h8v8SotiP
Bx8BM8DDJorgvzPN4R+zdvwrV/4kQInumjT/45XcBzKM5yj2DoXnxX1Je7cddBHPz396T/5lEyi5
NqzzDIrkOrPHR+v9H26YLUCkA9PcOwBYCZ7RnIBU0H5+N6xo4f6LW+WKdvwpOL/+LLRRUfJHBRfw
wHV60J9vFXwWoHRNRA4uGIs7P1XmFsE/QpbNt/cyHei/QiOi4Pf14PryMMkbs1h89Lww3PM6Zu3P
P9KyOZkAKpIDdYrAzp7G5QbBTwtbHVZ2gk19LV590DThzteQaziKoQa/T+HViP2UtLpKjInXUluB
ja+n6lCM1qMI45T/KQBewCKeiz00ZbFfN0X3Q+rCCtSuOEFMDA+coSzLPbW8BEsqTqioyh1q/PRC
3EIvcYtCdh21otu7CVs9bWcUgZZ5eAjBgf5EkLq9dixWr5lsb33taLNmXFQaJv1hCyN2G8dgNaqu
j/RDOOvh1xZt490Wrf1L6NO+FD7hu2TqBETYYCo9ivXgjwTN2m0K97nxQcCgitcEHVwjvkTzOQuW
8YKjAtBYbLsfPm+9A0+vNqDy1sPksN+UsS1IimU/HL/mHKM70m2wiJS2Tpf+tEKrqjze+XOo3inz
ipXVtlPZjMOGW0ELv+MJO4mbbzoh+10mMpyJVoLrvPI7TBKAcB7Ep1aZfO/RsvjWFyx8LLCzdNXq
z8WPPkdtqARenCEeDN3IQBhQu1MmhyID0NV9so7nSYVEi9/5HJZRhRR+vMlQTTo7OAOvudtQCiVU
wVi8Bnz9hkguhrV1B9D3sbPUr4jt3WMHiraZA1+9oyJndqP1l11uUi8pLfpVP9QwdPtOdF9O9bJu
gSie2yJH7h1sSTc0M96cThB+O/Fh+4ZRB95DhGr9jb8Bhy1nGzC4osb3akZ74pfeCO4zpcmRoDgH
sEXMTeQou/H7Vv9o53T5ZIHrebO1Wyoab6HFCW/BjFZP+jUtvFphpV0E92F7ZPyHH9kVCjc+E2+x
JWPtSzFDt01E8r0ncygFeLEQrKsAfB/7FWpGaZnJ5dx7KoZbs7TAwvy8/wCBRvDF2feI6KiGFeSQ
aKXTI1l5eJN2831i1zUoczy2Apc27h4LPYr5GDEQhsD8tEPm7RLlLbcoVW6fC0bEVPhkk0+J/PMO
Ah7Y2bYsjxMqQBV4gkcgxrTRyfbmaRVdwq0Lm9Bt88XLtq1Zi3R9EqLQVRsUZueG+EGsw7csImN4
oPCATVwu8OXdl0gpYANiNORMqgGH8NLlMuzLDQf4mrUDA7Ieascqx6d0u8lX7uyRFz7mjlQd4hG/
JB4EzCubV9QSADjpeW3xRoxTrZ2Z++cY5YF24SXA6Nysz5lbuqYI5qxF8AvPo/II8LIymfy0LJZc
iP1qwNy8WS9GTQvMYgiHNF9nv6bcc/lu7mc6xSiFLGD22bq1j4Yl10KXpKa9pBOCo3IEYrLet3BY
86iU6TR354J4BqEscP3kPZTI3cC1CeJ1DdqSRfjaAwpPdnAYk+xHZmEuIu5H4+jEHIZQqCc2gBGC
4C9m9u4lkj0VZqB75Qssw+OQJQfjL/w1I867UtIhceWq0+gE2Gn0y3Uzqy4Tryv2yRLBPQ3JdBNY
mxzCwfMzHModTnfDVgTPYTe2fTlP1/+dkZQ8OafXrzQUcB5FIOQOWUt0HDlIlVLHsOmY5vFRzr44
QYQXzTLoTVTDRODowCwez1McIxXKTBbsgnQea64o/EFZLJWY/dyWIChw3iKk+I6EbqimxRNP24yq
ZZkIT+PQa9bhwUax/BlDSd7gF6HtjgFIh49cDFuNzgnvGoWK8hHpenHHE5p+8AFHbDS3DArPczY8
eCvLkMyjzyIq9Ljxd4m3DL+QevLXyF/sPWd9iuLlNoxP7dCBY7g+QiHA4sFSjfuW13/dx/9bKvD/
ReD9phv/Mzn5/6MKRNL/J8XzzyoQXWIxf8y/Kce/fs+/y8C/Pq0AI5cKtGdCwJR/l4F4zhF4bgyK
QlUaw3iSAhrtbxO9ohTzWVFggfCHPovxUKu/y8DoLz4UZVKg0QWZeB3D9e869zcxjylm/zd9loe/
qyaU7/EfgNkswLDlfx7vgh5wGMtQx8eE5wA2EqCzSixmv6F4f+LtlBywMGHozbiu7gdIqOwmYTFC
hTwI1sdx1IDBZ+l98IzDzodiumwoIDynPUKsMpUp5nDNcXbpuJkfXW/o8zAnQI60ocehTYPvoyQo
GfVZf4JWbjBoZvrECtgfrJcrClm6WviiWm5f6Et6FSUtMC1iWfgEtpad4F2IM8kivtfRDHtxEbdj
EtKq4ATH3X7oToGZka3TAdWpwUujOvTa7ISOFBgdwu3dKHO+lzwvbtzcmh5Jpg0frKcLYGDMvw0c
RfaPGogpzRhNuzAL+D4Yw/YtKGhxCTx2H1jYySQMnuFzjnWQwoQTE2IkiBUZ/Yqcg383OAiawIiw
UoNagFIGMdZ2ELuYtwOrT3Gq9wn35Q/ARtMuUmjZTlTxvdAje5niPsVoBx73eznY/gAKD12teEVI
mbmgWoJQfxtzSuAGdevDMtLtq3Cre4MDHz204L8OyNPVJY16+5CkeHPQy6E7xKP6jNRh+hwibWsE
QdlOGm72WcDwMlpry5gJjlLlCiKIxfqHV0QlVYmrokKeMTLrGKOa2WiUxNE6HEU9J+R2YHI4erl3
hHHHavgmECdGTftpMsmvFv4pPO6Fgi2I1z2qleQYYojSPSbZbOGu8Hp26nB495po6/UZ4E7/2jpa
vGdTilEV6E4iwsQmLc06PRckprebn/q32OeQx2BHp9/Q3J9veu3zp3iM5R6WUliUK5rch8TyrC8Z
j6KHzWX0tm3jbeeyDJE0JEv2iMlJAVzvZcprOkfmCu/594XCtTK2S0qqfov5lwbsfSEYS3cArRad
0wWCZ5Apwpo8o28TWrgX0crkAcbXdrCdQzjjmegcrsm12TO2d+jwzc/9FhUVIFJ+HDx9lIJcg2WR
5JdwkuG7KIL0dmpjdkSdWB76nsN8HxC07ta4S+64XM9ht8a4HCd18PwFtmaLcaAarhAQDBY0oSTZ
B0Cfn8lkh2PrJPATNyTHcSLxLstlXrtMhK9RzL7cGsm28to4fM9y8TyaaHudZ+lg2Qv/YezSVMA7
QwMN8wUQNV8HaV06EyRBtaLo9QHOqL/PWjbBnYmi4gtuTLcXBt/UbpS/5NQfKhN5qvENG859iw9x
jSJ6TDUQgRw1xqcsmheEVDi2lAsLnpdRHNtwTU8jnEKBtkMFVTMI1KZ69oAxIvwxIfyQunU5pWQT
R5h0MJSkZjABi+h9GQt6zNBY2yGynOpshjolwvaP2OzjnxsiwCpifVdtHShDJDPsDZivfcmE9B5k
OIwVPtAMdbiOgedCDHHvKbtbeTqdJxwA+qoodsnSD3syAwiC/ccBuDwYQsybh2l/KOxHwUPvozsq
MBpkrvjqm4vwjfqKFiQgkN416IFsj9TUNoYH2mswayF/WzCaUALG3TiFX+dG1Mlce7fNI9t7dgHP
7FySVcrY9GqGoe/VYlabFtsMB37UOq+Lwry0m8MpnrMCrrpqwUB4M4UxpoftPMLVv3WCoH0beG99
yFReti1MYcoLKKl0gkJXIq24R79B5vpH7sPuHv1+KsOejZ8cVcYzGbviIUFodJznxA4lwK7lgS4e
A4EsqgQRxkcKwHXf+0l+7wNnXSoJIOBi8tGvcjJsvEQHNW2AyBWvBXaNywYy9huOcvRm2Mz3AoM6
DtgRtwqGvbnMbUxxKa39zdynaFU6r7gZdKzul55Mt72/TvDtKQebMchmDOZ2FxQIfbewk00yT9E3
tg7hIV3wKhXJx11n+/Anxgzq2xWD3z7iaLpuLoDy3rqB0xcMgzC8hKwvdlFftHsE0QgWXbtWXkC6
+yCA/kKen5SmneyTr/HWiy7ZaucW2cw2zM/51aysLR+7uyjrV1xowQqKPU6ARPp627s20nsB8uHI
ik2+cA0KOZB9g1kV2z0zUdxIg3mEGA3jbwjHPBGD4LG7dBrNJTBteCqCln2Hu83qFWfy0gTYbilu
8TOGnckDPCbM2mCTKt5ZmtJ6EKv/xgmMCaxM3ZEsYe3CNLnfdO99SbRZThLDjnbgZua7gAp+TGIP
tVD0BB+4W/OXds3JLvAn/6kzFOGryYC5OPBVu6jL1EW56VMgzfryN43lX6tlQ8pi43aPIWxBvaG8
Uoazd06EHyLLFEA+0PYbVwziKAOhgbEOjPoPsIwU9v6+b591AiFS9hrIWCWiYnmY2okfxg63dGll
xhgOVwrxa0by6ReGBLCj4V0Ir2D1bijwLeBvw70xgh2WRL8jg4ePMF6jsBwn80+2pO8g2T58on9l
fHvHsK9HESBVQelc4udNw1EhXWswFeU5nFp5kl2WPRvJwlfWr+ILHpD9pgi+0YjUw6VO3aLYSbZ4
Ffokp3kyy56nFjjkLaQWYhck0RjS0dBwXGKE67S7saiyI4+yOr+flsmlb3NKfmk0onKMolnxweFc
EcK9gVtWkdHfozcvt/0AP/6Wyskb3yUWUGivwqABTdhuYhhpdMo9puCp9yFwt4idg9aJE56klr0n
Lpm++xlp+3tiO37OuiRQz0hYO7LnG+M4V4C/Qr6OaVFJ/yPv7Oy9JBOxCewajMaBgQXS8DhlNKqF
5zvgv6PYmXT+hmPoWirb8hrzmZA7tvE3mM/rIaUSsziGRV/wlXZXoIlZgak7URXf6CKEceN7Y1Iy
8J2voCy8A7TIi9g63nQYfXXCDoLyvUdbINo8qFoRuIvBafmi8GmetgWWUUfXj2vl+qSK1Cvn2NP7
QFiHsPoqtzB6TGM8RqTOlB4Z2aG5h9kjI1kOwPTjCt1Gup9hrFaOxA/D1s11P3ntcYsxSAakNTmp
IaSnxQeMHHCMtQWxfgMDBMwgmoffdZTyCjmx29PJUGSpc9EAeyaNonxsVhJLi+FxDBsZkYAs8TEf
tC9D+FzhsMcwU/9XrBH9VJL9H/bOZDtuI+vWT4RaiEA/BbInmZRIihI1waLVoO+BQPP090NKLlOU
S/p9x564ypZIIBOBiHP22U0NVc9ntCQ+225pu+87fSid7tNgOk1mvQsb2Ct9kDR5gonCv03cxd/5
bz3nv1z+aMXloR/Sdf1vKB9Tiap9/vzf7Jq/fuZ7EwdV9D8oNIlOt4zV/3iNaPqO5Qvi6DCbNEGS
GQvxDv+F5ZuCTk2S5m0jATF1RKV/NXHYPGMP7KFuRUXu8Ev+SRN3cYB7gXyvqaCg7B7RrVwOj9tX
KLvOLqFjUKNdMeduUo/D0HPn4UOrPLNsT6leOGyuGc1knO4pi0ACrw0vLxAaFZxqTu9b1WzW0Wll
XGTGTalJ3EhmH/ZGpKeQJoBAuv2Qpf0U7jM3sZLk2opGxfa68F/D4YA9Atd6B9FmbJbIj4ZimOJr
oQpm5lDKXUfzY2qXAP4pG/UJ4ZuBBMAY82RmmB4q/UmW7WrkaPewYO+xpQPo37pmNDpv2ZqG2LtN
kn47QhpBdlO4yMICayhRZuRDiw8e4C+YGO5NVePW/741316N37w1q5saYMH/fm3+m5rw15v2/We+
vzb4kjP95nA0eA9s3p2/XhvH+I/J+ElnToPJjqDv/C/2YTICE2jYcXHllfoB+8D9Hmkk4dAmeInQ
LfMfGZq/GoHJVVDPO8MdchF83tY/fyF3pyEfMOVzcap1YZkVcez6adT8zqlzffdevJsm02xj1emy
owP+MAT78SrhoBqJiCo8DGlZCvhjnuu7U1h9BGSZ3hTI34/50nCK4ytaP714Hn+D7qzP66eLW2Dp
GIGjQvtJURvbeT4ZmevhTupVGXZW3bhRk+C6lp7dwYKpniOcJ7DOKTnnqeiSLxOONeXWbsFK8hb+
yjykGDMqNw+MRmtOQ0aJ22H4hhFwHmLKMreUwPQTN0PnhHeFnY/foEcQwb+HqP72QyBj9Ig80C0W
0qtvUG/Nlae3eAhLJwmVpVp2hVaYx8QZZ+xjdOol/FuMrVbM2GTpE8YpHm0Rtp8z9weP5Y1dyulN
BWXD19WS7D0vXnbKzfLjhL0sY5dRPODb3u/mculT+FQM4379IF7PCddFgBYdbT26G5I0XqnEO7a7
YXZG75AY9bhp6fX8CTrO3qnSr7++0ush6OVKDI8tiGQrSPjqy7IUwrpacCVlRPph7hsenu02p7Y3
mrfwwH7nuvzqJbosb093XCaBJovstU+DFB3UEi3nelHSvmVHoSsdIu+fqezXq+DAYeILhR0GgOir
789r2S7yUXMPrRyTvcu3Vhtecsg69+HXX99lIP3qdbUkg3xn9Z34eVNII07ttcM6SDjfx8XpJBoc
1gzk1nEzF6v3mojtDoP8PrubleVe1zgSb9AmhncxXflVYVnN23aGzu7byup81ETMzZQwlkOEkOtU
5SU1JGvznYqcEjRt0U0NBgzjXbSIXGSqmW/BHEgOnaTcHu0lOfz6Q4LLvN4XCGrlBLUcPGVBpq2V
dfJi6wtlmNMKtNNhxFoUj1B4jXjcdUcNd9VdlXXSt43q65S32sbKoNizeNNDXqSoPkTd76BJoWTI
kpHyH5lAY5f6e4FRy9nyZvOjMxbFe6uxt8ia5L3wCgCiFnlY0Nph/iB1uux4SfDBUvH0DmqL3JRR
Mu8zmnhMCD+ynWW07pZ1Gw2SMVFSVVecLvGhqEO5NSI7wW0Onl9lJVjCSFPsO6NyH9rQSo8pmO+m
FE0MAyoKP8UcPEHRZWCV9aJuayQBDR6TjnlduE2+V6Ft0XdDfrfNegjswa7wfBZo5bO2ymDel0He
lFjd4fJzC24wf55hdlEOxf02ynpjb4Vm2vmpHUsIubW9YZBovrViQ3+oh47ZYRRnX2sRV0xJdW+e
wVkY2mLSrBt+VcbTB1A3AJRCtgfL8/JjOqfT9cJg+NbOM3fTuwlWVUaRjLdDX9Jxp7n1jCh3qyFU
C+Iw+6Jlmnujlbm2MaMEY0IHEWwBXpLbotlm0jtiI4TwLKxDX0Jl7rFGazVfc8q9XqfX6/e5qfK0
DgwPNWJXjZ0vCuPJitEamVOsH6OM+Tty7vmdlme95E/15QxwRQ0GUwwrQ86XAHGHsYej7R7BU4zn
NrS7NynfU3ns9cELGmx6HjITmTdk0VblgHWNYTwDX1a7LJbaxqgnt/AhNbfvoK0OmBdMI49mYqg3
VdFhnIddHBtvZVgMW/Y2dewRwvkz2JgLVic/Gy3PvAWvezu3+U0SWnGgjSrbqCgfNkNISxbTlAat
DughU7rQyDR9qN7RfZlGNwwUPkKA0w8EP+h3oVhgjrf2ezQVz7JAVT22cEy11PYeeytkZNq24tqZ
hvFU0or7lVqmoNCNyB9oJiGzM9B2PC1mi0I5KIoSoVBaQU1zIXDA6CwDPEjCJ62OZ25mCnexzMwg
zhDt+K3eKBaXGp0Nx1C2SyKX6Qla+2SDKYbct92KqCxVdY3kS8cJypqfU8Dvt0PSOcw6Z8uVPrqL
+naB58421YnmambUcIzLKT8IPL0OTsXrYmtzpWe+h/9gNmzlKGOffIbGX9DTQJtLoaMrM/qQhmL4
jMnS/MFQ7XhCWqmOmfJ6QLDavG51DaFsn4WBFerqOCCnudVm8laGHF0b8s/U6QSDF89Zmo1YAfxC
jwqcXZfpnan0cmfoElJkFtVbM6/MIJ0HYHBjSPbCbsprTInB2BAq05rwr3hGZvUmAWE5ebWebexq
gG5nw3VoOj3bhamav6oeT6Yz/of5JqwpChYSCvy2AjED3AXWjzg5BPwI9M9DDSY9yi2fuD05yPMY
ac/ZRsZY/y+93r1fcC69lbyoZwZADQYXIbko+EtU6gv2VOPGy/XlMKdp+ymG2L4D4HEeYzQjmKk6
4kHTqS/yqo5vs2ykOlGUfFUF4dZmBMLdXTyqB5rO7aTb2V0emc2HNDWyTaajcEw06kIm5vM+R4l1
HM0m29WRNzzi/JAfG+jNnxct1g/4B7H3tHzIpqb8svMqPC2eyX3NRo3aZwlPDmKrPSi/IwLbsLJN
ilR667WKT54l8S3C1XFjDYaEFLTILSxdcGenDjsffQU/I728ex9BRkPHzQx9zAaUEkr1fCTNhsrc
G84SBX2WWluDTJ9bwcYQLLhw7uteLgfcQPLAcwYU4DhsBXVoez51ZHtSRDj4wojnr9TA6jFBvLE1
Ktmc0hlaqU9tI/dChzwQlpp1hZ2DdjdzgXiDZITyInQabnuOrY9jaMHGDu24v8P+nv+XRcNdq8tm
02Lu+UGHNdNlgp5XNdW+SyWWfNSLxpU16fu+YVMQzMjOymjMHa4K07FAGxKoPI13lRHG26ocHkQI
sXLse0zIstHaOoyF2rBE04sAQ+1RUM3xnq/fyT61ptvE121XNIrVbPU+ftHD7PcFgtzWkAiqvbCw
MByYGDUi7JFmfJ7gCBfLt8SOf2f1v2lYpSHsXw7rXyc1rzjP9x/6q2N1aTHAU0yxchbXuft3oMfx
/uPYumSI7xC4bpGB8KpjdTHQsh3qfNuhDftO2lxDjPHyWT3hWW1M7K1/AvT81EZgsAxXwKDNprS3
X5tNCWU3Stej6oi2El/JrIysW6Md6zMG2O5v2q6fGgmuhRnYii15JoSDV42E6nTUaK4ojw6Q/pnN
VJzTwfAeZ76B66ZZvO2vi9L19/1QeAOi6SY5CbCd6SMuJeuLkrTViB2rXZ3rFeg5/VEnk8hPp0Wc
+8k0jsSx2MzLJ1dg5J3I35T9P7Ks114J4Jf2mH6JvQfY4cd6GPIQtQbGo8el7fvPRV7gA5CjnLme
xTLdTeHiPYZS/91H/puvGP4pNFwbjARD5LV7f/GR+67nLHEdhg8FLXlGWfkZx6lkQQ3UTm8iff7H
F1ypqjqXY/XSIr4OlElXVx/Ztd4h1sLq6tswOO49lBqGBglP2b/BH8RP36sDUdl2JeXr2h66a/f4
4hPOEByXKFw9dqqpofKzw07eLktDR+SO5HcECL0E6pjSXK32xB00gfKxrPFACmI7W5gkO51z188S
aL/FnxXzkDruYIJ504dZ/q75wz/z9SJ0LCFoGViC5FRdAv1e3m9ZkAaTUi0e4P1G5oNWSCu86qJc
x/IYaHGDV5YYT/iPzPnqHmFBaUYmdKch2zlg1mXbp6RzjWOBRvk5ws7G9oFgWEsM6YgUwUTmDA0N
VorSZY5vaKvEuZBoudGUW4vYDLKDy6a1CV5Gs1zcXW1N4oy2hyH64OgwyHA6uIPqO70JE48ab2lV
Zf3hKqOeNzbOvGqLh6NMr1rDAvVgl7A32PZl3iHVlfY+zWMPf8MWfeWxDVNSOND9zBpsZbiQQnxZ
x1ywdkSSpNNNb3rKfDuV83hd6nGO1YKF/AuU15TM6dgI2rngPZ1UR7UywkjzGD+6wRQ29dOQyvpp
aXXjaOM63ASTUvWTWxiK0XBH8JPXUH+spSbyPtFaz3h5THdVmwvpFyqsn4y4n+60RhMPVg+SkyyJ
9Uw+kiyP5exNTzYSJto1U1AjdqE13TEZ5pPWGUxqMjO4IMZf4SPTa2C1wR2t53zge3QXCitEm+Jh
8Hhoi9t4j8DV1rOt2dMd5GhvC2/CMnZzlfRu4E1aDK2OTuTu21qNU4a4QWwk43CTZFP3OU8Zkvmm
xYeVs6q7fTcSeIQWC73MyXPCpDjiZdtQxNqMAoZtj4fU+1hBCXepG8SmzwZn2hazyTphsGg+A1HV
T3GEADJqCu/am1vvsabtZphZJqwMbEi1wMRK5apFFUWlVFfTG5AlUANl038HvN310zSlsJ2iKlvw
NCaXK/IxKzGQPafQBMd6/awjQjPfjar2cPn+zam3MANxTeTQDjpHV4u7oCH96nz5O+glYUjOesq+
scQHjc/6NnZ6tRkjOBFDgzlrEK+vh43xfH3AEikMr9BJ6nUA+4rquZlc785gotaS18PUF71f7urp
uW/srrZ8l7pruocrpq/VXDWFaoe3weyHkEcMv8wToR9H0TtqgsOqlfGpw7hF28/6kI6bhvim8A41
l5X7MSYXNaN5QmSuJQ63T1Dsxs8KzxUVjGm3JG/GmVHl++5StoFcqX0nCdfxFz2rYH8qvBx0/GZJ
+7D4nruHei0DpwQOFzXfTCxLHhA0NB2haVEyuqlxtuj0Aiifh9Cbp6s+qqYHG3/2IK5DACB8/88m
Lj8BQh3xoVsrU1o//PrmSdxqa906xg3VYB8q62PPbJNm0OhGUi+9ZLpSmOYdTLeib0K6XeFNUS1n
F3nBZ6RX4oyiwTlBp7XPtV56IfJ5c74WkJZ54JOGMHfBOGZf1kv/2UsQrW2wEYmSDYvbO5kh1ekG
iwI8BAGOw0ejJL1iIzTzHUMfiHZt81wKPHHSHBj+0OCurfiLBosODTpLas7oQ2LBv/jsy9Mdxxxr
WYZlnBxsLeSUXuUKcwembYneeyzmGPG8E7kFxGWlprsFZtHjShs+16aon+ZuVXKRmPM8VW70mFo2
GybN20OKBv992hKgE3izRe6STn+RAN4d3dpbWUleiFR/dKsHG03mkqQw0fgYgElG4VonC8dG7/3S
1eJj0WraclxQTLlHA62kQYdedxM9PYkxJ1saxh9LpCxQijI7/eUbBAAQHzGPf3DiuPn/8Q4issS5
B1LMHMxNxqNlDJraGGMjgpcmQqUsbyfMQYbdYkpC0350EzJn2eBxkpvWdzeh0tHMP7Bc4u/XnFjt
O6ItZPiH545JSzpEHVa7xa3gAMkoG5h+44Z6DdVl4Ksrwppe34o+zI5bHRKzdG8dMKtNylsF/a+G
YD4j2H2qJpdapO7BOI0x0YJMKB4ryRgt1KHOZLMgSwUyiNvNx9lI3TOmjRwLeLDAvaRT+6znqXdt
0aPZfmYvLJpmYKV0ke5usFBel9KANmUTxZU4EzbHXtrYkj099fg9Cnufvd3H3nU38miCnIQndMpM
IxbfcUkPSGqT/xBnUKz8yQBytvMa28lIZuz3rWoPc6zYB5UVdd1+1Sld4z7F1ALbxdxPOUyKwHBc
lEEGl7etEUDQmTnHydxN9ka4mM/LjPIluGyBTjxghYED97r0Rz2P3xAxi0x6qEfzehwGfU8+wqL8
tte6z6WBjxANbsvJL5fGenZyzscO5d64KawkbzckiOTxJse7jophpq/Zf7stQRwntLI4pZJAI8Dx
5WDWd9XkbXtQ8zC96RW1L9x+bysWgOQT6I1d4vmGXGG6IQZBGoEOU+NphEwY30pLcddJUfNZkQhw
Sag4s3NnosHvOC1sCIkFIR9Rk6EVdXVFaEc0mTZTHuzFICFY830IaePJBkmFnNRq6fVYt/AX/t4/
yoT507EvOuI+rzTwtiHWvhKA5eHaNXoT4pWcKifRHO9RTiPLAjSAk7zxevGAbprjKWqnMtu1GCQt
3EmyfqNoeHEjtBhlBEPtWhyYLVvVfbg+UVATHtNQsOLyjsdIOAhdA+CDTtNtwUvGgcYFoHoU2gy8
wfdEaXmPIFUb7pU95XYdJGMcxe4dgKsHcz6rcZBi4h01c7Kbs0SLBH5JVMtQm9CvY2NIuZHrpEkl
+LZlQZgXyQaLc1BdlFl7/ECoQRyApBO6qvjM3EoFJJ0Qroq/3mYyLe+Up0t9w+Nv7iqXnSVTsfZh
0rzkpGGT5Ksu5ugheu0QoR2E0onGJR9AHnK3sTcoroChHA/LmC4M8MV9G7ls6UYbDdC1IoFMW6CV
n6bmWBEkArcnF3cllpqVTxnS+qmC9yYyKpLeLrKvBHZYjL+q8OAtBJn7faMwRKq6MWBX+Fq2zVct
n2+9yRyPrGsKg6HRb72+1m8tZm0bBcHT7ubiMEHf2lIbh/eQoeddyiEKuSbGhQbncFPvzRs0LuVb
njbnMmDkiZOv2JtFpmERYfSBW9jbyMtvhgxIy+CrutURkbyrNXt4AsEzzpUqUtibkU4BOTX73MtJ
bVAYAIg7Kj/8BZDMf7Xs0IJGhD0D/DJirjAVKrEBCN2Dli5fGEjwQEyUw8TOWjgHYqit57jnQ+6u
A40TuGPWqdYdJF7hU84rdsM+ra6GRmpH24CledNlOYu0iNltErtlRS4q5NmHU45aac4IEQ4UZfdv
WvG1S/qhNYbdQcNhASwwLJev2/5FydTjxKsPtXUp+hWycp95x3T36xb8p+6H6SRTIabvtP0mjduP
3RqOm/2QVn19yGG5Jf7ggGU2XavB751EdWWvFkGny3b46+v+1PpzXTwdV10rIzc6xR+vS0ueG6Dk
9QEplf3ca0V7KLoph3xLbHC7rYpyvrPtmL24UWuV++urg9u8/nYh7tAV84JzE6+doOcuBT3B6OtA
9BUNCHZ38oEI5OoKBJvdvo9q/qnXLW3JWnlL02Vzv9zCv4jdbxA7AbvoxcP6G3VNslTl84/imvVH
/svLgnxl6hYJYI5BzuUq+f2TlyXQXyO+1gHcL7IbwJU/xTUOGmt+yqUkXQU5kl/4p8Za/Ad2F3QJ
iNfQDcQ/0tZI+WppQeXgtYWu4kqmreZPFv8Fs69uyuyRtKsa0J/zbuyLvPSBoyr9qqqVS3xs2jj9
Muwz4pwK/T3tEfYIWVkX3YMszJ6p8OoLILd5i/vwmCJMI4zWvU9sONc22cRpmYghqMcJHziTCOQi
QMQ4H1JtHDXcfCDaFOqIGVPRscEt2KT09U2Zz5TJSiUMUDy3LinS0umEZFnpR3QW881shuFDajQ1
Ps/2B3oJtR8r5awpfCTlWWl9nRaU4UU6oTmzrEw+xHYCpTThnNd8rxh5ZVzoZxD+GxqPvF0AGWwY
sncLXlrPei1R25V9p26I1eYVl3GP3q9Vwwp+sc0jfZlUvocjkUPk8CpEA0XUOGfP61UadPBO91jw
MjSz67nfw8VVA8UxUYBxYWaHOmzHXbq0DpWiVvKLcecJmdOpUFESheVTP87ibiTpXu2rPiW9ruvQ
YUb4L6JbjebFh1feblKrUR/61pwfw6Vy7ABefT0daU+m1fvJ4oPi2zXIDySbN+TmoQxiYN/iJJmp
rR3VjfA70V6PhP+tPtDYekMPYutImCMcAcKcRy+dp2vZj163T1Kz6Xdx1+LLrVjqG5JQZ/1tY2db
icCw2Bt9HgZ2ZU3Yi6a9Q/RMmmqox3ED9gleb6uNPkBQr21VHMhgiTdYIw7uTo7jCG2OwxNLexXt
Zmyb+aKjurYC0eXjV1AK/XkhXWOXWaQn71bp8pZAmfm5gDyFKqctrD3oXX0vyja+IpUw/4A2wPaZ
+kFxr7Woh78MT3AjW+eWFCQQFxlDi40J/iSYLhcsGjEJtY2ivNnNKpqQPbTe7WQ1DBDDdggGDElO
IFOT41dGkRH4aFBsWvGA1DjVqiMxIPLYF9g825YTfuRtwESYsD/vj7BQAn1E16tsH/WNfAjpcI5j
Wzg73AMdmsMy7O5dU33SR0vbqNldNoSqYyfEG5AcKwdiEf7Dk/KCyHbFNewl85TFlvu0Svb31GJ2
6FsdZMSNpSSIH+pTaFJh84C1dntuXH35I++LcEPE2fw4JHVxCBdkr4Gm6V7q1xr6A1Vr3e1cTeW5
sUgH9PsKaZwvVcLktGPKL+KwemdHTe+PmgfAhWXZ+x5ZN+ZPfZjfZWYtgw52wR4jzX1fIYppndBE
HGtmOlyDZghmvP69XVWakhhrzrDw6mLZNlh9fdsWobfrbD3/UopsPuImUAXTmlCh6NX8Muw/pXpi
bkhjGwMLw87DGkAYVKZ8nsb5PRFYVlBmkTdtPCWdNtvg/cNzJFW5wa7cfjN2OLlyWRKwhrn991T8
PxEvmWKtgcn/m3h59bPk9NuPfD8WEZZaLsRGi5ET9ZRcE6X/PBZXJjPzU52MDY7Hy4n5/Vg0IQn9
eQyu9GTid1xdgt5DXvxHViOcuj+WWOTKeKB7UNpJqUXG+bqAbcLezdNosq8KSURDIBmjjRtbjPNI
T9dpdd/QMy2YLZMPYWCXVZWzwFLO0rXW2yxYEa79ZKNrBcifbbTTFhZBayJuCQeBZ6qx8qycJl/q
M1FSTFp2RasKczz3gHnx5GPaM2Jw2Wk20coM0Qv7WplN94l0ube9mThhIPB9xAHTdnY547x5R8zn
BuOs+V5zl0XgWIjCmjZVlDqiKNKTl73EmE+/LrHOt4K006HVOChSu0PeuEPzJoWNfN82offU5YsR
B23XDPCfWpXWVzb76Bpg633QDNusuMRsL9vJyyVzc8ehazGwUWUgnri3WVPaTw2h5RvNq8aPCZZ2
bxard3bwH3ChaOO2p6eTU8/OGWsumwusjIzoymOK9OKjjT3JB9lhQebjYOd9gqTzKZ/ms4u7YALY
VsxH/hHeKJT3t9C69QN8WbHt01WhuFq6cRZ5zVtqDGxe9XnWaXUjBeRdO1h0V0PV+jnZ6Ej3BRaL
pbYUb4hY64D1CqSdSNz3y+LMb71OzifNS5vWnxPCeXzSVJNDnKfJZ9aD9TbNlGKjrKR2Gxeluydn
tj101SSux7AvH+LFIZvcHdA7L6YTKCJ2qsB0e/zX2ZXfaxVgFDaMuNlWZjRsQHk47TBWOioM+q8A
WWhVk8EctkKWA424YrqiheB+I5w8ZLVThSSkWT5qGPPvXCwT9miRlqMZS1THhXSOcSfqe+S94Rm/
+uq60uC3701o5wB2i62E2E3K7KWdMQ359r99Jk0V32iMBiCWIYRcCfjNdzp+3UVjeSqQEebVxvnG
2JetdudqYnVlwxIcYc6Wukjon/7tM/4vAhCL+eOvNtTgOU++Yjmb/NBqfPupP1sN+glmtWQ92VJe
1Pp/7anS/A/thL7GjsOmFOyWf7YaENZ1AcXSJaqJaukyRf9zj5X/YZAPG9jVvzUi/2yP5Rovu1j4
AOsRgHeaA4HFlGuT9HJyidIRf33g1XM5Gt5WjbgasicQqxtkzqjeYiwzn9IJgdxW17Merayp3oG2
oMvrvLJ5/+Lbe/MNmniZ//567rvejQnnnJeMmT47/nq3L+a+2GzUmRcPCk1zKc4Rk1zGE06FOfOk
kOmyxs3hyaE0Svy2cMFRCM6jZSCE1zEDjrbyswcd75bfEWNSmufi3WJprtjPthV+EWQAT7tf37F8
hbFc7pgUdZAA2LA4Vb1iGHMKxDzbuT+Tch1FG5us7ndqJfXv0OciW1NMbNINZ4XrLwjLqDoz3dgX
kLgB3VTVf0ZA1wmwvtragKNXONsWMci001oZ8bdVGr+BPnUqOg/hGWCI99jFzRW53gCaCSfTDZu5
Kva//lSvAB0+FEIa4EAoK6wN4/KhXzwGh9ku0Qd5d4Y94T1WkQu+YWaIZP26BEzGW8G7r0ORf/j1
Zde19gKvYo4HMkQQn4dMaP3HelsvLotxeWSyyZXn0oW+QWrxcCaMiRzoMH789ZVeIUeXKzGnhzIC
Qxz506t1VtOnLA2txtmtdfOZ2HrQc4qNWfpZHW/1hkDdwNBntwoIVRmL3y2aVzRqLs9CkZZEymKv
DP9Xl0daksBfxm5rle49Q4+2njOkZvmeKO0ODQUN6qzz6Pdj3lxsFCrnC27Q3ZFUYfN6opTRA9y0
SGpIHQzdjbaW+CC58/ylBpTcwMApyK4mTgWCsGEvw7cC+38qK17bl63376zbBtFueJA45opfvHhQ
uj1YpWWF2o0YwuI5aXtGkXha9KiPMa4oo9MYJ9kfzL7IzVkaAmYxaEwCxNLO1x7PJM7NOKJuqlL1
JWkN57OyEM6efv2ITeunh4w+h0UET529lbcTkOflXdotTgJt3Bs39Mh16EGMRr+xny5dT68GqL1E
T7xVxWwNPtbxaOVFSSve1vt8bZ6yvCnu6tyio3LyMXo/pkV1pGfs/ZoW9B2ZJ+4mJDUV/7K1M8P5
mi4tTLvyPK6tW7M2cRGeUBAzLr2dVHFxIBsjv4NN/AbBrTGhQnOaMyf5Q3/pEO21WRTJLNkbzGFZ
fH100+t8bSxBDMxTvDaby6XvHPUYR1LergTfjLUzHdcmVazt6pJOn+qu6e8HIltXFxHqvpBCEuMN
KR+aWIzZPnQ0OmDk6oz+Ln1xUjbax2Ftluu6w+4VxudRNF7+OVG1zXu/NthQR+i11dp2t2sDjlS4
3gtYWbfNSOqKObbNTlx69hx0jfCVkUD6QK1tfdEZNPi1d4stBD0/0br9gaNGjgHB2uBbvZN/mAo9
vpKtV99buIvvBy/VJD1osTy7dtVuO31Kkd9kbrTTMEh9JiZh/EqcHYjEckEnygtSMa2ghbHCF/MF
yWhXUAMTueIAP4gkqgvmAdoB/pFesBAnHHGAuiAk5gqWGBfcpAVBicwVSxlXWCW5ICzpBW0xLsjL
xNz6Gq7RkocEbTZ9UVCkrsEln+MwlnJ56kZtcjCC9lq28uqTnIu0N5BE9MNQ6+c+68mHw2i8WfZE
4fUhmWIJM4JU5tW9znQDVr8Bcj3wDELCNXTGYNjcu+6mDCGuEhidjc3WzsYISnfei/A2bqAZIkGY
HWYU85R7/bXd9QYragyxOhiDgbNwZ2txGt4qXh07ChA9Iq8WRtYVO+gSredjoIqYczuRNIFXFZI6
vF1DYB2CA0OGorE3jCHeFg4spC6kKtghWi+WwF2YlwclpPQhKOIV+VfdHHXMLjXyd6socb9qg4IE
u9Er2ROk5g7u2QIDCE+l4fSOlQbl1DXLfOgAu1qCR6LYIUK5U3BRvBaV2W7O7WI+wAMq6sCSmDkH
Dkz2fN8mDTNmHisVfV0wJsTaPwPyyQpdu4UOojHlRJn2Hm6LVxyN1uvzbRb39t0y4BC2AyiS4ioe
4w7rPicGUNyHrarLew5j44RLrcx2Q80dbKs+j5atK6YFP40U7sxN4ZKFttV4VVpS9sRwgj5l5Zso
NGgnHNI2Ae0us4BySY3lC86FHgYm3EABcFLEzVGAoRyiBEv0gCC6xtgkVRJuFsQHOByPbe29ScMx
NQODgOAFU+kUqS4zJnMn6pA0KCf2nHor5nipjnEixmgLESQGZOHv+avREJ6MTWTAo2IMv8ArTrSP
Ld7LM6nmvEfyLBbM/xK0A6ZmPMz5KIezXXvYEZV4FN8glOVIioiv5Ac8AhGMXZjEonxC4QSZppkL
Ri3daC3Jleij/sFMJXSrKWSS6goWLyHoZBZuO4RI3DwpfQxbjSbrAmx+t4lImqd8HKks0ihV951l
j3/UbWwclDNGIXw0ZKawnUN+j5VX6bS7sN7IETHMtxcGnehJi2B8qnUu4psZFomSRZocWuJYsG5y
IiiDl5Exzfe6ONO06Zi2d0zcptmEqKU3K9wcjyU3VpGfJa44wbxHKKas7oJdst24wpsAEjsvlG/S
loS0O+mWnnmczBQyVz/1a/GJYc8bK4MLtq1wDxmPVbUwf54k2kNCvpz1w6+EvZH9ifvCJBxqT8mn
GBo8ZyAiQLgKvEzx6tQ5zhBvy9bhlW8HqoJvZCwh+zK+bYQ541tt1LHO4x7babgpYJp1Pl4SDZEv
uqMb21k1ct00eJkgYwg2EAIv1jq5LwuoqIZ3clWSoCQlGoB1QZLQ81iS5+BPLeaSRj/p3RU8C6iA
VU1G7L3LabHvSl2cGy9qnkymjI0fm3EiT9BtvOEqxEZPbeYWbj0F7mzsa8nXGhDDNH/K8sx6Mw0d
Fv2NPqsMTVoRdQeib4qv84KQfNvhVxBv6ANcbGXkHEMCsAvvvaaHxa4Y6wh8x2Sbm9sxvkvQMVyR
L5JaG0u2kkzzHKGvj54I8kiqqWiby5LXZNFCwzuaZSWaLwUb8nxyBUtqS2oZayS1oCfTdy9qyyEz
NldQ+SHvh17eK05aQ+mU3k36sfWIhNRmynTEEX0rPqPqQsNVCOEoEtAkv2oqxBpsN5I8e6x5LMjU
Md/eLRVSh5tpdgiGUPiLuk53MAsMqg/LuAZWZrroFrzDsqq6Ke3JvNZ6whe2cVMW6iqaxzoOXKsr
4gcqEbgwUBJJrXSSbpUOdEitvFG5DafA3Pw/9s5ju24k27a/cn8ANWACrnuAY+mNJIodDFES4W0g
4L7+TlCZdSWKJb587epoKA2Jc2ACO/Zea647MGtG+mDUyCeGDcFq+fyh6cnF4pcBWaJfDvP8pEXN
+ESjXRuCwpUOgCiSe2/AdkTLvkOEl27TZZ2fpCb9m+sJxId9WTrNGrrUDLpzIYyENEmEOqPcjmRE
QWPyUBWSDuPS6PGkLLbGZE1dOBRgBmm44OnHCDLFbjhHBEoEgC2c9tNoz8Z9ltBY5nFIV31iXMrr
yqe/vFNm42c7r1wNZJP6HM+drWElLFZyk1kxCBrJqRXE5hXecNtGEiXRHHNHb5vU4mqycWAgklp9
DlG1axLrmoSxwjlG05odkk6TFl/knbaqaCRRLWjyStVfFLDe2Eb6+Adl4uVJOE66fpxbwXM/O0TR
MqZJ3IuXqvS/E9t3JrYuyMGf6vffJrZBXVXfv/bpV9X/PLX98WN/tVLAAqxzVwM5g8WmlE3nv1sp
YAFcGBqgt/9yYLAj+bs9/dK4Bnfo4NZfR6p8jv8zWUBDdGyP1/LLtPcftVKEeNULEGxd2bYi/2ZB
sXW2l79uOKhKoDbW6XCoKyQ1ZkKATbJUfmD3/cPs5E8IpRju4Nffsov2A0iccjNNc84ClTeB3nv3
Hu7yk1b0+cWkivPBQ9biag7dEPSsJDhRoWTMnGZFmAoRPQuD21JHydpYYDJaf9eghaMUwj3J3v6m
gY8R0g4kDEt4+dZoCbqJDY5JBY7VCMZpoOst+r1cPgyFD0spRe7T1OYq2X5ytEYPaXlj6sKjFzDF
7Y7N0D0YyBiCxR4sMgptbVtG7kdENLf4gZ+GjsM7dvNQ1LTN4h5mL4nUAU2GGyNhZGxWfB+nmQhZ
7NoHx8j8Tb8Sk8cXuS7va/B2FYEFmnvsOu9Iyn1PCcipGShJ4760UKbmz2auTRvH4VTWXidDveWX
FgOnQEAU5itwGnTvWKZShlRyTKx0PsPQCLBpRKttVGLWh0wAvK4LLH9O6/Bfc3Ezeqrfrj+ZofzZ
pD6q0wWN3CaeOQUNgb1buzeWm7gubnzsZttCckgqQvvMFsAfaJ+ZW9XygawGXzf2hQ+5pGaP3JW0
VlfPc9XyGrQ60vkiPINjPlOZ+0X8NSo0g/Pg3/s6WD6rKppA6qTCrLEPO+oUPID6AAEy8+U90Xo5
aG/AguQOLTvyhJbD6HFzWCzsrJLu0TO0+5ebJG1nkH2MK8LG5T6gILspB48ECN2/H2FYUHHyB3le
N0PKh4qzXBzRTQOBycjhQTs8nVwfh+PASyDUe/5f1A+XqTQY5tW4290hyQInctiW8DLEvkldjof9
kvv5efIJRcF6722KMX3CmsS1X/inDO3RZjA07LG9R7rQUPMzJWeJRrkX4uNZLvRW+ow9uoeX613G
aCWHgtsKrdyyixNuGdcHKFy3QGSU4xUn3Yifeci5q0HEUNdwd2KNwSi9PguMR+cPRcI/Oh6xVgYf
hCcPLhkm9EvF6WK+fj+zE9iOLc8JA5PoNALPvUig++FBlA8ukszAcbnCnuJmwhlx+XIykEejDdf4
X5u8fCoBs28jip5TYUp7i8KvCYpcRqcZLuMtcTNNYCLCIIkE1ITVN81uKU1z2+W1Hpad4JTqA58h
TuSZJ7VpH9OXO7faKKVww2GZExob4MckLTVDnKZq7jLwwNT1VX7hmTyoDF3Ivh2AYoH3KrY6zwmY
8fRmSOzLl8fLyhaclYZaQRhoIxRqBAYxgDX1ksstEj8/oV+r9hM4sC0BejyGOe2vl2urlXx9LarO
HUwNLCHcAlXT+uyyOTcvdzk+xmVXN52/h8CXb9kZ+DtEC0VIphU28fUGWO9wHvGbVCyk284sY/7A
8y0Wfzm8XOZekTHcd9xGYFr77QAZ4UuT2trBTviqWFchrilDQzBvsXoR14QAlktg5M+gJC3kHzw9
usbTXFq9H5iVEZ30TlXn7DqnS3uy996YPWkQAzCyj9V5lJv5FtZYyr5Y1w6xzXNaI2g4n9lW7VyH
m6wqrepckz5Hr1i+SI1iwMriwLaJqkLs/aQg4Fub+GUGfl0hLSdwe90K2fHjMMYxdRwdScBshbRv
Sksdyr0Nb6SIWRRjg8Vt5NJpbu7vI2XeJNjp94sB5oEiztw2YhgCKPnNagROg1EZPEVuUx/AGPEH
2rcfa5PpQzd5eWjZtA9gObV7fndybXfcEp0tbsx5jQ6IGPPZ9NB57YzcTO3U0FthOpnXBO3QO6jo
K4rpUrn5M+orTs3ME/ByriH0YDEu+ZXK4LqKitYIzg8Zap7NEriyCt1Ci65NyHg4rNFDe1H73Lr8
a2TXWx569Lkp64nQinRndN1XTyersNJoEdWt+7GsKX9zLcEOpC5dhDUba/Ti05xOq6mpkIURohIg
+DzHWL2pJtSdIYLgR1LlymGDL084W98zpEbcdpc9mUgCQxiJPoNO3by3YyIzpTc22QUdCXVKR51L
aOn0HjakVjLeW/NssICk/XUSC4c4BjhuUG07OaEZmnMi19E8dHILebLBEN222qmJ1BeC7epvBEd8
Faleq01sTfmz11raQjtLI/UoYPkfDwRW1Tt2LZPfbDryxYImQ2JcZmLQEIyayGYNL7rwx3pBr2tV
o7ykz+656DmELA/9vPTawxyLIUjIgSjOo8S3+k2H5ckJ2pl8rUsbB8+8jcGFa7eVonxIXOf+p1Ls
jbHMq0bqWtfg/UNA5rjM/39jtRS+Zi6CeIqDm84A/ZbkOc15uViVd6+62uK24qkTONjCPx/31fj/
x3HFqiZgEOZa+qt6il63OaMaVgdjfFnseAatNP9WjRoT0yZ//vPRXk0ffhyNtrZjMnNDgvfqaMsY
EyO2VOpQzNwgayXg5zCFYxi2P77XfzcB72wCmFcy6fjP+pTwe/Fl/NJ9/3kH8ONn/t4BgPgCU4cl
WrhsA/zVS/23zdpmc+BSy6+DVP1Fm/m3bNP/F7cuuwMfKjY9kHXb8PcslUAdPMrMZh3b9NY8m3/i
sjb8daLw0wAL6LrtGAYSaIMIHxSir26hPKMmMha/PczOnDygEKwasr0slIQTwP1gcruy3zXtfF3U
MAUCcgOpwF2fYBa92QE5r6g5rcV4iFJF47iq6AuyWR+/T72zJnxRcNEPy6k6++vK0zR6RMWj0Doe
RTRkuypGEDhberwlZwFxBScxPYAOsO8yTCfnE1DgyyKze9ReirrRpUdAfBhRiCfHQHival7umktu
IHSLdkOvsjubWl6DTmlBu57sbI/wgX6d1TnN0V3S6FhrXX9b+bE4oWF5zNxWe0iLkvcP8pONIMuU
Jr4Z08ylVG48CWFkYpEoJ3kzePE3W8v5kmRHQkYyb3jW853vsw/HraXRFKz6vR7DwekwTm50nxjR
SmfrROwo2WBt3+xaTNe3qDJuHGvS6bT2Fz1J9RtlUmQY3n00qAvC/6pNMlV3+DWN84mXAKzjatiY
xHLwR3lez4BqvOYhKkm3W4x+IoYifqTAPq4I3c3K/c7n/LG1qf3cur6bMm35nBeUR40FWCL3GrVT
9LaCNAVn7Pr3kxVtI5eRBkl+60doN47NryZZ3dq7i6tfWbmm7RAekr8g/eJjzWbuI/0TaqK18scL
YRFlSXHG5odOm07g7NJcIyFYCDbTTr2Y2y/AWLp7giUGYgDp6QVWU9CTMcm1He1D5C209+y+vQK1
0z2I3Lt3ZFrv6wlfnUFX/tyJiOFcXN84+K3jkQ/vfUACpbUbZMAfyJSNT6KspUuJsib++JH6qult
VwVuq1s3Pek0l2XKFCkEADOxOUnaZVsk1Z3FdH1rdaiUsIJYt7LoURB6mOwsK6HBxpOzydIhDZOC
TtRQTrh7utaCyBs3hkGBMBOqZ9hokYizqS9NY1JnMbRotRs7zf5AHzA9E6WjPwq+eCjJKQrKNCMO
0+Zc1jvDYyS1sSDynI0zyS3HGqQ0EuOsn5+1yl60vcdYNXqefXe8KMyO8L24olQtANUilS7ioCkz
4+5l+frvQv/OQr9SK/640Key79Kv/f/Uz//DjFKVT78qaH78/N+LPqJCnaUe4eGPrg8v7r8Xffdf
9FvRdegMdV7W/X+3fSwPKSKaO8oV1DPCdSgu/m/VR6mPMRAUBiQzdIX/aNXn9fFq0UfDI8j4QjxD
X2r95j+PmWejyg1GAPohRxBWxs9kU11Nc3TM1lndWB3KVD9JgL88SA8GzqWMNO6fTt4b9Zn/ulCi
M8ChURKQ8rYCD9cC7qd5fI1DpvE8uH01WJ9Lhcqf6c9mUbLZmK0+hnhh8eIU0UXTxFBtiH7fjuZn
QVdhwdqHFvtCZ2IE03LX+/mmcen2rwpmZHIbCumQ3voKMfoqALinNfvuKtlo+WNGF2D96wwXi9DU
D3Kp92mJtV7bzrZ/EHW/Rsrmzjmb22rGK91TJmudtKxQz5keW9XH2cvpwBrWYYJNXoLDIqPtLFYM
ZNNsuRE9X8Ar6MZ42gWPMmU7YWBbmZ+DcL5hzVHbiSByU4P77fifDUuDKOl+WQBebXmYmfVagXDc
oGz9jZ4kW1UX4TCVAYOcW3yk9xnBu1tmn9uhbx55U+n7tFDXDLzIea3w9Kqgz/KgdcZi7yx8DHA+
eOeJXS4noe/zzAMnpo9fKxGHsaPkecUwjDYdkbuO5GDLLs2tq3hNZP/vsvL/IsdbA2d4+v5zAQkc
q0u/ffm5fvzrZ/5aSzz9X/wKzFoI7gQl4aq8+Wst8dx/sbw4KP4QtrA8QNz5u4VsAWTW8RyxlOhY
ZtgN/XstQcJn042mr8xw3Vlhtf9kLXm90eKGtNEEGfgI+au+Vqo/P8cxE4jFa2p1ME0FzJtYBmbu
wB/8c6Esnw6E3VXnBDUBQfSTd+2CrzZAzFOR3HlgqmH3ANZ9QVz+tIq0bbz4cOn6/ajMYevOmCuN
1CzI/UjLw0+X5Y0V681D4XKiuhWCU/dqweqsbDCM0u73VDLpvjCNkQ4mGQxIpdp3Fse3DsWp9C3E
4esMYF07f/pWiwH8ghUKzv40peQMgJWD1ZMH/eSq45+/1Sp7+qn8fzmBIJZ0ASPHtPCJ/XooJIoq
L2xOoJ9GaBVnk1Gucp6nwQnjKsKCVVPYroFhAaqz+sei8B9FWdyDbxycVtp6F6PLePU9e7AIkdX0
PWmywlkT4JJtZYj2nwFV+Yo2njTonzRVzBVN++tXlKS8yaGN1L7zhdNxb4J/2NhT6w7brClxsPz5
jL4SIr4cjte3Dm3L5DZ5mbj8dPEwUplWYvRqTxe+Z1TefXct8xkraUnJVp45EZTxPx/x99OIsw0p
PmwnBLm/beGihPaYZ9VqTSTBw8JcmIvl19s/H+XVC/vle5m8qYkS1ummWetN+9P3AulP1dDmam+l
w4xzWTunzXA1GyYjEB3SxZ+P9tZZ/Plory4aktu4je1C7b1hNAClkLU+YOVuMrCLNda4TZfnT38+
5Go8eXU7sqNGwYxxA5EgYsFfv+Gc5I43jjx2UG/xctei+Bjrim1VvXhQnWL2m+2ti7MqaAshvzm9
7p0a2zqouKv3g/KHrZowCHWj23ydJks7zo7wN2bUt3dLR9a6m8SBkbfLOwuT8cb1Jy2ZRFZaCS5s
4vW//3RlPEnrve55jKD1iHwj1kA9hnT2sNU0i10mcMyg8eoxtDh7W5Pwkkd9caHpGF5ziSETBAvQ
xSsEDX+99f/jA26/+dFYn9cnHMjaa1Vu5gMMRmfVI2FMIKYkdoj2d0LE5fRbjCfyw5RaWaCPjl+A
Z12q01Rl3Tm6LaCm5cRuEXwmg3mZbVoS3DcWIqIwqjxaqmY8U3WZ3aXpLNpxoc8atjTnQ2LA2ZLS
uf+oUBB9hOYdBT5ipKATmruzLHM1enQetc506vNOMskrKJoi2yd3zD5LRP5BjR4tTTFbm9laIDTQ
qWAo0F/VAD4PbYrVchZ0sifs8Od6MuuftK4d9llFaFtkz8/5bN32ZIRvfAKjDsA0+yt+c7X78936
+wMCmY/CgKceG/lvQLVJ0v23qe72qUwutVwlaI71o5FO92qJmq1SpfGPH0mOiDwFfNy6BfFfPR5+
Nw2ev+T9vouio0EiN37Hr34FH9VCbIeM5OHP3/D3tyCWYlYbEiVWpNrr0bSM/aHi2vR7UJlsCgbI
DMCbiUowuzn886F+v00hiJsOVjG8YOzLXj1BsaJXMqJs3/veYJMi1RrHelTuOyfwzaPgyaJMQXjG
Ofz1OS3JrSj7kROoOZ0OuQZ67gGxm3f95y9j/L6O8W2gG8CiQ57O2+/X40DyWAynobE2gTII0VFm
O2cqEfrLqkYgIl1KCm582teIYr1P6JL2tcjfI28bFof5tbRYKZBg+LCXk1gmXm0y27YWSzq4ci8I
pGNY6Rc7lIH9Tox96jFgW8SRSBt/2+n196Ie3du8z8Z9bOvDRbks1gkFavTOFTDf/Exo1el1Eir+
GxUwFpqmRYkl91WsqqPe2Vtfx4q3kIZ3GRGvFiSuaj4XSOPAYWN6Uk1KgC8zmdD3KhxMVfG9MKbh
MvemcFnGRzKmzKBN++ZurlQKQCi1D3acgEyei0tN798rLt7+Ai/R35T0PP/rtf9prY+Mzi9nb+Sk
JvNt3LnNTo0i/pCwigVN62ZhBIcQS5jT88bqyhNCyy9e6t7LzvGPqomgHmNW36LH82/qxa3vPdKx
F4ziJ8tjhoh+bWbOn4Gqzvpih1C1eac8MtbL/ttt8dM3eHV3jn3BB65n2r5aFp/ATVan3gbQxYY/
7NOORV7RCM4y/WjVNCllQyjgnx8Q6827gGkJrW/PNGBh/noSvZm1BAW93Gda0q8YZ89+oqy6doUk
ZcXXv9XFMH2CUJJ8xcvRqyEOstqkdWoljPZjuTN1wnI7R7ibEQ1riaNTNUHCAfHzIYMA1mR8nyvD
YKl071ym07aeEaCs+Z8AqXUHY7D1cw0X/QHE9RekDnfOzIFi8UI38KX9zjn/vXTzwH1ggaVCIIHk
dXDBWvXkEVqMfZsVn6oIRjBoZm2BKMb02HqnTnxj2XYoudl5Cpdf/DoERBY5rk8WHVDB1bOPEYa3
Np1ogQb5nSOte5NXdxJHWm1MgpYITNNfLyNJ8apxI5s7qYvv4UfHUB8XcDZQBp2NPefIAXVH806R
YyTv3EJvvH0dnRwI1FO8mCi8fz10HxMlG2U6SUHu/BkXzvXktrdQkp4Lt39iy+uEf75lX2rP376r
DTrRMNlwM/r59YD+oMkpTbll2YZXt8qi7pkjK5wr5jHWsHxHfXoPAm0K47mhuBFoBAYZd6FOtfLn
j/LmzQTAljcLUTK/KcZS1Q92MvD8wqHrQ71xGZtgH9hoBD0EdvJeyMcbL00ShZHO0SKEW/t6j+j4
GSnjauIizx0ik8aIgkV5yTt7xDfPr0EngzuJ00sWz6/nN5NEIRg4ufbskbvAG6YkHKrMRy1EwuuI
EySIUTuH2twyt4iIFqEbUOA50M6WBbLWn0/x75tyLF7sCtmU45m0Xz+vxADYZLblfJiBST6+I+Se
3XIxD3McxKWhBY0sqz1YSnNT50p/57F6bZVip4eLE/QS9GVcguL1vUbyOxMaAJX72RDJU+Myy0AF
FPdXkBhtXDtO7ThBrfgFBISvKDtYzYUdEp9FVjwgmCRHZTSPF0NiIVgw+x4/uB3DUPzzWXpjoUEk
5eBx1/HgMVz99ZLhAU9nu3LavTNF3U4J5NFCtqScR3b6zil541CIOIVL+gttOM7Or4dKM0M2LXrx
fb9E5bOwZvdmqZKyQ8Cl/398rRVYzEB4ban9tqo1K8Sy8US7J9y5uyF/29nVsxudZV3/5c8n8I1F
jCPRFqFExBH3et8IhSDOasWRUgawIfbz5g7yjLnl7YaNayppkUP/fWf5ePNUsr8WqBYMgXn211MZ
x3qFp81u90j90fLZE3TDrDTDTjflO4fyVybS6zcElYaOkx/DJFK5V6uml4taxYvBLSKInNg589zj
zUzEuIT4GKoicDpphg41ObBTaxi1HTtHNW2XybVKso1tHq7Uosd4jORcfDRJjU5CkJmeChGbO1Dk
ojb5QtindpFbni1R+xUIgGS1pqhWfCULJWnNUMUf7NHYjXhI5zNbS/x9iv1g2eJ2TDLmDYlx7yhS
eMJCTLa5y4xycrZkTyfmgz8aafndyWiWxJuGHUxyNiWdFYVdmnfJB1nUxnwsKrpre/w0pdhqemOc
ygUF+V6qfJCXdonG5kL0ao5uHIkPZsc/ayNmhQ4Q6UYJP6/CCjNHfOG5hDqEyrbqbKfstrgbNObK
p67S6gPgUJzNc9yZHZDd9CPccEsgfccSSaDOGKNhVDXBW5AE53hbNtjKzrOB7ST6Wr9hHiHl6Och
poJ5CusBi9ZZqaFtp+9QNmbYlPZaXKWoob+4OAHIuYPbGiweKp67xsYVA79IZvP1GLnDXZWKrt8C
u/XdW70uvXirwO2oI0XstGu9yU/RfMWYAIn6W5YATK+/r5D61tsiWtt/umYyNWql7X3IkrYIpqKs
rUCKZGDi2zQ2gjV1Q593pwa7+RQ1ZvFQaJ5+21cOhklYUJCBs2Jrtf4VISC7qpW7Cf3lbeTSRBUJ
riZsSntT5GOY+3m5i9VwsoZ5RFIpv2S5Q+StMmHpZJO1w6X0TVjauGXihAJLdO7eIXZ564vU2Qto
hShSxbLJEC2cSbI3n9wee4FQM2o/d/iytA7JQdYKS5rmDcjNj7j3t3Ce22vbL7utoVfpNfmDS0AY
rXHmlUVygdcQ9KaLBVQCj54Wy97bmnGTptilmQtGx8gXeTBluaKoYKxe8JYIpXSXm7yYjm0v+k26
zDZ/5Fc53aVpFN0pnyYzhC7cbqee6KgsiQYM+cRhj1YCDTb1riNP3OL/mbbG6CU7lG9EIDMtDyMT
nuRC6XobkRv1iHAR3EjiogXuAUFOet89O1pbQS7EKezRsCZMrLaPXYFVwq2i6WjpqXmUMF6RkQwn
5vA7AKQGmKf5ocRp9AAi++Da4i5V8wNuL0aJuk+jTkUPpaPFHU9g6R0H5ZL6qrW42WztngjJ6CQj
Kw2duPZQp5JcVSDJ2IjMX8KEfcNt2mnDdRt33q1UjBlHS573c+SSDoxBbdaq77IFEe1ZfXpIZYmZ
s/SGZyF7hetyXOhw5UPaLzNm3LaCacAgUe+wkUEv6e/z2kuWjcnN8wlqujWFbss+gpcpi0TGtPEz
kpL8sh25y7IZGbCXG0ddxcA3675GjbF4Z/yl3k48ENvINu1ZnkOSjUf5eU46V7aQYiIx5uGCe/iz
Zlg7PYOvudGwQjV7VzPrr5MLiulg5YWpwtLr3GEz10y2zzXYMuTLu14Xb4p5sLUT7Vld0qRtcbJ1
nCkSzqsiXLxyuE/o6l+bRQavqqzy9DhmYMNsLKSXBGZ5O5wH47Ihrnw6JanUnxw9op6kv9ts3UUv
zhpesl976cUO4s4Ya/topxayIOnciSGPnn2a+4pMbvjQmxfvwDJ7BG0NXvncNR1S+LmUxiOevi5k
i2Zf+ZXZfMZkCCA6kfO+p2K594gT/zxIfs+sFRjietJZlpr9dDrB6scQLz/RhVv1PZKsG1zY3Ano
XtuHBKvw17YR+S6ftPbBbckxy4j2LI4WLrtdipHok13jOUSGMwIBiuyyD9UieTgKU7NxVaGijh0H
qg4F1xFvHQlZtJDhtvR+t8vZN5UkgWGy3/RpPHxso3F1c9oohTZ+vOoLa12gaS4ZDR6bKinWe1Ab
TyTvJHcEpRab2u0UfmROp/YRdSZf0V1hFWexSdBa5uQD6GECni7iKIqvUg+sea0jaK9R8J+LhCgK
PGLpXuipczf0pr1sqETak9MkyRXWquaR1h15QnD5r+KOR3Vb1eWyW9SU78Z6EuUeaEZ8VRTN4AaN
TWoOD1HLQ8XVpQnfnnIiWeExJ81TN8TdjVg6416mnO80y+f9gg9u7yWcVA0w3ZnGrXnT2F3zBGS8
6oLKWZoB3jqRjZzZ9GBP5KM7GqwHoxPtqcGqcb4Msnnq56Z7IH+NJCDXbb/WRoxUbFEJpxX/WnSK
6UYg+urlN3+U9pVYWg34f+3HVxOcIDDyDqi3b9hhBRKnxhwtwUR9NCIA5LyWm3AE1hxomFla5DkJ
sEFPqQgtda0b940x29CG6uhD4yQx6GVVPzoxvod+jadGBrBE5GR6FJG2Qj8d98QXzp0ehTHe47M1
pfkAD3L64GkZ62IcpYcXq0aja/GVQgq1YKKxqcAr5IdXwmqLY5evZtbep4kTgt+LTiSC8T+8BDPF
8Vj0YbY0iBoWnnPaWJX8NM80rT13kN/cWNhBFM3F0ej69S5XkM+YuZj2XVomw0fkEcoNxpoPWayh
ml7fNV+sLHHuNH8h+a6pxuRqdkqyPyVpvA9Fu0zXniPVR72Z8tt0vdyEA3nn9hoh2IqBA+UarHlQ
UBhnNeI2heSswQqer3Vg98/6Uqd7bcJ8ioTPi25xy4pjqyfo+q2R31gv+S0l+/TB15nILCOu4BMw
dpmQkEnmktvQ5gsiBXduQ79Fdhtor2MVOFqNh0dkSwn+XXOiW5Gw5dqQZNfOx3IYCMBKFHfSQkgg
S68juNNYs5KrIs9qIyiNpb7WrIwm7jAXXGtdeslwJEfQqwJf9s81Skc4KnqZBW05ghauM+PjS+Lh
MErjO0YgUA48eu0Nq8XyXJtZ0wWOWc05nhlbfTc9jO9cM8SQWtNwWhze5HKvj7nRbVAVGfeLWWi3
fq+zmrnO8H1qvPamj4i8Uq3ZXPbDTDZCFrU3Ru/FV5GzRmOuQaEInnHpy2R1I3pr1AxMw08tQkD9
ptM8yRpf56V9rDFcP1NRuxfsiaNdAxCcRYy4IPqmvaUYCFve4yK9/jIqm3g/FAXwfoec0pbX5rmF
OwRonxun146QzQ50ifzQNQMGYXTY5Abwr2TTNGE0NNaT7cf2TjTYnRuBjdu0SI7DquXsDRIiN0w0
RZijzGo28BDmW6MkLoYiZNysoMuPJoFiQaHVd6QlXwwAHplF6il7ma4LR2gMly39H10lwykrm47D
5s6VPmJnxqrPumGRdjnpqXYxYR27IlYuunOILzn6U6rA4ablsjEqho0tetyjnfanYZ4LoN5quNDj
sTuviLXEg4JSiFKfEpAIBlIn4i8+sMJj7lbTbV4P1rcB1GKb6gZLGmCfxZLttnIMTCO9OCPBQnyi
3tbR5Uz1kz+uc6YaPiad5WMb1S7TsoSCdMjq+ZM3jfGtDqFs54IQJsKxDf2RHPlNilHLG5cv9P/K
z3mJapN3DifJJB2AhZ4dTuDOs0gCckLkMdd0azNEGtShUuCpwLZ9VkZqCkVhljf8xaUpH2n3qtUc
ljo/vlWSgyg7cq8V7t4NjWl0RLAZv/ip73yE2VAc0tT9OJG/vaddmlAHUsptylUhWYMdv0g9Gje1
YR4j9LhPUKfHHZEtRJPhwAi9VFnhOPAwyoY4yzGnVRjPs3NGcSE+ZcLeV/ZU73icWIBrwi02sYMU
04ff+DzkyvxEjqhx6Zf+gmqhFPdNMmWks/hiZ7N28dVk8dGwXfdmHrhKNjEu7c6lLtx0fQewaJqa
7wujJjNo4j69bDNug7TC8YKCuGpY1hpCMUSZyWDCCQFjAkDGgkBWuQ4FvYizL8BN8SIhnOvztsg2
ttBQ6WbTzaKbn3p4EjsexR2+X5xQzNgoyFx1WQo7+oCjmjJDDDuySHSMll6f3np6t4TAAb0zOaPQ
jfRkm9hkSeZWZ1+VjV2TuDH6BkOLYjnOcz1cOLbGa6ckKIsHzqlOTTxlcCSsBG8kxGeeu65iW1po
ayoKM7Thwo/67KEkAWxvGzTgaa3VvLGWhpaGSjUCbiKrPZ9pZq/OtCElzqjL8pM/pvqt7SKdztzp
EA19MHgyvyDZvD6TFQo4KWpo4gx48BbKnlD0bN44MjsYQN8ffGam7HO+dGTNQdywl6AF4brigBLc
bUNvPMA46I616T4Zi/M96ur2kYq1eCwkFJsMhdwHgge0nTWoeNu7qryZHSqWYu4Mht5+v1L04bNQ
Dk0HsApDetKsehTh4OrSPbi5gQ68Ek59pY0xDIRqdusr2jf4c0wvg9mrioJFqDbs7LEss+rGbL3y
xknpI2/SmQU0S8b+WyFN/akiJuNbG+kLFjmNX9iiAjjZXVbfYf/wxoeOiofrlrLJwR9OpuygOURf
NyQwLD6Zzbwt6Z0tZAApmv78pzpKiTqocnameZmIU7xG7pQ5qC2pJE0EOavyOScYJ9nIpY8edZkZ
T/mLMb0WoBxkO0WPZg7rNhBRqvlBs0TyG8GKWomLcfDRTud2dVe0EwuDTKax3rlxP9Q74Y90NNSU
cHskpqLAqStgLomjwHn4cR092obNz/gNAbmhm/m5HYpK5zaqLHJDw0HyKQEUIJcKK1RaLpuYiYNm
QPXlWQq/kX2jXg1GEozNmMY7ild+86J5MCrESPsxTIQ/a3ttXkuAngkp9LSJQKAs0QXg+66kaC0i
GNIgiXjVBcWkosehGxJ0morAawxRdvlsKsVRVWuBKBuF5T/+OJn2AL9wYzGexA8ndZRpLiFnNZkH
Tr23fDsm6BsoUkAviFMPNKe6s9GPVfsizWj3oCxI2WDmE5xlgy7Qldnak7Hr7cU+m7u+vrNHFBVc
QuatwRi1fL/ctemHdAR3ZmcSFcOwL2eEHxcYB4fnwaE3itgfdNSFoxnJfT4P5r5SoF4gELs3ueu3
2GSJhrvHpihnJKYCSo5QfOmDOeh8RqpyPnVaRVw8Z54qjflfbRcgiVKeXXr/CelYluAsDhqhaywS
pvyWsnsh1HGkIp7lIL+nUISKva866CLKR5IO8wNYZVAQuUC9y+VcDhX9v9MIrk3fcB9S0dmJaLKj
7nQ0UTpmK/gwCegEygmM1+BnNd5fATkDK+0ao3cZmAtguatksHSQd5SQhVuZPd47M/lgZFC+26LW
T8yku8NYKpy+sTfhFcvTj8uSjB9GqJI/2ur/lba/I203/pe9M1tuG8u69BMhA8PBFNHRFwRnUqRE
DbZ0g5BlG/N0MBwAT98flJXdTv9dVVH3dZPhTKdEUSSBs9de61sm/r5fpOH/QTLY/ahk9Hc7+z++
5v95UJeEkI/JyKQxUFgI4H95UO0/HPxgfLTx+Cx+Rf7qrxQT2u9f/nX9DwwPAq8pFiUcAeZ/ZDnV
f1uQMPJgrueb6UjIqNfOIjL/sgX3zQrKTuXle8uLXlUWj6uu5TrEkvArEPdHOWj7ctF9vML4Cu7Z
2PYuoFukoW7RiDjVmwdLQYRtFwWphEB28BdVCSc6+PJFaeoGX/6caAlcV4sOVS2KlLZoU6yU9Zv2
qVctypWVo6vVXpJsQ60cN33k3shEefdqTgjadMWpVIniu/XLyNg0m1YzzfW0qGWIWlQ8FNepNUGZ
L4pairQmF43NpuhtXbnKDYxJ9U9m4mdBtKhy8aLPCYQ6tSh2bRd9cUQBYHtR89xF1+sWhS9dtD59
Uf0Mp0VsWZRAjvIbgTTYIxH2i1Y4LaphgXxYATnCETUo8G1oi8miMmaL3mgtymOdNxwRFjVSLrqk
WhRKJVBJSBl97xb1Uiw6ZrIomhxq3s0BjROZ7sidAhxOglCZLkro3JXRhld1pRaVtEAu7ZBNUVmu
4aKjwpod97WFJje6lXHzF721W5RXfDnbwlcPxJyKW4br5ZzknuxXKRttGmn6/E7WVqQ2pjdwlSmb
7GvPxPjAoh4yQKt1gWWVHIPraJCPjaWFjwQp7ZPIJu5pWmHLfdQ5DVedOrnIKldfQ5/LJUZV/2Us
rKxcVVWPcFOhesWDD/tHQRyAtOg9uEpxncstDhK5CSens6izc5OUO1TqDvlLmZVQFigh3OlmDj2p
/LzjGzkCeaTX8oxY5K1BwRj88nyzN5g30Q9asy7JpYUhobpKL48A+TilNl7pNqsEehqILLprSPPT
Ez+x8Niayk3fXJPzxXoMo3LDzih8+eSxeVZYbMYiqR6NjLYgy6HPQyx3AI676VtdgyVe+YbLLSvJ
ZmNbpNq46RAa7yd7gDMAJYrGp0iM8I5oP5gVRSVA5Niu29g/17LxYFDqVv4yIXN9k71rHTTYb2kQ
EaPZY4jk/4mH8Z5foAbGeALWQyLEeEIrwuTX8S3xTEz9WqdT8t6MeGvaPYyJvU0J4WL2o7TQhR5C
u01FXyL+cU6YZEaywJp4HWov5xsSfYsbyiKSEoZUMa3HrqhfYz5/u4RO0MUCycQbjgnVVG7c5S+1
USYXYDncEOH97Izeqn/YI/Nk2Ff19fMnS3HnetuhN/j2OQWuD9EcIxHY0nYC+vG8BzEu0pjWFT/z
5aBW2vQmt6lQQeUA4AFTzRP/HFTZ4XbP7ljwP+YL1N8euIisselOG91vsQsqkb59vtOIN/JoM3a3
fmVMzCvJSOeVJ/zqqmqosCsOZ2icCCwvHNfML6pc9hhdIdwHaUfiUGXUNhqc6cjwM5WYUe+KfT3w
ova9KI/wHnjVTHL72xyu4vfOjZNLqVfOFRr6dGoogrmFeurdVKMVm5h3ZLaafTt88010MmUXMfJS
OPKNBo9HdCcIenkUa4/VjOtxdjj1NhHTWEV4bvP5ahWqqB6TaAJy1mZh2QUGLsygIlwEqEDYZ6Np
RQjdgiwp4jrfvlcstt185F0/8w92QK8ekl9g0ocV0Flzacv4MpBB7bX2aWg4qw929VbCBIsKZwp8
787seub66D4eaHvPu3hfpPKnrfyTbzGRdJyIS9O9ja3F9BDvOmd+iWTrrG199M4OAj/isU2sRluZ
9VQFnllWt477WL8yF1+1kRjOjdPPc2uk9KcNXMMzw4vWjltbgeHifkyK6ZLQF6LGlM6E6miVbngP
7W28GqMJJqqK2NYoz4l3TpWB5PAHsYEbjKjCXnk/DMQoO+pMqf0G21VGYwAT7UdTDvShgWM/peSi
NqVZGAdsth/S6PalZz9wm8wD6kAszqVR+KpF5tdW8z6mHqs51eTFlobxDjdMiRG4sCZK72bGSDhk
Q1A7TvXYW0IEJHTn7wUdkObM/m3xHWzrbnws076m1zPb4QOLA9ueeYETB/p3Q3d9qqaMTIfx7Ewc
2jm0HrJxKg4w2Ky94iK81j1q52k3CwnB9oyjc72lweS10Xs2hmWlnyEKu0fJG5/thUN92RC+6kbR
BGA7Vr0x/bSm+lYnnvsjMdHA4Knpby6i3drIsqcOQ+P7NGnWhs86KDmrgYvX0wwHZKs7goIUzWqY
Z64H1pDvo3S2OLxCrQ5m1CU/fGwK2hynLqT6w5suLFMVIQ5Q711QdiZVnOUs+w1FVOW5MpwLgPLs
gbcVTSFOaNxb8yQ2QAdLcnO9lu6zMqvX4PYHeDBm/aO1IXTASTlMRZXBvavfe3LT68Zr/XVqDF/1
EASLXnG395klMIL2H0QzXpvY2ulTEz4ro8Zbb2XDykbfpJyCzbIU9nOI+zlw+BgyWZXRV1iObVC2
1rrDrnAGAxRtOCR434VrDzeXGes5I1DKGYKAORtFZzqqLiToNZihN+JkSZ9Tt2dobkXxoyX6+wO9
LD/Sf+KuyqgNWc9qSBKOUNus5WujAkrf3OkXN0yrBzic2IzihpOVtThDauld6qFWb6U+5W8Kgt/F
oWwvsDlhrSRdOeucTxFX8i5BPY5LuwlC9m3+yhnT6DywKjGOrRka4ypuZ8BRftNvKaUrdD4S0Uvn
jNrVMajbzSwEU17ESg9CGWmbIUv7M14rqu6MEgRG1dg1zOdZcRsc++pSgbw6Cvb8mxBqIVSmJnzx
8Wre0JeSdDO3TVkilJfapYs8+8BJIdsZetVskhGkKrnkitpHOf4swd5cjSLqnpVM1B7sb/PFaTrW
slwL14yFzLauAi0i6gSI4HzICk5hqMjaUa+4gNWG2ewrfGpBLbuUXc8UsvcyPH6sHBuEyL+5LUm9
VobqmjmafifDUgLWqOSuMbF39SoLA84MdyNbeQysu8iMmIO9+TWVsqrXaTmwwFaNJAyeGaskbvNt
QRNdUMlM7OZqvqOIGQYGK62V2ZPVtvN2uJ8zznjZULXcuQbvSj1F/tikrWJfmWmvVudfgG21P9Qn
zd+Zuq1fO9G2zynU1KwGlB7o13UvZz7imOqXHcaNO2h1Ld2RlYHfT6tWV/aLVY+0CY7RurXmx8mx
XFqhTdhRnpfucEjuHEbMIDdoPhuq6EczTrT/cMsbKI3cDElKWlIfx2MyGC31T214gHl0TqLmJkLb
XkMoTw/T7IynMMW9ympDizNjg6x78zOursbJ7aHrLDkfynloiyhUGj1YTtoQBO9bFbHSU4I6JF/T
Im4JUaMz7fp6NCEUqHyiAYnz73y2OarArY6KzN7QoTasR682kfn6jBa3FfftvloXToL7qY2GePqI
M7L69DRYYWXuuRt+YZZ+0HR/2Balv0g+vXoMgUpvjGluL1FqV5AUbHGHsPC1ma1kM9fOLfErGjzn
Dl4AW8t1ThXVtXFr+xv17VOQmuX8zWiN7k4V1CYmxvBDRhPLONsc7rxhsNagJ8RRjEw/jO7tPUKP
eUZwaW4RR5WNGSK5Tpr7RtQtXDVAb95VF01sQ6SADBaGx0JLnFWU6nqQ0XpM728ygkX0Ym6VNXVV
lInsdJpifa0bV3YmTrPFQRtZ4LtrAioQTSEvjpEFeSU+YghTaPKJf5yimQrD1FgO/SATu286YuF3
N7Mp21Rlyzm+FXvLSVjup/6jTqhGB+82zBq78i47zHMIUGWeKf8VbN8fIDvOX3KKpO7auPhgAI0g
95pNj4jRLRpNGVbrpIw/mqLgrk899Xd3oB4AunDXgXpNhq00dPnK8cXZmGwebrDjZ2qJjZuVpPYV
AFXUrgzwAUdd+M3anWY+aX2pXpxe9aemhrU054NH4GTq8mtWNi5gZ8+Kv2EI0cGspsm4hbjJrUD3
F2oco2HFOSD3ve9En7lwDJFt3Ng1eF+gytEjbhWEeGOWsMjzltC45LsLEVdX5VO5rPPtZbEfLiv+
lgsjZN/5kCzr/3oxAlAeml2SxRxgLDYB59MxYNNSzFIpVTSf8+BXOqTHa/rpLigXowGi3WI6AEPx
6UHg9LxYEsY/DQrWYlZAJRp+xouBwV2sDHIxNYy4G7LF5tAuhgdU9XMm+4I5CzOEU+jDfbQYJKzF
KgHzmdPtYp+wFyOFXCwV6WKu4Ad7ZvAL164fV1stxYKRf7oxPqWM/6o+/0b1QdVcjO3/PHn8kiD6
/NYD8o8v+gtjYP/BCoDvg50b39Wv9ErP+sPBMwhH30XSIefxi+zj/yHYyhk6aEsH6Nui3vwlAzkU
gYBlwtXoEoP5DzEG7u8RE5Qo2gtdl2/JT6Gz4/67DuRB3aiqKTL2njeVVHUxYwXAAvkQllMDec7i
EBq+TRyW81XvRfGz3tdRgO22OtFm0F+sCg+fLwfuiS5lYhvp2t59PEX1Ce9I/kQ3E5Y3BDEWcR1k
lHD0AFk27zoIEJngwJPRM52h5YvJh/G+LpbxeDA1+Z08RXWqlupU1Hn7/U+a82i29jvr+2Uac4TP
yabS+BCx3c+sqhh/II/4bnpMWtqcaJTbyALsNJucE2S82tsBsiufMB9EmG9wBwhmdJOyNjOutCdN
2DVaLyV/jMY0RbuNzFYt8otY4+IeL4Yc87XMYu8tz3LPPLUMZPxaKtNkNaOic1qTPOgzB/gBi8xq
E5KDtLdGo6PqtNk3UczlKVKo/rY3izVHruyrpDWAy1FIfR+JMSR6S72YJkDmoqJh7yBaKmWruqjv
uaLqJI5CFBkdv/QrpVQcHNoRm47ekqlAaResngaoanWbsFNyOfH5G8xhiF3ssPFthn60sNNn0ZnX
5hOfq4FmefoUIfpaYJRyclW/ikgwzS3b8VEt7e3QIpfW7Mo3nthbMKlMpjKeoqRj15XjR1lWyjm9
JbLqjAuIB7YxLvgGiF11CTLYswc2RpwrlpI72TD2KjCGJ0NynA0+/5gbBA64KTrSWTWo+BTsxQVf
Y1tT5p7rklWP6c9sHWyK815SiKZJYEOAPHf4FJKljJrLdDTa/otXZew5PqtLjJ5y5JWkqnjgrSmM
J5ON1NIGjq6h3Kpf6iDw+1hxZ7+zlUHCB7hJ1bEc2/nk0ybG8ywMylsjA0h3KmaeEOAcvk8jRXrq
MrqxjxRx8QMooxmjjRul/HZpjCT4pAo2B1FIU9banoi8r73RzcXao8/GvIRDDkm/7UI9OnT1gGhB
10v3PU05qCAi8e9iXL5tXDVA2PM0BeJdaeUABppjLX8hPPw2K5Ya/NmbuwV8bcJuDqQa+S8z96vD
p4tgHGNelrnt6lcnQj8SmCAY73pTv/eSwaEKm0d0mGBG/Hqsz1RO6eiqGZbC3BQS+4uSGbB0AlQA
nYUyB6jR0hDv1HqhSYil2tbRZf3asHweVux0UKy434sHhBZ/k1lNXB0SK4GfFzo9fewYu5bFqZXz
tCb6DM5xmDtfRJdO2svnT+nlcx8BYRPsa6Gu8MPatcO7TCMkfvFlXiJKZK1VrlpH8TpnxdDMj0QB
UQOrfHlJUfCX30mKZezSTX51gg6KxCcr/t2fErZznh+hY2kVjoWsIjkF3Z6dJKdUrlBuioggCt2Y
tgS28p/zTAJllToUawYlx5dqFdmaV+yqflDVycVdTNCtzkboXlmn1p1vzntGL3Wju2O8Z2lbv1q8
0+hXRx0GiBqXhElhTdTnzuuDqrahiNim1jD0mq2/6YsysoIJ7fpCJgCn+tJpz4vpxHCUXOOGm6dD
TpNt/dqJvg23bmqOGMp8CxXMK7YM6GagcxR66JOu/Ug1y4DRyE3nhfLr8dFzNI7jpuSNbUoleTL8
As7EczSeHetHELuIii24VZlba9svF448frl5P9Kwslds1nDppWD9jbIC2i5CwnIrs0XKjSLsRBZk
8JT28Th8kS5Kr9OD0eIBC3VVhi02DAgAwbTOwk6BWubDAhc1Fr/EQvMC3hpI7hgPpVGXt3yo8BwO
2bIcg8JqPvtk7LbUIkw/BIDXYyg5QKWDZ3ynbWR+8SKsFlt2b+m5YVD+YTWjeuptezosXIINh2Q8
E4n2DCpevsSmaNeIK8vg6XsJ4QwtXbFszc/GWHLy9sdyq3vFtCkjff6BBzvjE0C/2smzEYlpUnUn
sUILtF6nLG1PaLluE1CnZBz6WWZ3BR7Rta3IeVDx3YGXT8LZPdtRc5EsYX/Yth+LDYXRQ74ap2Y6
lt3oXXKl4cjRzHGj2wYZmcwbWuOcZ1zNH2ZhxYdB93fd4IzbmRXDum2y+k6hnawyrQ/vy0FyNZnQ
HKiS6m9GWX5Fy4ew2fntjKuox+pZZ6VuPoe1Vb2oOJePWKHvY3tobpOJ9K6i1rhRY+E+lm4XU00z
dt61YaTZJ25eb3TwsF8jU40n+MhPc2Q6X3pKE3bVaDNc26oELcrrltf7AfwcH3y1H2u/CPravG9b
VEGnqGPq6PVYp9uWsz/deZ3+0MaLsdZ09U2eSqxuqSXRLoYOGEiudDhrxKHUW1iPRR4YordTnCt9
X+zJDhE11wzBaGs1yIw4m59M0gSvienrLbdCS7/2qehXha7Vh8GxeFcrK33D/1afVN73FwSqNyW9
5q5u56lbGWqs4bfSbXqmsiJdDzRkPhLJEadpTI2HzHC6n4MY5dvELr95HzsAuw+JI8Po1MkZjBlk
OWKj8qs5zeFDHLONyBxUO46C4xlHhhWAMoXk78hj31raFYHZ2WBIiBb3T/Ej79R4bhYxhdy7+ZAm
3fDqJQ7uRWwP937t27QGqshdZYRlGrxcLrwB6iLv9LAxy3VM2c+DyCoGeSZilhU5o4RwxuMSb3oj
aCYCu6qfw77Wj5kuXzAskFxllbxuU/3VMKNDqtL2rE22+KpUZKGmZpMMDCKwm1CL41MbiehqeVV/
17ty7/X4UjKXHXSsUwKFQaqmyUDFneAZLlWdsbBoQqnNvuPmp10cwVtFT+JzQdJtzxbnS5iS+Iwo
dVlJsxJBqXBAOGOeg24lN8DyBsFodHzuFH44ryPROPgNuYVvFz7kuDLN2nrwMHzce77sHiv6krjR
I/LyfOIuyOZxq7ndcIduw0qwj54dvTFOS2xhbVgjPgMMaluf1p7HJK0GEOkcP7ZAg5P1iMO6hQRO
32TfOTbm7jaO74tRWriI9elJl3I4Ta21oAr4wgHF+44r0LBPRtY7667wH6xOH3ZUpVHZ1pmiPlnF
3Nxiu8iHYAIStemrxX0Sq8o49iLtyQqg28rQOXhd6p2rLJqe9Rajxsou+heMo19TfKgIx6BiV9E4
RM9D7Tcrt12gDk1rYSIuxv2oRyh2fuxtnR7NcNXJVDmrAkMz/Txu70jSJLHNJ6GAflOPdrMVSc/d
kb1aRH6+yHe1Et5L7fPEh3qUj+iTLoveJkw33A4Rs9I2WTc5WQ8vRKkapXGLQwetWKaxWM/QdU8Y
aFA84Dj0p1GKaqtMk7UmXzPeucUYe4HL9eZ72kDFYWOhNuw67XmP2pR/1PiJ976E9J4vRyt6zCkJ
HSbcxcKAnZkXqbNJtKbeINElxGO8/k6hBq5x2HYBtSfYl13XPGVpMVzm1qutZ+5v2V3HXhHdD8h4
cZ9S6cMWxa5ufTFGzg2wrTUHtuZjKupSjgWlEt8ytvnR1nfKkg+QzlkQbT67Rtxk4e+OZ3xF7Wbq
M3+kvtULH1qOAXdmXtdceScr+uoWA9n22Uo5Ywn/NeqN6jYT1a9XRRRvQb5MZ7u17UtTxg3ZH2DC
gDft/shqpTuNRoNLu0ywXdtd+xSr4thQUVJ787huELmvRVu1H1hH9d3QNfJI9jncych74aCGjbGl
g8OV4iHFSMtucciybJsCK8iPmO1Z3Cc+Sv6KhXmdQuUrUU8KbDkEYPX625gVOfg138wHrMfFwjnr
+YVY4XzOeqkVH9MwtveaP81XLcYVvIlgc/ffvK5+qnvWWO5KJj0FYztySNBawtHZIcS7t8rIv9RW
PsanMm/c8EwW8r1Tfn032hzkEo/3wiFTScjrnE4ZtT9p7N5onbP1L0nBn6SCTlOG91XdUvSR5ECU
88Cu1Zc5RhYXlvQi9z4y6+aeu9+hK7iDqv0vk/z9n8HgX1spfwvpQnUlpwrhgBpigUXi98Bi5Kt+
MiPOta6U4qAsJlE7ic2neXLZb0sj2f3rx7N/i/XxgOAEPXiClquTGP09M8oqj75Kva0IuUj/3KH+
vLZcmN8zVqULXLNHBNSFuESD11tUJaCNTkFraHFxl9o4H7YaH+yN05RCXj+rhwoNf/9Rmob/MsRs
FiFmcgAExB5ybKPi4bse6ZbPQC+6+dF0NLpjmjGT+6QH4NDVqf1e2YPqHluSce127gxDsTJx8Ea9
zcwTmAe8kYEtCm2Lsz5bIpx37KcL16pfkX5xz9GD8dObByihfsSJvkMFLTBpY7nWCzGOZ/xKrrZc
O3UGLEMLH2at7dutnzI47LyokvuJ/1ECEqoNZydjA8GuNbzq9XMWLpzGuPzrF2FRO37JiPMaEI8W
KDVUYWPH+T2UnnFCDp2luciGp8+kmaRLFamRM6796wdC2/mfD7QgWTy0D8v8/d3lQT7QmpwHyuOc
l7j2KEzryobXh8+eeG8xPi4+05EhBMRE/fqfPrpHahUkDJYk2rZ/T4TX2mS4+jRWe5nW5pOjFLb2
JsEaXuZyX40aj+p0JJwCTRWMbf/6wY3f4Cr8klkVmijbgCNoTvn9uWOO08IKb+q+NWq+O32Bvbhz
s8Z8KtOWsRkGA09+wMp+6qKaM6ouMfgRCY1clpFiNJ4+f6D/ypv/Rt7kwrbgzv+5vHmigL7/yKa/
kRX//KK/XG3GH2hqhkl1LL54k0vaX542/w/b5bLJ9ENuGIcrl9e/PG3+H0s75D8RNynJXd6RUNjA
bPBV//t//Q2V1f72779ewX+nesE1BOhlLtIqYEUoar/hc9A8Y+kR0T4ORsgK3iLe/MBwNNPlDWY6
gR50HPRvqabGQ90IoVaI+j47uKHbS+7oO6sh96x3CQucX36N/597C9SJ3z7/QFPw3PFBMBfwPLgA
/v4X+93Y2pOdARE4uHi0qqvvZ/rVm9mJrFIttLOV0eP/MIQmNokki8RxeKXVQxsUo9+H372yNB5a
TIKN3NSMEe4XSM7RZYob1VFM3xqvBfFKYoI05JAmY2GDyRsjv85RwqZqZC2cTvP2bEXntdCzsovX
BmNhRqpYuJl8jkkCL9eBIlWBb+fNzcP/P62F2zIhaFnpH3GQGeyJpnRDK/ATLfYxG39fedY9Rt6e
oR3Tv5INTQ001XPE6FXafCumQmftSFSDT/dyHEnY00AszxZLMMSEOD92nIjI/X0eZVLcFQ+sgdh/
cM4pJTHbMNJ2MpnlsYlSY9f3VvuR6LG8+qTg1w4zOQyKY1057ZP7eZ7y2Ya6bd+dwpAAy6hRvwB8
jCNY7qfOpQFDQAAl5s6JPox/jFObxvFNX85xWtJWHOmyPP5qhiEHPb231Z0WVdrD/HkQdOOJarRk
4Dbmzo8kR/OrnCAYQWnhENkqx4i2XqaJb7ItUuzfMbVPiP6EiMnaOjfdy+ob8HcL67RX3NvD7C4g
Epz4dzDBW+s5jWS8Gg0tuc5zsxFTaG4BQKmnSWcQKmOrPIxObe/yvCi3NbN7FhjS6QNGFGczl66x
Hy0oZu7saytr1okU6zWG8blTgdFEzgO/9ebkOZncptjEjpFBS6BvON4xNvQclkGp519rjCJPlVul
PxtlsJjLeq1+pDtuvlilOZ6tQXe/R27sbAWEvk3R8OyxxoAwnQa5Manuc+hJHMR2bhTV4TUty+8Z
b/uVZcox6HinoVBGaGbuoC6c/oaTrdp+k4vE34mGVptOo3PFVInFE+qsW9wVUCr02VxFMol5S+O2
oJd0wGERzI1wvtp8k0Abc20Ven6/sX1lvJtRGgdFSkvyYvG5a/CcIclyrhO1GDCWpqnz2jK8yyB0
Y+NgDk4q10DSpjiYO5f85IDGDwbeblsP9apwqXLyMV6ztPenNWVSEdp5S9THHlscc7SddISfpHHy
yZnYbE/0/DC4M7SwwsjjM2TkEvwAU78FD5IiwYGulHaItzm+NeLoXig+CiWY4ZJcyadZ1eV5Senw
65ubbOEhh1ur8sPA9JLl00VoUjBQi3DYDU7O9G12mD1dzOz2zs0q50Dy69mP1fzNHWZiM6oVBx/H
2SpxsAGua0OrLlwJ1Stbd08Sn3EmnaFlLg3EFJn5AZkcNa2qVrpvJdn8fm0T6KOKCXjacLGKmlpM
Y2Y1WsChS1cGGk5xnioXsIo/DcOhIieA2sBFBOBL6OVXwjcOk1cSmdc2F+rBkTgTMFvFw7hiTM6v
aPz1jmQzWAeFpUHbSs4Jw7qWOFscLgenIvZzHG9hTrclZyaWv1aHmsRO4S5kcDprOEtoTbcanUBu
Wj1Ro6QhMPSJoIeWv3d4j8JMo0H1OCDz3kG0j+8TU2XPtHSWT1D0DczCfbEuagV3qq64+Nptln2k
ESXBqwSJOsPBIZ37Nply7Sv2WWodxqbxb6alvGTj6kXEi0J6Wm6FXvg/5ExUl5WCeo28OA+GyRhu
OPqa/Yj5ZNYcjfx8X8V73UxpogSgLU6xj2/XVZhuQUnM6SrkUPQAjdz8Ug1FcnMneij3rWyjeyFE
zXGJLEkemG7cvlWTXhYrgfnE3snFJoAEn73Hjd/gYwC9dtcRK0cDxrQNxtvySOdkUxdftbHTMoxk
LQ9H2cRAqHLyb75GVq5xnfYN+BYPEfn6fEa+oESXdkjCskiXjbIbHMj1eEjBZH0ls2HwD950XOf5
kGfYscjmkYtZ9YsZ1NcLs6TMqXHPRkR4ceVOJqkOvTWaI+05VEww5/anznOcz5dtr3nxqdClBoTc
4kkOhrtpY+cjtaCcK09QZ0TRwktidPUhRVG498HH8qjFh9m0Pm9EGyL3qNVnMmRccuz8HE1e+DG2
xBQJQdHVoGHpYoZcezr5z7oW6WWyK3cnKq3mC+bRvJZ80AWsMk9dbLYogWn25pqArEmui39AjtTe
UpU1D5Jt4UnYjciXKF75CsBl+BgsVOQMf/9aFtW4W84l33KNfmjepTa4cmDLXDqwPXsbyoXjc0ub
KB3eniVPlketK/uw2MUo2c6ugNOhTWKNndi3ttNC5FiPc6+/OGnXlZvGadg2dnAzN5O/lI0j4GEv
Txkl6QLOu4IOwdhVVFqxcdlRiDZoQY/i8UriN3vhCMfLFb9rIh2uGuH626Q7j9kY2rs0LbCGWHjY
adVtY+uuTRR0XhA15jXMiPlzxKrepirstl2v0a3b6bxe2GLJLxL0Ld8suyn4nsnw3QSDu3gBKRh1
SWDdeQ2Sd8vljE9ROxFCwzo4kB3VzZolRocxDY0ne2cLwURs4DmdDEsEOLHrY+qFmkswwNOWEnrG
wgB/FfY1raLGXcV6d6GmfXoApZM8jvlASxf8FojzbCDJ/bTtjTmfmzX7+bvYruL1WPEROyegbe21
P7bt4tVP2DrZhcB9v9htw3RyP1Q6Nt88v6lZfc6af3RFq5YDpm1KGPSVv5mMGTEOLWo+eCkF3Ssf
2tO5K/RZrGp48+Zq1GYs6W6aDufGmCnLUlxH0kCSr2MX7Kfyi8m+QXsYiCKJXc9Nnya/aibPy3uA
XoEqd45DinJGBxM17vus4fe5HlUYh9xaSQOvqtzyHgFYijV9WxRiC4yiJ09mXGhj36p3XuXk6R2r
F9ZYXNqLS1p644vEPXgzLOW+NXjDdpUDl2CVJZn2QZBKO3qV25S7ppUQ9bWoIAUbGzO3DJhV/S4p
auPeTKK4OHp14l/xUdc//VIXCcGoSD+wWc/1oMQbuWqtHvVz7JGLupPjTWbl/DerxDyWdNO/G+uE
u7g8/vlYd/j+Hld/m+n+/Ip/zHSGAfgeHj1EejR1B/Xr/051rIH+MC3Wr8xvjucy7v1jphM+rHyd
+AHTPGdYZ4kw/cOwIhgRfSBVuB7YcNmUdvwnMx0dHn+fnNhwQOPnxwI/ypCIEebvk1NmhE2P1cS5
kKbTDlFYjs2pJJkN88MzJiLzSwd3ZhGRoF4kf5yT2va/wTb/EUNqfGS8sezAqKwnijXGL5mrJScY
biOpOtMj5luXjleQTW79ao1MPHU3Qs0RlTyRUs2zXjahtkKJzq3ilPlJu8N3nqYXF1g/Rv8m97Zc
RstDEU5gq9K+CYrJiNYIq2LNecnewpeiADL1+4eMJh+5SnUVnnNMzue2N7vd5AzN0UT9/E7Z+pso
OvzIfqtjKuBmpCOWvMki0wMcuQ6ohPbdkqnB8yWxyAHVlPFpnuJxzzlfbHmhtEvJMAl8wR22se4Z
Mgykb0aDBGHSG8WwtWnrwZ9PvSTqbmx+GehTFkQ61jCQqSNNYv02Aby9dX1TruHofcntxH8e7XG6
jiXNRrXpfxlHz9kM+hSE1lA8iFRr9qKX5kUWhTz0RGgCPU2SM5cudbCdOLnztfzd7xqCAXDaOF05
2akp6ELMK2341mZueJgQFLdZ+X/YO5PlyLEr2/7LGxfCcNFdYPAmDnjvdDqdPScwRjACfd/j62vB
M/MpM1+ZVJprICnNlAwynGju2WfvtUX6M0ujej3HtvjJftuuXLtBNXK06GfX8aAlSz2+sR0ZqGuN
WOdXpR24VZbaH7ycObjJmPnJLl6zKHutFL51XpVQ2cKhhzdJFSF25WJtJJFEWZYZPaADRosV7YKm
WOmRkz3KeQSDSXq83C9X5HPVN9aGFD5bHHJTyY78TYVXQ0pqBmjK9XIF1+hWhbwwATcbh25lJSK4
GolILvgm5nufN5IbzkZ1CnWNJzIdlSbfBbsQ/A5ja8Qp0K5M0aPHwWrSkwkC7BRi+b0DJQ2BOPSH
C0N1vcmbZvzR2kaar4Sqt/iOFJ6zILooJBwMsc1kPJwwFkc79Pbm1NIOVWAaGYKvEOiFy97C3AHY
p0Vl6kp5FGRkGAhaqVJXz7Pcqp0ZyT3X1JwelJ5tnN10L7QsIU+QD9bYiCUVDkdVRp4WhP2mDzWG
QyVjnV5kmnPss4wRoS0N0CH4kOuNw7wTVfxQsrLKA4vX5jnAzZmx6NfCX9g3irVtpw5Vg4l1qk3l
y5pNMLZhyH5G8QMQCrUy8M6cwUbqEHXwP6jOKzJBsupreSx9onq4SpiigB9/76ly3GgkTn7wUpwP
85j1oWv1obVdSqVWhD+GN6cw9IuS+BK+p+1vOjoyAzdPhulYDIrRujbpyAPj8VB6NNeHLH+0+QIA
q1jPFX5Sy4K32466tm8IjV9TIBtbOx26Fxg9BZu9HOpf7NP7I50gOiolsAeTCSlzbYe/klWgzK20
1EHQkQNLkLqf1hhpYoxJ/rSOBnt+7seK1tyhEpsQHckLqR9e1a3h34V2Xl8sq/KEb9dPvJitq6N3
uzrX5/sBn6tbjPLAGTVCS0q1cR/5GVu8wSouQAIVwGGi4QxY2tNj0qTlXdb02pOmVfEHeI3KU5bl
dTfUw96eotDf5/T/0n9WUWaG0Z0dqnqHW3qt5sXwwHq2Pk0xQg4PT/XcdPy68ZGEeEoY2Xu1crxA
H9T9XIkvhg3rXBpVvgdaqO2zpmPCFU3mwofQGKf8YFtDt/f8qHxSZDnBydP09pFowPQzU0vKpxU5
7aYYG7icqgyhQXAYw3EWuiIyk63sxtKL8F1gv5tbvInd+JyzL9lUZR64Fj7HO5WsN3FEHkQOfGnP
B7TyrhdquJtg6y2yAUOh0U4Kh2XTeuclOO+omlJ+irhSVuMQYtCxjO5X7DMyG1ROX5vKEiBXshXW
X/UzmLNgXQl22Rqnd1oXGqV2S+iG79octKc6S68oSt0hZMuIzlOXR4Sx9jLneNeH0Z4vquDI1IR1
Uq1apIG1EVj1NjPIPzBS2F6DNcTrZGj8DJY80iDHHx0HUjfhmZmu/IQDaM0kcwoV0js4jIbXEoif
a4hyvtLK4BCqK6x3wK/cG7rF3GnawIOiZLzLw07hgRVAXjEj4yNJWXDbkpZR4ef5dlYL8Tkw0ZIO
nLES8EjXhknbmT0LaDCAPmijSIxeSYvNPnPS66yKPacHFe8dy7V1omI0oW3AdDwZ9Q8Div4rvYLI
AR21UZOVh5c4baZ8pVTB8KIGFkOgXskDo3Jp8wT1nR3PTcAmrXpqpKJf57m7dHgQVyxQ0iPKY+Ka
XHtP8aRlC0gNa4wVbalgBnE0B+HesZVrgthBwqMuaJPSfQyseWCzure6TWC36ZrTaOaqtn9CB0w4
8zbdfgn0EWQChTOUYHm4ocJNl8FSClpKwjVsg5Dh/OwUmDWP78EfPsNILbdKr1rHuW/kDyHTFO2v
VM5mUz+gnJqPoBif1cmgGsHxK+z6OpXnaFxbu5PdusJN8NxkYXcwrewznuN2H8Zwa6uEHr+e+MSu
m1NpMTgEzSEifUAcOTCuTZAXl3kBnzHVmz3Y7wewP9o7kKbhBISEOZJAYv8qokjZpXNvnrIyig9a
ZG4KPa5cFVWYnNLLqAzGCvdTukaTxNrB3vvJsYNy20HUugerIhjOSiB3lf/TJtrqkjsMt6SymFzI
y+wayidOISr6sTST4K13GsAPDc6Mcoaxw1Az/wKH+RRmee5qSSwfE58foRUJCWNIYCsr1u96nqrr
MhQffoPZnYZgIGllccIjNcEXGk+TL4zntEqI9cISWxtYMba0YTibaEz8j7qbxq0xRvUH3nqCFw7r
0IJJci+HuNukKBiD4LmC+iA2AQGLZMk6pB3TbmeStZ0o+pB2PB8cB3JmEqTHsT3Kgh0eEFfsBUYK
nRlCOewYVabPsWLljxyqkmNe2bzqMfLSXzYkdnxf4IbdOjIoz2gGm8xaZq1RRWjS4XHko6lsw9jI
NmqoBScJlHJda3G3C8g6kC8D73epTKSU0EgJC9pd7U1xbDKHDh8IYezwZW0ikA1ivi+xpbmJWYtD
Mdf5xrSH8bOzUdlWTQUbzU8ay1wlaVDlK4vUrmcW8/gjp9v8w4ILj0Wk+cwCx/f4QX5lXVZtYtI1
BW4Vpd5PjWqjmyaUZGNuwyJVJcjYwkjyu3LUSBEnFDAPfVaFLoSkL3hRGlyTmRVxZjExmo5K6DiJ
7zn3uozyKa4Qa96ofskbdPDFYeY5QDqP02Zo4zbzdUX9ZbNKWrUTZoSuJYxbWG2wht1a45fr6jVc
9Ac8f5TMNywvkfSbJbCuQdTgV/0BLz3YaaPvr2XesWwmPJsQBO8al6Rt41WYvzBJS1++VaG6FN53
cqFvqg+y5IW0Ij8bA1RsxY+xlOk98FceCL2WkllOtI2fzwBiH+3R72LqU3o7LH5EXdaT2c/y1Mme
5BgmiXHwTTtKjvj6nOJpmHo+NQA0o6JMKyfnpLyKa7iSyA+pkD3mpxi/oBMl0pvCIPeU1o9b4PjT
+LMEEPg1EBxgUdGYb3xN8aHAK9xMWl/uib+NtFf2NCiATYsOXY+drSr5t4vGKt517jwdG9eG7whV
F+3Y6wg2bSOJloksOeZfta+KuyIa7b2FgZc7mGHujFvoaQYluKrIan8Zadn4LJ/n8kizy7Amv1pf
66UTPrYoj1WyMntQB9pQYbZNRAfDodsZaUtfHlhIj1OfxjKJI4w2NNkqCKJkZ9WpsZapqR3VvIGA
pLJmjkyVOpI0HD3TmjJ9JRW+n5qUBbU2vfHagLoZIayWxCqxOmirSk0TV+WTuw7Qgt0obaf3wfTv
g5jqnZWK5eiR6Hfg9XEQoYNQ8n43lYHmxm3TeDWOFAgBtAl3MG9K+97mLcwuikQucCSIdKsGE8xh
zOL4KbDT9h3pyWJmavrzlM/BY2bOzcZePmzqa+MtBYRMX6aWhWfF74ca8M/Yry28dvspbqpH38/U
1qM6Md52xMH3SVPn1zbAdxSwWHypw1q8Cahzb3kRvPiZVE+GBuEHLZxmel0rAQfmDjkm5LmjdLLy
EQJjk3sso3J5B3CI5VhYfbJaIJJcziNtjUqo4vqCzBq50Ryw0FSxk90n6ZS+xirhazse/K3NbjYg
hCG0LaNQ+0zsaPjq4Ze6JSQukDtB6fET5ZsYKxnaYp3PZFBbkyRqBcOuraIK/1VoDt9nTn2c+BVq
7+tinC6VtCnyzVHnr3UA802lq5cgcdxp68ZWxFpjGbWH/xDtw3mOTzDwo32mO/IMk4oBdsTtbKnK
99Qu5ueQSlpzZQmLvxxR5gJ7bDK9JjwqNK78QXXnWGJKmgqysZRybFutT6/onbQiz1xXNUmHFekL
6jEWS3vJyZeyXgdzTewLEG7sCZk/l4OsMOsTaQMIVbm6kJlmdL6pGiScKKja1VvRYrC+Fxh+dQCq
uF/uKsFbgKBMg7OtC7GLDODKrPlLIWE8XIRDptkKCZBHea9Mry0ZhpE9jgKuYKW0DLztpVMbXVKj
2UlNlisH8+tw5COpbXCuASWcrt6IgnTxf2VG34QGIfjzHIxbpM7qiX3f+PIn+ed/WEffmkL/ZHth
DU30B42TQKOKurMs6/+8jS4xTcepLoYzfWSmpzga5cwosLAX9ooNACL40DJ928faQU/MjWLUGzMU
a1tSLdrN66Zo1/xVtw72Wbrp/5Uv6m96z+1nwxMkDEvSLfT3/qtM9FWu+tpwLsv6LEvOiv4u6v+F
7+dv3qvbB4BbgaoAUoiLB+ivHwB9wSNDL1vISKPti/9YSrrJZbG5fdD/cZr8S0nSXkpM/okkmaZR
Dgf7r6rk7Yv+cJrIbyTVNKogTZgqqI/8eb97TRzxzVx6aJZKIkfjIkaw/EOX1Pi/IJXY2Elwc6mL
mvi7Lqlb3xzyd1QROHhEHNX6t4BKtOf99TqlOJCKUHhKkJwkiqGz6JZ/cnREVoR8I5rwMFYwYVDz
C4qoF8W9vInv06LDGx2R3DKpAL0uFQtoY72NcQHgS1HtapHRLWQvuv58k/iJQiD3t4vyjxOCJYC4
LQSSZTeAy481AfBPVgYTURoWgFrTc1LO7GqV+kwrq+62bPCXvQNmB1YQzbKNmG+LiXzZUTBN6PW6
By/N6mIoYHU3PgsNw1aq786y5eC93HstsZl1MKssQcIybRt3wsNoegKhSTs5GtaRxsmsuwE/3Srr
OxrA2azI25KFgxwLF3Jm0WO5bGHIJLXnOtCy68LKyddyLBR4mvYYmKvcVAOmvbi8pmYJWSYYKhSR
YtoFNNsdtLKOjjx2t0Tfa6i6RVRszByijMbWig9zIKjmjSaISFZf2ituZVZyep0+Co0aAHIXHwE8
V3bPk+MR0tUvnRbX+75gjxYK7RJac+OBwJZrZSKyPZZKetGlkmJzGK6mypnWTEkurcpRhj/Am5Zb
g1ZPFwUrOYosg2dqjdW1r3mor7owCu44dhrnIcx1frZu7k7qsK60ojj7ZZ39invL2fS0420akxov
hLDmqlnOD9Mnay0IUbqWEtIg3/BfMB5fHXhVKwxJ5AxS80D+iCwPAO7HuG70qz4641Ev5XCJGhW6
cxJ+j2nP/DQLa/B4aRyRpibPBD65ssCV8yYv2SkVY/aY1kmG4pU2Z01PQrflE3F9J3mo07g9KyNd
zRF37DMZZTqhG208TyDYPSzk2lqY/KQKsUdP7f3gabYl6MDUroj/xSRC+GPjGNpHWYqjHlbqYVK7
r5R/n4WQkT7IPoeYyLLOuUog8w82zg8kMD9Gfqdq4GwoSJpxyRslgee6nZUuv6qsW8Hndu1JSwzj
OKXaqqx1Y8PRvbkr6Hd9RwektERp2/BgxPTUAxVPK4b93vCqJBm2HNyDjcJa2aJT96CG1l3fNxUM
SWKqkKbt2LXjkXNXnvYEP7kGoebDHe98EFjW3L4ovBGga1ypTFE3vjwaPeREABgwPLr4Eur1vQIg
SUy14zmpceXska5zu/zRsJDesxN8mZbqK2L8H5ms0w20wHaiy147mgbqE8CaYzp9KQFwiII9NnRt
9dXo8Jv3k+PvyqFX7gYcnWuiHIEXq8Y7D8PmXiMCsFFQxWkNDsz9BBboxbAU9qixbBAua5iPoCWs
WDlIjmwrIJnvMH5Z1sus3qYgtDj4HuY2YjVJ+qciZDZBeMp9RghQdPR2G9ggxjhbD0MZbRL2nq7B
UQhDmJ4+lLYZ7CnCIizBVLbHb8qOcmStnLcJdRS8sLdzMlp3Rt3DR9WHfT0ZfuIhQA4Pg9G+gKlR
dko1mWdE6zDnBitI7qqQcxQjdbxKMBdfJn/QM7JD5jljaV5UeGosa3aeYk6FG5poE/jdkX/BxxDd
Q2n4zPH17Fk1o6pG4tMqe5O0Sq22H03NXxmme+nVZaodgzRnBNdMLmk1wJORkSlKpzC9TDx2V+HI
847eaUixMp8+5o5m9d7n+Qypoj1F0zh9ONMI0Zee9+qxqsH9qBb0cjvP7gssRnRYOJxLL4HpQxwq
mYnYlhgc9lIThwcOi2JfJj1M7Shv6e0sc+faxvJXWaDfkjqg6CS0U0QFW0QVFTmMVaWVZ8Wy7M26
kcGZTBQblMhSNmKGqW9rbbbB/zdyi+fImSMJEizYwthNfd4eslwNO94tSvUjUeJiWoU4ONQ1PiSN
+aAm34P3cbR3SYcAchqN2noYeWE/6rXPLZJgEHZQqnrzrRFRfQjnbMLNPevm95arP3JFVwXosIov
sUhYpbxWVH0wJECGOBQ4gQ/V5Cub1onzYEf+az9hF78P0y59hMquEyLo6SYJE58L15mH8L20jWbd
a0a2EyyTP7Frq2QGbRgMGHNa4xRgk0NdMkrksHmgX7YvmXQHve/7FWg+qBY82n/licHRnPax4a7t
m+YyjVqlehLmJ54O3DGwS8wOhwS9at2r6uvVZ1Wr0TvvZMBtADXvAK5k935vOr/UMeyorCCifVVw
t7wqZG7PmSr3dCqxpsp068vMHTMCHaNXHZjnHjiHw6BjFv0ex0fmNpwfJm9K62W96PMpItSF9kvX
T+YJaSr9UmI1BhnSaZT4WGU0PPiVYb3wHnHWJXuPTceKU0H8kaVPBa4Ig30djeOPhKnG4GFEZJcS
mn5pUQObkU2hcoliq6H1U8/qdwoukrOelkHAVdwa0tWcbIbYWCVfRlslV+AXj+TUBo25Mff3LKwy
TyQhN2tZtNX9XOlQVZuhIbWq0XdCsJK43V1JmOfdHKbhp2+H1YdtQGGOdPaXK99BV1qN1aQcahH3
l9zkebPSSfr/MNSpuZ+gKdNqBy9910nKBXZSGcoPJxhz8ACz3+1LQVjUi6O4QjqRWfxa2ZFhrOxC
b6+xwfZtpYx6BSWpTPfcc/BXMeWUkzsZTPj85M5al7X67jutb6zzSMXaKnrF3HaYC6++U6pbFlnS
zVlZwMqzDVA6eojga4qeDVOiydM0tNVB4KL1rNJQvanvGihMXHDEImeXCkhjXamAmCgwaNcU7zjG
SjTlg+iaFrub6ZxSpcdbJEGNeKOMy30jjTpfZWlevyd13CIWBl0jXIrZirdk0sp83cLxxecXV/PP
xaVy56tsn3TN+m4EofMswzz7LIKm2OghWDKPR7yfrSZSHYpLLRBPRBaz6j6SqrxzZkN+9Gadwloq
IcNpgYmTctIn/bsc2BO3vtBfHDBBJKYzfUQYq1l9QjModmQy+McEj6u9g389Xe3Er3p31ELx2Ts9
hO/cLD+YztsH04H95Majpr53WAD9daAOHdeS2iwhIim+nIq90trPrGAxjsT+G7iU/BkOltVs9Dwc
j13TYbCMFQXceU3egOxIso+D5KLOXfRW5fIcTD0A0ayHk62swXSxXJpa58FoHfXcQavxAidjDWkC
vLyHE62sbBHIbQX/BtRC3RvfaRzW6NcryuAlx2fFWg57JRRIItIThqpIBYIeBOem1eb1QKHXXotT
oHyG2XozESb8pmp3ImWDsEOIl+xkR/9VZ0kKpZCeVz1gPRKfmCwDXAnfLaPwN32hYnjjtzkvwCqj
uwu1kaQoxyziYb6JpAP2IsYhmBjxVwnUKF8xfIKgUcKUR4s+3BWsjV5Tf0yfEMhCIpSmwnzgd6ea
nQ4qLDXbx6TOcGeqnBGzITjYFDE0mKSrbmdHDhQK6p2Tt8aWol6xN2YLEEYmxLay1Kw1W9H5mCii
PAzYP078DdOTho3ohz9HLczRtt1lZdVvAgeXcZUGuqcl82s5sdJ2hSbqz4AFzUWvKpZjalT/lo35
z5T8r6dkqL7/bErOv6LPnIq633xA+6//+39IDy1f88eQbHyTDqk1SakkBh75pzyG/Y3ADScwcAG3
YfdP3h3xTZLfUFUpiV1YEGH+MSPLb0DzKX/jTPzbaP3veHeQU/6/GVkXS+yImjnNsrW/px46prVo
DkeCgvo8enStpJ/4mfH3dTevX3jz/U2LBbDpFNyASaCJk7VYBOebW1AsxkGo8P2XxMByP8PU/HBu
DsPASSgb4KsyLHxYELN8zj8y09f36mJQrG9exZgJ7Q5njT27BEZZ/jROakE6tR8lOO5rPXb9vdp/
ZosJMlzskO1ijCxuHsm5T/OZgaQcP3HN4KKMbo5KRV/clePNaanfXJflYsAMuYsDTAvZgkWgr2WJ
SkQgHhcrp5863d0CI9Z5thD28sxas6kCL2wcnrXuxPSn2bG+rZyl3wamQnjSb85QXli4RJU8tXTM
FphHy6Ys3/FZzmcy+Sq5AkymgdMMP9gEYjylSZlzrU3LO2up6mEq4+BTCzUm41jDrw0jkBdU6VKb
p0Krwtg6UxFxQQstgAzbI1bZKRvkNh2j5Gzr2fhAZfu8KafWm3DOSjmQvSba6vZ5R6WKMWHajuRF
3Cy3MebbsUkx0oyZfbFMwdaijdtHfQLzF+GrXBvDpO/8uRQptTVs9MwW0kg8zd2Rig4swPPiBu4h
rWAMvpmEo8UvbN+sw7UypS94z7vHbvEXx53AakxTn3iLFv9xuziRy8WTnOeOchpm/PttzmBfgJ50
h5F06xyI7jVNprLCzZ/Vp8GvqyOLqP4XYWT8zxwz8UJjUA/veyNP1yWmj9jLB4dVmmB5c8c4C7jA
WZzV1Q3FRmTa3AZRhvCrxUPzEceUISxI+6pcJZUeXHLbycUOWTa6Qg7RX7Ugix6c2eS76aqsHwVA
vA1+SOMobjbwcHGEMwrDT5uwiWstfvFhcY5jr6R2kSaPdyUP6oO+OMwxbMh6Y92M5+JmQh8WPzrC
D9Z0MNeF8hYHunUJb+b1HtdsvgIRkfwwbvb2LgS6CfQi85zF/V4tPnh+jwk0zSa8yDFu7prFLy9v
1nmxuOhDPwdcZE1B5nG50oK9+O3ximK9VxYXvigC467qja5YI4aXmEslcgLnau7ytzEXsbG4zB3H
4OMZWSTASu0jlf8pchG07Wp0+im2sEw4o5qeclSwvOXwqbTzLhswIvk9BSnXaej16RBSmrurBusi
7Jgjq4FFWdcZziajdrD9cvesm7FL332f1a5IofDQEoazzk1KrcCt0piPXWfCvJvwkLutMVVANiP1
bDBen1psa8RRYnNFDBtabEI3owPfZ23r+F1q7per3+CFWkWYAZ/H27iKUKHGFxmBi3U8o2SYfzTm
Bst2ioiRm2dNVMpu6OoXgyP0g5LYS63jMiHrjMp9kFt3xTI9k9kHW7hM1GWXTQ+oFNq+W+btYpm8
7alJH4Zax370+1wOQ1130rUs+UXqjO/UtkRsQcJzRji3WyZ80mynPj6wZuJP0pVq2y1qgIMsYC36
gIlQEMeIWFRvrYQtGv6YRU1YdAXYDpi8F61BLKqDXPSHCCHCWRQJcOos2xeVIp6Fzy4bb/eEhJEv
Woa/qBrJ9FU3/bGd+Qz9Vj3GNwFEEHzbALF6Hm/qCDKJLSf0EoQTCKTUA0faVV00FVqeXhj77q0h
ji8tsgvrIZaL01EuekymFo99RDgtG2XrDotwow5J72k3NQdrkL0j3JNg4FkyCL/pPihAFQ6kQ62D
clnEocmx+622CEaimTDhGCTuPekk4aEOpBHx1yvnd1ZwzR0hBWNjgYXUuIyO1iJLqUGtYYZZpCq6
+LaKmStbg5Ou27KiOk83daspRL+yF8mrmkhWsKhiXYaRJX1IFnHMcuovWYSQOqJAHOfMqdZKw/KJ
4rcRuFifQ5cmLDcFTxLgoEfosvCqRY6bF2EusILpTG8ixqle1M9zEgBKMfGaaE70YNZKxS2BzFej
eqGkIP1hSMoe+9T3H8xFGMS1CY+TPJ6n82tymD28ZBES09H/DBdpUVtERm2RG0ln61drkSBpzsjc
VrcOzSJPjh2XDiX0r+YiXZqLiBnGo+86Fj+plmCbZ7S42oojKaAep40+zc6mG2T6iwBVfp6HdbOI
pUMLRWRVLxIqzxjlBMABXbWCf3IFB5961SK7QlfSXXORYrHphz+Mmz7rFBj2ZdJduQjTs1Oo6YUm
ItaIi7QbLSKvEOoFs74BoQMBOFuk4NTWHU/pFnl4EB9mX3M+FkrymC0isrnIyS2L7E1z05h5HC56
MyYfuDSUXU43PRpi31YsErWCtHswm2GCLh2Ne6vlFTkms7VXUoIS3n+2Sf87gztRsn96Ti6Gvx2S
b1/w+yHZUb8JUxJOtv9yQnasb1h5WCjDa2LRRJz5H1skfdkiCWivrJiWA/I/TsgGrRzWcuamngev
+vJVf0so/7PEMjU6fz0hq0SVTUO3OL07KvskHSP/n7dIU9a2fS4jGteqbDwqcUM5YqIl11E3k68s
7+c94FX0G2wUaDnJTda5CTw3rceXjXJh/kUBYuzvL4be+i/JzO19rBaxKGzxSe+Lm5rj5zz/XeqM
kJaEj7A8pvJlMtvhoatLnY3+lKVUH8Z2+tUvIlVfdfZLCEAZ8eymYrU3RStfxC20mn24yF0Y0NJ1
fNPArJseli/SGJT89GeOWhZQD3WOnbGn0qsyrgh+qGpdX/q/2kVqC5T+LsGQhVKRR/E7oK3q0/CD
/nUMSA9qEHl+0ZCAbkffHVUP9SgvJfZkjvyT3nCnB+PdLGsxYDw0KN/LFOWhyGOcXrLPgnOvaP7e
ummGAWocK7pCN05aGCcxHvUZKhnjbfg5l0G+Sy2/WYNUD98FeJfR1e3M3jbL3m/Fsit9nAT9nZwY
0Pe6IthFQxpswVjbB/Ae/VYtxlL35iyzHjMAhXQ/0CwqV9OEDoC6r3Xoy/jbCQYYhfM1CRW3PeFL
iTc87VlQgDZyNT+pDp2fLOlQQUkl2yOI1dXoHGt6b2+bxRwkbmmf4STQ1UzTYXftZVbtgiksdvTT
NUwhvt26TpSlMFNmi+huOrQHIW10RG3kw3FS6PYKqMZ7gTFKpdRpju8JhhYQlnEjvqUd8WwLPojN
8q3AEhHO07j0RZGcJzrit2Cqhnid0kB0j4kUYWSMEOxwl+L4G0ZM5WrUtIc2zvRwZYVjcIEc8wss
zdTt1HauIk+hzuEXZWIALOlcgT8akVD+kdccO3Y+RrYXqvTifa/n1Xp2pngpabX6z1I4DBVDjTSE
GrUB6FPLVaxX+kYUDoPXGInhfm6bIH6pVLodesAidgQPW8wsiLZS9NF1mCR8J82ZRPrFb1cbDJem
3IjPdjRyHGMnda6ngqYQS2b+OWgwM8OExHxitD2WowFs0yS058DmewBG9+BYPhoNMMghx2LhtkL0
+c6HjQa3H52OjZjl9uASDgjYyYbSr4zbG+DbVOASDpJhJXOkGsPBYd6oZeZWrfA3cZhMK4hWGkR1
B45woGdemogjIV/8W6qQq7EwrngadmDTzNNcGr47qTXKvppPO5aSfO4d5XwY7QmQe7ldcwUaeaWe
FXahltc0nY4X2cdBGc/tQcvqbB2x+oXN5wynjnJHbyCdsa1M1h54++fqaDVVd8CvmF0nkRvEYQvL
3FpxTlLGaR7mkBszITAOw/lZKCQgUjv5suvC8GKLTtAiipsnpdNSwHejdJscpSoaTfEIEJWnlo2b
jrmE9YlqsWrCeheuoBzZLssArHFdcsFC+eIYNTlUqkqBOeq7uA2uFi5imjNE7Pog6d04Untzxfxp
70gNY/xNrOXTLoYnVadJW2WntpeFMa+11MKprcXa1aK51OPxRGzSqM09Tv9sbZFnWgKUTXdnck6F
jhPjQcUF9qqnhvEmMzP2woQz/Uid70F2rXxCY+mO5WClIw+phmcKxxQU/8j0lR8qvWlQBpJgvldJ
gbP6CeILcIb0Z4IZbVfMhrHrFAeOt1CccR00wbjxtblz21zNXIp1AxcbXXW+cUxlnS0SoPapWsw0
2KH7zehTtkk2vV3j6afEQ+dDeaCcDslkZq2JYTfl09b0mBuVQ5jzIwJxyGeu9+yYorEd3ZCx8BSx
RbuHcoUpTDXpCMiTmUFEU9eqXeYe/LaORLadvTGNQPqF0DK5Ab/+t5h8k2Z22J2TMb8XsAdZdwTq
E9mV9FczGe27FIHxKKsxf6gqCt4ndqSblJDIXT+39p6lZrNAPhWiO7aW8tANo+4xMnRyGGGjf+oN
l7SuV8OJPU5+Z4uyAaJtivumMWlaJzHMXTVMjwR5LZsUjYgocXU4mTOsnQig+zs1NGO3hzGDM9Hm
kZkG98KhWzGiyYcsSCdtcP62ZMekB54et0glhFrng5qW4SZDMsIelPrPIS7XcEWNZPPB8Y9mx1np
o5PWJ82OEoaKMLsYv2dtl7izXs5Peq8jmvuxhDqRRoBpZdU8Y3XXTjPC7AnhHHx+aqkx11sVXk2r
E4+ktDS6neKSpquKPTHtAeFrWZUN7RlwksOmQDTjwVTteKOPnyGdmU96CJ9j1RFrY1mr45LUYE3E
XJUHKuYe2g7sPvO5Ltr2Ta2s5XA7McIk6ttELVe+IzVSR6+AqZa6mbawOt5EiYqbeS5C/LE5Dvl1
J4idTHo/0h+kjvOXDZhy7ScTYzAkZ0mnt8GEU9cDwDpocNtBzZ6Gcay2EQgPqr2QdfhVph6g3/RB
X5QkM5eHLlBKr6IV7z8B0P9dANTR7H8aAD0VHY1Tf1eSf/uqP5Rk+xunMg35Rf/tWIvI/IfdyiAe
ilEOo5UldI1T3v87KOv6N1WzNYKVNsdoR1tMUL/brTT+QAcHFkdrVoOwMcS/c1DWOXH/mZ9FRpW9
LVeTuWjWklPVX8/J0VQPHQ0g9d4kuWx7cayIqxpWM8UNUbkpqtjGgl5K9XujSP9Jhg6G9iz3D0od
4XNCxeIELcWpUK18mxg0ymi9oPzdthPlyYZC6Mnwv9k7k+W4kaxLv0vvYYbRHVj0JuaBwUEcRGoD
IyUS8+RwjE/fH1j1tymZZUqrXvcyLcVABMLD4ffec75TIyepTB2sLYrYG6s0uvdU0Y8m6TN/cm22
2brwE9TlRcij2EXCTEBST64XD3UrMtWw14UxHzCii/uu7MZ/kCwuksTfNJvcAaB0EPG4DYsu7qtk
MeXACKmoro/0IcdbzqvBHmhFsLa1Xj4X7/u3Euo/iES/SCQ/rxc4JoFGlDoEgn8hFtkGx9Qoy+rj
YChnNUb52/IEhnHLPfjzlb5MCZYrScfmGIojNrBs54sYc2YLm8E75JQ6wH9slGOgRDBNYCZN7pHk
u/spTsNvf77of/h4C4kfYBSLyUcN+9cFlZo27TnwI8dOYIhfGUs3pKVE8zbd6OHK/O+vBt8f/prl
o2tdxIy/l3lR4A9JWaT4r8zByy6lKuYdClROrV0ePPz5WtYXZeJyP3EKcBHpIE6k7v3rxUasLDG2
4eTYxGPOcS8G5rRpmqLa+MqiFMEzfNPBc7oa2qw/oArU9ZbEt/a//syII318rCbiSEmt/Ne3gTZS
TqSUpsemI6F3M7ZTS3ZZGD4EAtnLP1zs72vIM60Fh+KTaEjA5ReXuIKU5GglUoQE83xX+Qomq8Ev
mHF4FuNtSTi6yZLAp3+47t+XkWdKYVmQkgRMNPPLvpRFKRG9gpTXcmh6RJl8m4PTDQOAZlxjf/5i
v1zLhdvHyT4ApMbXa5lLV+L3ReQmxmD1cZAcE4BOdAIniQ/AVNM5Ilbq8c/XWl7rt93m81oeHmvY
iAud0vry5aWFBlIDvOM4T/NgbSpwEac8cfp/97T+wnD7ndn2pf/xr+s4gjYLmwzL1f7rZ+pE3ipR
jQn2O4IrwVkAlFm5U8lJrHe8+zhJCkYDTBmwSeDdIIEMwOrlz5/1y9pZ3gP1IxsdmmEbbsGXtQOd
J0saT/Me+jaCkESQ3CqajegSOlNxqiIfnpFwpn/Yzz9v4ZdbbLMF4SBAyYwo6svX2UcC4VkoMUcg
rvuucNmcQG1O13Vaxnvl1CB3tVGNSJOmMZLrED5pfxxEOf6ivdKonzWdkBNhgXTfTQMjJDKdUzin
xt2f785/ep8eXwxJGpwO0E1/uT2Z54TDLA3jYDpSvE1T5ypM3nnAV5SLQRxKI61pdqSGRE5bDaCq
ext7hUMi0rHLKveMaiQ8MnB0rgNDtHKHM7tKEXkEst//+b3+fdX6cC4d2AbIw4X4+lbNgMQfVE24
TAKT+KkMbUsGvKbV2z9f5++/RKTlfGVSMqjiB/Jlh00Mm5titMmxgnF+FyRL6HUJlfuct653/+dr
fd3OWZ4+o3oAgpA2mMp/BWBMfuu17piynUO53kR+2G8oUIj45qdCvUg6Sz1iY7e6Ub4Y5ArsYdro
f7ixluktv8S/LlffYS5JFAyHAt7Ol8+cq9qw+WWEB9kB5z/K3GYz1cHo1Meoq+c7wxHmmxeHWJFw
yjFLruOU2O0EtSFQeNM7E/QVnoKum24p0+wOLW1aE+gLkgLDc1bMlzxuaUDiNvo250740TMPevKn
fL7QfyQoK2iUWKrJjLaF7517ZbLhUgHa30gVE/cwRM2DZoZ1FaP7ISa1Tkh5kcN8N0Wh061yiGNw
ck39mofkr87Epl9ao4aSRAxA+FH4ZL+fyqKhpi7pUB6YR7strDzA3Cu0ZcsZoUJguCob232NkfT9
LLvCeRxoUDarMewLHMuoMT/yXrvDpoAVEOOCSuMLY9iCUD22Fkv1yVsXs3lXbeR9MKT1baaRHBvh
8ZjALIYkiDp8osLdD67JYYhouPaXLzFUlWkjX/wGkv032h6sN379UbbLqoDLMzs0kFW37J1oseTL
zLBsM2ZBdJHL37aQjlAgeFhom2RoaT0lufEQVM504TmTPzXNNNx83t5QDHprl7F5VxPpkWEzlXl8
DK1IOCcbLe0lQ36FdXmO03orP3crRL1npWd2KN8ajR9llbEiK3O0zHWeW/OhS2ru3YRRsl0r04wf
cOy63ztlAqawI7O8XdR3S5+B1xmIa76g8SP7rpHJmzIDWB+hUlOE2SjISUvxeCgw2HYe/bJnAGfY
3NvCsZO3PCrsnUXf6RXOGGEV/GhydIlJQTj0AOlsrTNia82+GW+Sye3jjXSt5EcuNFsTwyOE3CaC
YGdZh8XijfA7+lCE0/g62cyjxQEGPvm8IziQtSQLPV+iYQIgE1J6TSvd9vNd4RmQQxet7AYmPG2S
lA8ABjAdZsSULLAtg8/6NR4ik+rbZ/USAjfeqpAu+6EDYHDN3Mx4EPQAFw2EO10iI09PmZ9vgxl1
Aqz18YZIwmaHdNjCKAFFoyH4ej0ZlbqLdJwcTV+VZ+iZS7wqmUHCbs2L5ZTzqWtMcUBAFD5EWm4r
d5ExiDK7TFxtjUZN3hSz3GfJTDAbmZko0FLnxUeZsYJ3QIOb5AQaJs7GNMYZ6pxtry1B5GIwMg9E
5ohJk7tqPwVJf5NE5XRKrWAXxzRoabFX+PsdGmEGA3fyBIMVzJb0lGe+WmOizZFaLlSaJeBWe+4L
7gjnglTiRpFMsQKwMm76yXdBZNlkTjXJowgFetS2ts85ehezy7x1rcthnwXkXxLMvHStTbEJatIa
kyD+1sbTG2rB17oz2m1KrOtmEvQxbcRHR8P0n5tlGEkgW01YxejzVCPL4kfhuKcZcxI2m+Q6FgnD
UVc89H14rkoZPesa9WBMUtUpzgs2YHc5IxX2dC0Sx7kw827urCRvT0aPT3+exVUmm8knibxApx9A
R2jsqH2nV10fJqtC2V0SlYWsPnLSk1W5lbUKjUhedR7RU3C94Dat+smeH73ZdXbjkAMD0D3gFbrO
zQ0HJTfeDGIhp0ozf1QoQB8R+Qz3U+VxfqhaQDkrIgGnSwZ8ZtFnyp2bARtKC8R8Yy4wnzcBgTUh
p+iLisxvvjcM3+QwTVtn7rrt8vyhv1rVcFWSuiluW43kQvJLy48wazkK2BladTVxFsl8aKVZKdo1
yTYJWxFJK6hHeSLIKJCHOqX06Vh/m4Jj3o6kK2BnQw/TT9V2cdOa+knmM7CTAdOf28z4NCKkUulG
C9STOy+16ezWbbYr08y7NVHT7oTsou86jYaz040bnYTDKQWMgnoECsYPJx3xNXslOmb8U8o4loGK
T7QV0YvYA4LkuS9YmClnB0qE3LjLJyW3xaSw6dLhNAva/4RC+x/aHWnOC9KBHuzCk9/HYQ7mvekl
BsqHgSlJ1XEeA091qOc5uB6NRuCtAVXqVFW9NnQjcdYPwSEYLQI1aqtT77Xt+9t6SKdTox2yE1zz
EoQKe4gbWFeABEuOMKVEs5EHd3nYhFj8ndCh+CeKgTaFsh4M0ifXls6DE18q2hePARsPYcY8wInc
n+NstncSfdRxbEqytCusvL5gCdDAR/0SRt5+wPe0E3T2UNsm7mOG1us20q2DmMRKj2Ha2BfuYLJx
0OQ2fWjte89jYQflRdA+WIdFYN9GTe4dkGs5V0GEfEnVkLdCr7E2hT9U+9wkzDifW/+1W/TDbDTN
um+hvK59XS3RC7jo93Ff2ijDBtigxOmi3TVH57oz/erGnPH4M0itxKpujZTk8syoXERtPYlZWSlf
vEzQxKma6Ex72K8wTLv5cSLE4F1Tjl8xrOzutGtgx3fqAKYy6jOe6QSDqwVN511TsS9Bp9h2wt6q
Trk1aX5dmtydtMiZOHr6xid87eA0bRysk8A/FOOsjoMPXgbStH+usGFc0q70927UF29LqCUYFMI7
vrsMLndCpNlH4BX4/2oJkxfRCL0k2E9Psq1/FLz0VjUV/MjAmwEQtAQev5owKdE8GS3IM5IXMh6u
xNM2RAFvXKKtzxA0SM6twDF7XbLNCvvnYAQAcbBGMywMHLKvo2i6yKCr3qRV9kCRUnCXAc9ACHzz
fvIYD0Fe1beW2bdvqcrYs5ucpwabgMoive5dCBDeoyYnWpJGAdkeXIhbjvFHbKCX0kmbx/ywdUmZ
pI2PRsQlaQ+1fZ0MXveIsal/c1Xik40RIINfhHlI2EHGeDz2GDXLYk1HpDwYwp1OAHcxHRai/z5p
2vhmVgAm8nvkhGmzoGuHzFpzioJ4bU9yo/OGrgbBUkxj85EgElePB7dMzYs7JDnzsoFnBgJMImkJ
ACJins0pJig+bcaDFS4TUYWUcKNdu2I7mzD6+05qw7fybAa8RIiYiJ45JWUoN9l92tl4SPLA3AUZ
xueah8KeKA19quek+1lTGy14zBwYWMFdUH7yI7SXpUxHybzEsrYBjdlqPAjTCZ8mz3ZeDbs2PmzY
31ehj7jHK+cUQh0vO7pj8GiRsbqyO08Rh+QmHCfNYN20ySMHYzJHQ2EyUWq+CYfs3UXiP7O9hnnI
oiqeTK80Vyb0G9mP2SqV5bw2pb9zIc5C92KswMytWI1LYI2URAZbJdFVPjU23X5iNoIxectyOy7X
BnUyxkZd8ahcIBuGvevE8I4DKNhTy7vrRtnBjkB3STCbONltAWMv6a1V4S1B1JC1mOgYhA2znM10
tM6TV8BEsBi288Jx1fl7e2oyYmumfI9udbxvBGAnm8DJC8EvH0YNZ7KZYbSJvrdPCY3dbUs365So
KT8EJu0Be+wZPNeq29exNt8yzeyNGp+nDgehEypEF7Vv0uyKQTPa1WN6lVnjPgNiQ+JCPK4pqsWG
MKabAS499qhRHDwF28QseoKlmxrKAMG9NkfB29FqgfTmab3zdUvut1Fta1Ll9pZIFllt8ENNRrFT
Uy3OuqZ3MEcmMUstJl7jNRHurgrjiXNKcI3wkIzg5mUo5psuC09MXR5rFV7YcmkYMSs6CzV/pE30
ZAV4Je1yX3OaxlwJQc9MBsx1NCmlBm/ome16VlG3CQzLe6wWbJ5Z2W9jYHGwItV+48f2MYfLsgls
c5d2NQhqOTA2FD+LHoKPTUwPKAuDiiAauu777Mw/R+gMIu2gjss8GdZTMEXfzboFd62Un51chVd4
miYGwMS4WfO2b5LnkbiYQ6fjK695NP2+e2j8JtjGbXIvnSg+yCHI1qrpu2fDVv52BD9x6KlhrrpO
YXAAM8bPfDJPnpPIZ9G6JUTRRoC+igd1TBpBe3RIl3KCvNtxXzEn3WI/yFwmbmRM408z1C4uxm8e
dtpfDO6xHxk1cULAgIPWN/d2bw/OGfwxqDwEZf14m9tqeT27ydJX9CVioHFBWAD5KJoVLYesViu6
mi5gFhN79w7IDKqGjPPQQTqdJPicqW+yaY0qxacX0DQV7UDJCRxyrTo7fPGjLPxoQ8EPkKsyYvBQ
NSiOIhRSG9uvKIsiln23qdhe6DMtMw30F+ELicYGGVwNNUZle8gl5/G64Rn35DfhdCGulCo5AWCh
p0aY16nhEdKtCeq5KzrJtjS0qUMy21KdQHPs39PZHm5SMeH2INRyZ0UqO8XZEL5EhUGTOwIR+s1q
Pc0QUlGJgOA130ClCe+i434peQNNZnbs1S3e856jQ24Ic19bjjpytuelwSEZKH0p0DeEp8w7aUnq
KxDBP0Re2JtEcfxbuXF96ynk94gjjjjwUhjrlTraWcuDtHXCkxN7NAVainyYWPQIlknN5/X62jW2
E+jwY0io2546AZ2NdIvnz38CWQ+dqKDsr2Qa7KVHvhR2m/q1LfDPr0dl0yXwneFmmDn2GBSbzHrm
UtwHGTcTH48HF1I3u89GMehGxihj5W+6jL5xTgQKUIgkDiC+8BaLeMhOYtblXhRe+71KNB+ACNYC
1v0437U0Xm6JLLKei87kWy/JXTuGw6iOyivH22zkvDsDajnMWUeufD1NGpIin8vF/v9Qe5R9TR/X
1dqb0mbPUY3avutyScpTFg6EJ810RWheshmAcIFOiTi2cnuvOWahWRSsf3M2roIqql9p/iV7M0vp
KPoEmyrVIl/JA01LhjReLELRXO007k73Km+0ee1Zg3eu0pkJ2ezRvArn7PS57oyknHd9yjfgzOhw
scLPd7Fu0TD0wI14fzESLgN6ME0Ryqy7vFvuSd4xZbP4T76r8bqSPbeNJuV6IdJdCF0r98g1NZrP
cr5IbL436H/8TUUG9064rADtLomeQb+8YJ6K+8gODLz8vQ+rDpW5lrW/GUtpPhcmfwKCWh1lufzf
SnO3LDGyYC1HTpeeF9pC+A88MFCG+RzD9gNVoqGOJi3rPjY4XluQuPhFLgU/oKHwY7Zcmkopq8mZ
eVG84dUrrcQSL1Rp948ak+5VYA3hqY/D6jWMzRGrcsxPx4j5CbtOx2xy0OEprK3qNZOtPgbNaDir
qe0/E3Pz0PpGccAnLG1B+yuMoowTMPDqfVAm9hV1i/qug+X2FkCPTqTHzZe+rexvQ7bkFy8/WLvN
4l/FXNSv2CO59Ni1/QkkUnjUtFwxr/tG+0pEGzYxOnK64e8CBaCKzfet89p+HVtg9Gpd/yxNP0Ap
FqJy61V4MjXfjtYhP/aRX2DYTQEdi5IkStXrbVSJ6eLQAr/UZN6+qIEwk/UsZuucY9i5KR0Rnrzc
4Z1rKh9vU7Id7k3Ho/nBWNTfeMsqGGpac17t0VLwMI4SfEm6w2oIOlaJnM23yExrxC2+gQM7rvlN
V8oLNxXVKbYZ9sfA5U4hejYeiLQPP2RIkv0q0MsaVCZ0M2BX4SkBNhFyDpjmgyE7fwMAh7LPF3H/
7gvqZBhc1vjcQsL6MfY+U6iWA7milVpH25hjBU9G7JhXVtuX1/Ggu4eEfNdfde+GH0k1Eh/j4bKG
ucqTyU2GZjd5EhYWPg/gEkETvqTC80guQqNPRntFg3uT10k1/av9/P8Nc/9kmAvIr/qte7551a//
9sZdvxbv//t/XV6T8v0vdrl//cW/RQ4CBIwjYDM59oKP8QLmB/8WOUgLvxzPD5KILMm5lY7//yBl
ANF4Po1+iULXd2x41v+jcXCRP6AsZgJoWgEDAeQP/4UY+OtQgWkCBTOvwyyK+KIlif738d4U4PCD
RoqCINxOwdabLohxfrsb/zzTZ5aHyMMDIsAwB9CV9eUSjJCWw2EwH/rQwfLrr0BYrXzBLf2/KJ//
h6ssH/Q3Mg7qwnH0Yq4iyx+t8aMa37X3D5KBv9+rv36QL+NJmVQupTuX6OY7ad5NJFbOb3/+FICT
l1f5feTh+8AKXYY8NivDsr6KTtrcwELXN+rgGaX6WTH+JcvSHOwt59r54IV4CDFjsXvmHY/o1ux2
Y+uMW5SM1n4a+2Gf1Eo92fHsWPjs23SjtLyDQNF7G86i0DpJMKY6UObG0WMP2yQM7xPIJzEN5i59
mJZWmkxlem5FT3u9olng17iv/Bb3oNUfOggu6P9ioB/MpzeZIeMLrOcJ/1lHEm+iCO1WHccBM5dn
k7gp5kOoToHMTPHFbAzB/p0TpWPSGI0ND7NOVHQj9iwQFfjBu6sOasAj7uB8E9cxUD3Z/BR2IZk1
FlD8DNI4WzkXe9dur9zM1o9jObl3Q9hZe4Oe1baCV84xB2li3lnuDqBtA2Osti4+Ff4WoucIu33s
vzlS8yI8EK7knE7bavbtiX5na11CjKOHiubAOqq6+C5M++FnoLFG9bMD6VGEaEplTzSUkczvQynC
57hGybEBSzs/Mpz0HJxK1rtShD6vGaPpD6NxwR+Naa6fAItDkB6Fdu/63uSFlhuMiuNSUabrFXMZ
zJKTJ8iFIS0YibijkStjIw1RsaHgBlZIy0ZLIihS4zqN3HfdEksxTLr7lc7jozvb7wGq+JfRRsrp
dkbyrDPUzeZE43el4sbaE0X6vpyIA2Jim/mQNkQ9pQz3RsoGGDSk/QKcHHkfKbnjp4JcxqfEgGMA
11CeC7+LeSIP4dbxFOlYRFIg/4SPGZUkRweqVruB+eW+su2ZppAQ0ToAJbn1wQZwEM/96OTRtD9Q
THEBexbrpkn1HqRUdiBhsr/Pqrm710gZqTUDINIZXqa7PCLgA85gdmKsjY3IqLptz+T4xg+4nfDC
SUQu6OVubPbOaz3Avz6mjGl2dQ5JEEZEAvCoU5yGyEOKGM4l5n1adtm4wqTm3RAanO7jKDL3lqvC
txANPkJ92wiv7SGgx5zFjLSWsBsIJjT6bqYYDukUTWKNs8E9wZZorhpjKW6KuT+KoBa3oeEYe7JZ
nFtpFdHV4HrQFxvOR4Tn4HXzepPpCw2IY6M0brFuRIuawcJ+00wgCfIaKr1yjM7YV4yDPtw08z9o
b+l1i1vrrHCXvMWBaW2jrnFxiMIu2RqtDugHB8v9CNH+bqx5/JUzq0nXbT/m2zhiVmnhsDwU2LCv
4BG4D9QO8zacfASVDirXvS/LJXDbHZ59O+zJYvLiO7NozEOPKFWAFhs51gNYplFLl/OnlSG8b4C6
XoM4GV4VsPtL2UXBDWlNzgNFADMlEq2MLbgy7zzY0XTr9BSGUa38W8gG5esUe8OdmqbxdiRb+XqE
dk1OOsdppPDeOaupwqzG69fIOMV9DX9noxGHYMOkU7f2TJsLNHgdyBS3YUWo2ZTlCssmmbFkiHob
5v8VoW+D+eEmQherOK9iQDp9+subRXuA1tFuQcq3e5YGw0s85ViP63avqwHLaVsTusxThTQc023O
+UB2N42kJn6YOfFFK+jFvKYXxmKTBhJiNc2vE+82erCtaj5N2dScmR1M69wLk2adihKSpVekwdHn
xLAjNEYwEYyCo0cSxE5TS6B4XcLn4ixBzC8gia7pElLmBqbe4lBUx39VlXHjTzsyWIytDDsSVW2Y
pGuYK9yHsZpxLFIl3RKz2bwh7NVsY312lyNHBglMiIJmF/gB0WUGXCzlAZNa/y5Nii8b1cn5s2Ya
qiT3V3BzKG4JdH0jo4yBY87Z/aMNmJBPLVZCREMUvEuJZZfCw4VCbYRqpKAZ5cmlCkbRCMxFb3s/
4zjKGv40dvsb14qWycxySWZ/dFbowvRrknA5uzv50ljLdPudvIx2w9mXf+oqx9iSZD1dPst5u43s
b3SFOfq6cfXUJ0Wx10FX7qnIw20yW+ZiEETN3tDGNMflsF91r0RC6qMvhZ+RgwUU1w8z80CaUsbm
qfrrgKYz1WqMGl1ZQXIRGSFWlgFKdcW0bDxU9PZtkPYWsbj4N+HA+n1xwjdDLSCBCHdLj3w+6LLm
DZujmA9Ad8W9Nbbm8+ekNnGXzsynnNOr/XIvB0HxMtcdl0W6HJ7G2W9XlqKgJf7GeIC7hKTLGPnq
fWdGbilpg3RETv/6rAizpVotlPDOIX4UihTYs3YTweAgPsTfcxpVR6c2sqchIOmuLBv6EI0wth52
ZWYgdBaiz/7R8rBrAyYgRkovZRB0exyL0qkKGMcQwj3eOhC1Xq2iATVWs8CBJGSnmRW9RsSFDcA1
y/eUZ/iRuW/70GZifmIhRbciNqIbnXYBqC3GOMJFPJqoutz7GG+eNQdSDZLBJppkKCNChpfKzw6N
8VbrbL6bDbN/78vQeCwWGNGsdWptfEP8+3vK9Bh+TCZvdnSdYWe6tXVNP8R4iFCK32JCZbKQ293W
8Mbkpexa/y6oeihm5Ct+d7rJ/d4rw/2eevV0zZNK7OImNjYT9PINvQV6iFDyLnNkqG9gYcqtrcpi
C21hvP6869pjMl+1vn9jL8biklTuQLXpGUi7BeUtxu3dzcO6YiHuRtyuZ8kMZVsGwNaLSTv4/As4
58oEzkfY3XTqqKNvQpgyR0b+jF0+1/LsW6h8DNfnXOG75xmr57Vsy3DLGCPCF4pTf0Xdl92YTVoc
4U2J5yAkoE+HSOswAPMwJAeKr39GsJy1FR2HhgZYNAQO0Gny2tkCraUtgeQhm8ZrNoXpaBNycSPV
PEMU9rCVMvGenuDjebATZ0xYMwJ/mm4Z4CGMUtAQZHqD4ZeUK4fml9sV9BCHmYxxOdBXVPV408iW
RzdYIRxRTUVrYpwLmW3gu4RggSwYSjyb+mOgGFMSa94yANNQsNelLKuHDiXarmPD4QzEQOhsuba+
aWgb0vYUPapoGjjTAGGmQUOyQ+4LAxtwu/HQmiYVtl/0nJhdfIZ5TxfQjFp+mtqDxjx/ajP9vqHj
X/d0IQglfjJptW6Lms6UEyTW26cYwi0YcLvDYL5h3KaBMiaVszLcRTPE1HiboA5lyoXeR2VSnsTg
TltfTwrbFgxtmMI9QpkiEP2InRclz6oE93VnCsYhMPNyekch//FATHOkIXbF/VWnDfxF/NPb1AFE
Ak2iCQ8tIIN9YjrzkSgyAkbg3y6f6EbGo72m+RFfW3Nit+suKe6hAKkts+tyO9exsddeRQSQ4032
j6mcfEIFyuYetwhiuSwxzkzMbrt6kivcxzFpZ8a732i5s9zy2ekYheVAva74GNmGHGl2Ti9q1c73
1bCtaMPsw5C5EZQtfUb8o5CHNabcckKMGVQRvqDj6damF7GGEV/8lKXxk57fzWi3zs4eh2I5tzVH
P8Z4LefkYajiea18IzqwW+25Ef0aQWq5iZjjMwfzn40S1btOGW0DRmnCjT8s9lSHgYPpa2bsXg3h
RNZ83rL2XE5VNuh0/EQ0QIEIl3G0zsAebEWSo+ysnL7bQ4iOf0Rd7x2y0ULqM3XAtYnJqO5rdPEz
7AgEUUTZx+c4FfVtWWb1sxFl5YqnevGCkothXC9RiFnIZDa5X2fHrp9mgg+CbA92oTsYMXDxDcBl
99b11XybRkLd11istigAJPO/URUbMQuxxRoTrkNF3kEOHGTXNxkluZknJ1JoJxrsGmCqmosz7GeH
vm7uBWozVJEzMCLqxiw7t+Ubx3vrZRSlf7GCTptrZRMU0zcpyCqy3YfbcJ6qo57oMqdG3O60jyTC
LgpgURkRjCTWKb7FDUl8b27sNsO6x0V541o6vSs9Xe06LBEvQnG+Wo1WbF9PfqBfCK+VJ3jb5fdw
kma4avD8PpnLE1JYRU3L248PY1l25zjx3UtctPp7qR3vgJlqOOEw7s8kL2Q/tZsiNYgtvtyq0+Ft
L+viV9HiVyVph7DyNq0IWSQj92RltnulNO10gV+AZmdfutS6rdttJ0O7j04piy3zfYs+dt/H15Ux
vWe99J/tSpYM9WdwqFE+L8lU6Trti4nI3HhmlBKTi7HqoCRsxKTYydI8PYAIBckqpMnXy9P2NFFV
ICN15tVg+UB163nTJsWDkTOXKjVwRnb5FY0bH0Q5c6vMqr8rJ3Wgd9HXZWosG8JNORnvq0AUD1VW
VFd6zu2jUkxwOc8X6CPIasxqv4MT2g5GcaBcEsb7pHMUIwO2QasT/pM2gMRQd/p7qphhZRtJ+Eg3
VF/xUAQvqVT6OlpO9Zg2WfNcd0Bl97VBpuEqCZskI292QRaAGSF3wtDlnQuYu1x/9igzJcByd2pI
T73dvUeDzwyP9s7VGPjl2eFk+7OsQRNMGME3wsiu56onqbZ1jHyvkRxhIkyrq6yHR4l8stbXTPGj
65TD0Cp187QlhMlrEPwI9GkKUyS//1+YD/GQ8kwLVp0kyMUJNREZVdvdZpgpNi7mgqdRtQ4PLmlt
rbII74gJqd4co/7hpu3wA1XU/Qz6yd1J+q4bg5brHsQdO3ttOHA3FwpkIAmuRh+moO3mhAKFAOJE
3Jm7ue+hYLLiyQCt3H0cCwkBFurMCmy9PMZAGg4AS6I3WtAA7NgJV55jELwcjfKBUofnCQrFHwtd
f1NHwXd3JKDErGHf8yo2ovlG37uJ+0vmvrrpKz3hagkJtMoQv3DfpvQSQKTc90pyxzA87gmeBh9p
BNwUJ5TfZR+7D0lPxFXaJfxgVUBsZ8mZaoqB/HoQB7UT27fUIE9syNnNWM/i1CAxW+lBi22dl+Fr
FWTzOqcxDgvVSa8FfCICJ0lEWtlg9Q9jC2Uw6ofyW0laMidc464oCn3U/lTchYkhbmVjRqRfC/ua
TCTnw4qwwFbpUG9VlwDAx5l9U3pjfJV7mXfv1kibUDLOmO9f0pKo5Dhr9wXb7bavSeOY9WjehWEn
sBSjKq50Vu0n8kvvNTvuqiOuaRsEvblXefcQdeBGRmmKkxNV014P6kcclPKQEg2zZkwxwrOUxgHG
f3/FUU6eBhfRRhs1GeffqvzodNonm1zXbw7i35fW1xApSUeIs7fKTFPzbNVdePaHMN3QLRlYbK39
0NnGOK2B1HvBdZKDk15XZUPQhKMIPdo15ThTmsWK8fqk8oeyCIAuelOwj5NFzU8L6wEZ5Ps4IjI0
Z44qqnHUyZyHn9KjavByuyDEyqNIalAUzID/j0USWIsN/2AgTDnx+/fw/oqnAkXN2g3x/3MqzDe0
O362dsIk15yW1Duer9MwHLpRvEpKkBGwqqfMO85Qgs4ZbSKj862fbpAPZ7fynK1oHBopGVb6KLQO
fWCEH7FwvFvPNOy7dgw+mtE1niJ+eo+2LVW88dqK+DkkPOGm9bGCGyRJ7c1g7IjeJrCP8BRoM4iS
/8Go8PcuKAY+6QncfIHl2199PIKgZWj/vjoMLv273qAZl9QVa7LZU48X/6A0/1tnlzgKDEMWIn7g
GuKryUWO3sg5SarDVEEJN9FJr5JCjts8qvPNnzu8/+lS2M0AF3m2h6/ui6LdbAXBNqPFB4v96GFM
XR4ZaW9dTA0U4M+X+moxAdqHsw3bnouBhyt+6VeTamJOBC6oQ6nK7irL9ZKOknLkZPGummgs/g97
57HkuJJt2V/pH0AZtJhSgmSIDC0msEgFDTg0HF/fC3GrXmcw2EHLGr9BlVndW5kglOP4OXuvvcUU
LP+2Sc5Bdc3QDPpwFv6No4PCm9d0BQaXL2FFL8j64Ctd07JjT2qeOb9jG898frzQjDAc7IKmfXQp
Uxb/SQil9gHREiaVBWRiKJWb7FKdjiasnuqbkBodxGyKLrtsHM8cfx5cfOzUc3wDDiJO1HlGczTY
kKEpIjUNG9/NFRrwBSdoV8PD1zdxPonjgxg6D+bsa8OSoX+ca4wan4vW02u/bWndOkNEFRE6RnCV
6erkTxLUQt9h5C8BT2++PvSp5weEooXVluGNNk/B/hypeJY5aqFu1HOTRKJBs7CVJ3Mj2FHUmXoe
UoHJCNzn14c99eobsCVh4HC6uH8/HtZoPLt0Yg7rVEm2J0L0AfjA5Ic2T63n8Px+fbhTLyRGYbw1
MHdcvMYfDxfWlaqhB+JwTWvdw5LdsvknbRxUyZlV5pOpZn5gSW/QTXbgLDTq8QWdpn/fS3vqhh/N
+7Mpg+4nVIRxoQAyxC+B3sV2J/Utgp7qt6RE/hcPLZxN27FNAw/qp5fGMdoJL0CNLj80byzwf5ci
ZIn9+4vKLZzHVyqDz2N3rYknpTNzlp73VaAHfIa6WI5wTRJx5v6degtNhAOAlujKY1L8eP/SsSt6
mQ0sqETjrtDOvdpu+fr16Zw7xtGiBtNWt/lQ1z4iaiih9dZ083OOt/nmH7/oPH8aN4fHw/n0cHiJ
O9R6W/uC2vUy7FR9r5cFg7J+iJ8jhRUGiZI6wxX6FYkc6g4D37kV7fOrZ2BKZoTC++fRujha0UxL
IB8sPfA+GsCRtmztJfCGCsp0gvJHeMXqb68rxwMVS+KOhRf7+N2r2Fa5EtOPnxeEE5m2vAGg55wp
JT6/4AYzdEB1tHbnaJejF9wLtRYGXlb5YDG6ZSOIusRTcOEkzDK+Pp0TR+IkSDgi6R1fk3P0mHhN
HE9SuqXP0oZqSWkO0FTvRZ08fn2cE7dJc0xdxTA3V0fvBNw/Zt0kYqaGVzulP8Xqus7eFDcjbaqY
BVf7r4+kf/7GGh8OdfSNpUdlz84NrEK9R+O+MMG+D84/5EwsWX0xPUgoNlvYv0G9qoA4rdQaTYrN
lnXdTlDLE6a/W72hjZYTjQY80UTwZbmJ2LcGkN5wiKbLIGMfSGyrgViUaRH7qnad6aBc906fjVdD
2dHBlvh2l7TZksVgx9OZE53zxo9eP77gzPVUXgAN78rR2gyURzG8ouOaNlH75JFlcKX17i1ZXPFb
PnUARDJCwuoMJRJe940D1ZWZtb2z8QXFFpNZrRIpYuKHnDjTZWuDEC/zWzG4l1NAYykv02rdIBJf
VDF8r6BODHSYUFmIJQDXpCRKtxzN0vSZbQ+rtsWjx3GSFS085yI10TIkxHkCPyyjlRcOy8kJxxVY
VeJk3VBX2DdOjfrdmYVdXz8BJ541HT8/Cg6+WZT8c5Hwx7MW5H1F9SG5Lgm4ql7zjB13ffRDgtuI
ew6Mwf/6gJ8LHvJ0HdO0cPBA8DguePAk9D1hqERwu62Jg7fM1xXE1wsCLttt4BJyG9F6vTdxLR6+
PvKJ15dqTrVJI0Sz8mnPUUOBV6LOLnAPSvncw615rZj33GNUT359fagTJ4nAg9WIXgf/OS4dmYuy
35Rd4ed9zVQEQwcR5DMcCqtJvbOblMiehgG7XAw6TfuvD37iPKmr4P+paN6ooI8edVJHYSOUReE3
5Nhuq6G4D2evt5vI+q/LAHNepDQMvGyvPkW+0QNqQoyjmY/l6EnKYljp7ghhLDOMv35MKTcQTCGM
YvfxyS8u5tDjsO8ydAUdkUQ2jVcjuR4Gy97QePr5txfQVA1OTNdMCAxgxj++E2GcicLMKk7Lyg0f
O29RMkNkptNkM33/64N9fgE5GKUNpYHFQPv481WhDYnsLufMFPM+MpQn7Gk/k9G4RxB4pgaZ3+WP
JQiHYltqc2p8Xt7d2H+86/DzYlJZEWJgS1wb9Eq90oIlnPUTcZG4eTL9XDV6+ojwf5CxzS/d8efF
FA55MRyx0vp96om3Umr3xhxOTeZhtog6/eLrq/n52TdVCm885VQdHHG+2n+cogVtBfetk/pK1+2J
DvNNMwVGqJ45zOeCcT4MW0NjBkzoxw2F3lXHmCiR1IcHORvCC3MnRr6IX5/M51WEo2hAQ1mZIbAd
m/RxyIwQ/7TUrw06WnR60JR2v53CvkmqloE6CHpDlmdWSf3zl5KjsnCgbydf9xPvAP4bDoCIZoJn
4WMfMo82XCFSZOYeU/qpYIjdSA+bAYY5WMDEcQrGXqqzbccq3GXMkTdgEe8naVW3CHGhCwhBcTCX
BeS5WgdkcfaDpwN5wBFonfn1J2/MzFdlGIhn6PjGIEmIMiYbRJYQnLZOpJfslZE+59c35uRThq6S
lpKnI388WiBys+IzEpaZX7QOeVNl76updu867bmq5cQLawE2RlUJeII97NHT7GRGIaqChWgUBkKW
INqNtjpuvj6bUyuQTQkAfoFNOdfu41EmsEVj2Ckp4iEcLb3DZwoDIJr6JvuOXv/vq2j2jMhE+WTM
jKTjHSred7tHcJWydwx+zteuju2bvA6evj6rUy8POa62gySXjcExtmNsgKNOJS9PFlvut1RqjNgC
6yfDlnJTh5b7Y8gg7NAtbM58qk6teQhJTepqOmWfNj20TtXIMPvUD0P9ui0UHBThRiSPIpnuWK7P
HO3UA8+2h/BJOMCYSo9WWGAISEixLvsiJHQ+ty3nZtBxZX59MT/xWuAfqVxER+dzZCBzPlpXvU4f
O4uWu+92g/oYR2q5gbqKHi0x+ozZnDM8JJpbLruy7a8rWaRXFsGQ24hgoPWEiY3BMhxCrcJjjj8D
PUbXJed2t9rJK++ww+bNhGV2XPjUZHlbQ57ztRlNxgRt9aa1cxK54TYkGrlPUGDF0gGzeZEVRvyY
Dn2zC7zyNULRMdmz+3LIzR1dJG9hS4VM3Yjz+PpCnnjXmGlTgjrkfM714cd3LXP4DfFIuT0U008x
ae1GFYgpgwz9inz7+lgnLof2rjG25kYtVffHY+nQJ1QTN7Q/BdpPlYbDKrfUt0bCaXQIosCkZbdn
KowTLx3wcw3bKbstTvLoMenrjFy0sOT0EuuZDEtoHKh2mGPU08LAnflQ1UO1Qo3R+39/rjDKvLkj
RYF4vFKaEE/j2m1Kn73aFR4/skTq7IZuPBDrNHwkbjT8+7qNA85tAJ00WZayo6trM21szKr0FTWs
lkRqoEoojPZmAHrg5zYb6a/P8MQ3h+NRQ83pNxSLR5eWGEYziksu7diHTC7MelipVVmtDBSx/82h
PNzvLgm19PmPPgiCnII2JyjQ17yy+GZlFW5Np7UPcadpZ5avU8+owQs1+xDmTv/RM9ojiSsmOgN+
k3f3UD1+WRbp1A33Lw6rGxdT+19vjljAMF3ogMgYnxy/gNrIrE1vpsKf9AmNnzPc1l29EvQBzhzo
xMJMS1214BtRhujefD//qETFhFtPDdgCZqH1FI7j1p2q+zOPhMHfcVTQfzjG0TNBSHiamCbHQNCv
LcjeEnsQNdat3tlAZLKh4SqqWKOGWkAbS8KHcqgdxELMaju3Tmn+daghi5hJrwmOlTQzDWADbujY
aOs9KOHoRidPj7Q0HFqBUItt3iDOYncrl8hgg11kuQwp1BGzojbTjKA+a7eTlyO2KjR4GmXeEJfZ
VwFhQEhHr5NMpTosZ3N4GtfX0ehEW61u5C7DMHrVG1F+2St177updx+XabPkCqebnF4RYUoIBX3E
ifmiHCZBhmlkIRZOh4vSNGIoR0m3+frynno2+Yo7Gs+JMVNKP95B0CdQc22eTWTCb9XYvrmRuDYN
ZWPkJabaofwvXjtqboo92vcMhI6OZ0WyIOJHFn5bRXPP6WrQ093QFmeK188tv5l4ymCL2oQ2nXd0
GIAjkVGPHlxxNb0RIq7RDLo/qvSBIfQlgpRlZ+mvYV2c2TIdpxKQMfZOWnXIy+YT8WkL7wkwWGKw
6ImUcnqOgIsvyD9UbjC6kHKLZoY9TmXl8AjSvlplBSJBoBYs5JXe7yxU/lYyKDtD7Ugrbc1iGSAM
5YETW+adTLC95Lul9WzUR6SAIGnClddqBHP1zrQKteCOyN9m6U4WZPE2MUnWm7DnJfwe0A/iF54P
7RsxBYTkjFjwcHTxz/PJWkZNm6wd2AWPlWGduxWn1nQbAC2UW9oMhjbfqj/WiFhtrLxIQbwDEJNM
lxZyULep1vZnnqxTa9EfxzkujHrRQ+8He+W7VqYuC/oNyzyK1l+/LvNic7wY2dD6mCswb4NK+vFk
1EoXZQW2yWfoRADnbFlU9acyjdDUN/KM6ezkwehXsmfxcLcdl712zWJUZLwrSmTn7ESnLbSfDQpQ
tNRtfObynVoIbNr+fC2w7H0qfjMpDTtBReXXSX0DEI3YlkA+lVn9q43RLET2mSupnXou5pk3G1gk
BM7xnGZqRMb1pU5LxgyayKRrRDPWw06nF78qDSXyTVHh+BaecRurQeTLEFNDWMYQzUM33XilKR8c
LEHYM4IQZNXXd/rkz2NBpI1E/9Y7XhjJPmsU0lFzf6jEL8MLHyO9v8sMdCT/xXEcl50i29/ZMvfx
iWp6RUYCPZ7PTlTQzWnfCqkMq7Krz3xIT5WtM9qWFsv8X87Re2gMHg4OtJd+i2ckapC4DsVNXVr7
xNWus7K6zzPvTKPi1AP8xyGPC9ZkMjM0emruK8O4Dbvyl2dmiNvtfV32Z/YcxqnndwZx04sGt00v
6eN1bAeX9LDRyVlmdPnaRuI3TECCJDLNXdK+DZczH2CZsyKv42r2GijarMysEf2BNnoyaao8BdUc
s6vjWMDVhs8oaus7wkrA/xYk1JER5m5GZ3AfXYtVE6BVg2BKacbVlM6tzVL/rQ46dhZ4CKNQX5Oy
u0KKI9YtJV/s9gNhw0a8Jp9MvxOIrvnY69aZp+nUVfBmpy4tDp7b4wFslomGiBFB5Sem3dRO2qJV
zSfM4wd6pmTJyOHMAU/d4tmZhVDGodl6fNlFooWyohjy4wrmQC+6Wmze6QRGCFxn0cya9K9fmHft
xNEajGJG5wR5XdhmHt3pUJEZU9Is9+188pbR0Nl3ZqT1y8KQ1iEqs+wRHhocAhPl5LtdwI1AMeTd
BJwKSd9WGUDrnbkMJ647xcZsgQYOz3biaKPk2dKFg2JkPuhIcx3V0r4sIspGmZTNUwI82kcX+f3M
hTjRxESVQNdnXrWdT3vfcLQmQbgfS8cUIGU1QnODINXYNEHdbGEuGwueFJSTFhjEsI7IdGtSnBfm
ORSxcWKtnH3hyDFgZjNo0z++e8Rxh3bexjm+5QSMyruvITZAX6CtLqwDV8bZtQlqZCxWUMoymsia
Qqga6b5R/20wBnUjZQBu4p0v307qM2VxsY0GHikcU4TAjJ61RZL/SyLGZsnu16adRGu0wuaqVorW
j+zKIaS9c1ZueNDL1LhLjWK85rXFhEa43PQUuZ23z1TnRQUKdmZjfur8mYDhQXfmCf1x44h2W5I1
rcH5Z+l4B6YULao9xk+xpkSbr2/6qUMhvEZrgBudz8ZRAcLQCR75/FkCQhqtROXObr5RpHsvysKn
r4/1ft+O37S5+2uwe+UzeLz9LxQ764Y8ZnPQA+NZtAyMMXtNprYNRNnDWM20g1aqwbd21IcrXVfC
G71V4JYQoL4VBTiX9x/0v/iGM/iGeczJivI/KIFP+IanX037fx7Jwo6LmAbaP+EXc+rxv//kvzEO
jvMvhqbw1tnjUsAy2PkfjIOr/wuR3NxcfVfJ2ToP3n84Duq/7HlSCPKDeGO2bbze/86qMJx/AQC3
0b/Y7xgH2/sbjgPlJgvFhweOiDi0IKAhZhS/cdz/CaU5ZAWa6F2TO92hdAvLAPoiZg1Kbq4yE0j1
ApiqdttoCpm7YUZs1oguWtUGP41qhQj1oHM2devVd/SXlIVnZN5j7LbZNvIUcobjzisP5QhbsGPF
Igwnjawd3EAiYbukC6alpZiDjRfZyqyFmWJh7z2ZwmHJR78KzH3hph1yBxnWizB3Q5hzjRcsegvX
i2cnz94wPGpNFhCjHjTyYWr7ackpyU3cKyrcvKS7QS+hwS8rYmyuRTMAplOyfjkpAZmNsophc02a
WNUqiG9RKjdxIJJmFY3JMA/I8PMNgCeAJahPU133h8RQ5X2Ap3gja/JnMZ/aFTKK+cyzIm3Wem7H
q5jpNaxPi+D0iBHvHZpHAogMstSShn/tqJV28LT4oQTEvQgBWl66uPqgCLZLpVLLVUh8RrhoYrO9
S0XifAtKzbhhZ4pAFcyUqW1KZC0LM3OVaeV1tEFcpzfXuug1Wszo2fjN6cpoWnNJihuhv4qDeGQ0
npibCV+LowvHlPpW66Lr0J36dqVLiMIrDAP60sTHjVkhnMyLlp4JBUVht4A3pnYR5K3Pdq99MBuZ
JAuBZXat9Hq9NBNp5Iu6KSzuh9VdAEXw20R9iROdjArOBV9N+xgU4NMgWT7gcDaXnlSLV9wicq9F
MNlz6aIaRzCK7spaZUkY3sJYM4pV75QZdJG8uoKKnXOpszxy8MOW9nXYNfY39LzBSomc/iXAC3Mj
K0CTVmgThjWJXxQIoVwUciIKqIrDb5gRm/3okeCZEFTN8HyElZAiAtbsgOQfJbjRjPY5bMpiCSwh
3UV2HYSHoVWz/mb0wrJ6q4GGvqpD1f0G6qnd2EQtHZKw4utnw20iWrW7sBrs6Mu2Z+K5QJJSX8K3
fR1Gs7tSBMWqPqi/zCJ/dYahbJa5VVQ7xmFAv2NDvabQ0mbJk3Shs0Xd/aR0JWajIEOCH2QdxOau
o+A2OyvZBHZJclZWDMMrSX6lusLvFYt1o1Qz/4ASaDFxl9cWxIp1XDS9egPEn5BgNVIvyIwm0XvU
ZHDTC/3bYGkvU+O9qDW1BPKade2oufA9OxZ8WxzML9u+4YlRQ91+4sPElkL8UvUukKAbM8wcfM18
K+t79zrKTAa3HskrSWTrfsiac8vfQLSU0URXTRUfXNsbdiNunIaHmWyaZRcSYHrZkPkcbt2ATj/M
BfGSx/jkbusWl2GtQjdXOtxdHZqJukrFJbYPiB69PUJc8rbSNKJdmk59daNPupv7XaDl+JU7mRxS
Q01SQkOIElyMamldNgDx145RRlh0Am2N12hY4F9WVpqw3SezzqVFG+dAKKQyz5KjLVTrcBHYurKx
Atkv4PUPm8JMUFSPWfo8krK8ypNqOLgxrOICb78I5rmg29APAoNo3URlnq6FnfYLe4jypdun5jKp
8mqfpMbExrMT9Blm5i/Mh8uht6B5d7jC76tMtXZW69aX2LmVxyFcRV126FCPr/KM3Tx92BJUoWLk
m0QcMPM+6wGoyBKYGqTwYKL91QjQ02p5CW2PjbQFWrbGa1zp6srqLMPZpXbvslLV1Q3aQOOevV60
tG3oZZGlRZAVxSS3gRKUztLL0vRlSoj6M9mSHZjoJQsWiFfg2BREcPgAgTheTc6arWHX7a+yKZS/
u2jq+beOs4msEHOlE4tuy07/hxmQ12U7kZcuIkDFq1JXu10AZHNZgpm5iLPulQ+LvcGT0vvFVJHb
lQWlMi1aMQz2Ms/j9ode8LVZO2SLXUCo8zZ9qN2F7FR8Q8nVQ6yir6sLN9lmDunE0VT70KXJjuYD
uybxGwIb4GEfl7YK58TRlgF5yjvMuKjyyZg62O0AQr+s3U0jVP2ig55xgOkWr0c9uw3sSS6dJnS2
g4DfiDQv/o0ADJaNpIYkgY21d9AI86bPUe0qD8THIgnTaqWOxrdaK5dKOYJ4AJItLyOMnVexOrrL
NBMQmqfUW1l6rBHHWAVQyavDiINlrU4A9q2yHqEyimFNhrsAGEyk5NSZ0a6evO/4KvNdaNU/K9j8
6y4dvuc59kZVk9q66/jcaHW0c+sm9LshM1Z54F6hIbttm8K4MnLory6e1pvBjEGEKs1VKJPbTm2U
myFKvo1c130wWjpvY3YVOu+pQCkGpjEOLRX4aWNvrKmpVyYbMjxifdcucbfKBzPF0MiWcTBvKzxf
9n5KWtkBElXDcg3giWRJPR6BrreqIUGemkMp1TW+iEldR4Enprs8Vj3leWj0Ua5ix3GxmVuNvlR7
iMrTYky1LDPXDnxxiSAovEtTQIurqZ8oZRrSO6/6FF0yxinNWJDYhP5Qhar7S5baiGunm6prvUQL
uRKME58MgDZPOZkAewd0wKEDRb2taA8BGcbaQ4tOpv0emuPA0p9Bohj7qPUlXMO1lrNiktFlv0lC
51fUczghVa8zFpbu5Lfu1MX7XCW+i13tGr7WsJE4HH9WOrSWph2sb410q83gVtrGqNuERkfB8ppi
dq4XUPbHTaSG4SNRmWLlkHmzqEXaUHRAf/fjejJJ2pisjuDYjpBZvm744ktTGIeaePZo3eq1ANag
k8LlzjhqFRsr37aFCyYG0IvTscvAkbsHFFSEK8ZnfbdTick7ENGo7BRcgRR+AQD7BSlc3rVmKXaL
/46Y1E1qgVEtXW+qV5HRgXYKK/WlsZJIw1emJjf43arbxEsYG7FpR0WtsbNs4mDc1CQXo7yLxh77
/djDA5YQ9RdOLdunDPX3iuAw7SJP3NwC1DLK58mIyTZvrC3ZwR25kBPJgdjIZnlsCrG6wZzth7Ey
h29iqFsjFM6JoGVCNVdAFf0kmlk7LJXqUxBE4JIFTc5l2Bn0NoU0i57HBfdzXLftM4v3BKuosQ+l
p303HXgfEroa2e3UWxVRkCq+BOjT0Rr0HilgNeONZdvahBKYdpRfFxW+t6WdRtDvLcwSFn5rb8jb
iwF26M6OXDIXCkThN0Q/dOm6sQrowoVdrz1uGokODcCqjHCQn2PgRq8eNfeDLm3nEJhRYUOC7p0L
uBmFvQpCLfQucyaGS106z21uNE9EL2OjDi1zkylTuNRHS8WbKad62QCPeTGE2Q/LxhU1EzmHdSDT
vUss+/IX7KJw2YI9emM9jffxoGhrWZn2c0+CpFymde4EG6WKI4A66oQUucU+JPFl33ZaaawtmwyM
kqynNcZuj/Rz8jesse8Pk9MPV7IJh1tyP+pFUgzjMrGIeYQZHL3JahirOUXY3Ggx7gGA86JeM59p
lzl5S7Otl7h5O7I3Ol3CnzAuxwvRxNOVW03iTgyaAyzRIdi1bLXm3ivU7DnU1IwYepl4+5JMlX3s
ZOpeFUGFBNuqDmoV2jfG1A7LQYVyrk8qB5gsZYH6RqxlQWRFjVx0bVkBNlOnJXgizfJiM9jC2iaZ
UuxGlVpcYJC8L9GlQgipaXVVJBTT9lkkkEuuEjrPBxaJfsULyMvi9DoFCyufkRInGSmVgIWe2GS6
ktYBYkBWhNg2vOu1mRxETI2S5SqeCq/NfkSpDTUWLC9QN0Riv3tIQz9twMjuUmTeeNnr+kh+RW2W
/zQ//nf/f2b/jy3PpeP4/9//X77VMnsrfv659f/3H/rP1t+asyhnYbjKOBlxAI3c/xAcvX8xfcB3
hDR31vn9v52/4dEvYBhET28e3SFl/3PnzyyB8SpiK9OhG2781c7/aN9PzqWNTI7QSxUbzSfvaqEC
5MujlIcq1KyJBDOzuEDPLR9ybQSRElrnMIhzm+zPRgMHdMhiomPNL/+sKCP2IWqVyZb+ODLuUpUe
to89xNs/bsK3f/6+LzPaOKU5cpIJF63RT83xFqVuX1nR6FM6xdtBH6ubtKyJgpzfa1UZsoXWIHEx
q0S5bQZnfPj68GRAfjpNZEp0dejf6dzj4zF410lot9Jp/TKzs5H8k2jaZE4ECg2jBOnAUb0nqZlu
MRwEUkwEIRlzCEXMpKRBZX1HjocWLkpo+wzNoxjatUbV7E5DSrmQ8v+F/pLnS4OFvV+MAjgYJLEG
xi2We/kbZUF6ayQuQS7gSPzItADkOnZF4oZVPUMTo5gn/SleiFCTKB4qepsLBFeTr1ajdo8nT1zV
JBjcgzqEqGTAihzsRry5lNsq39de/o6ISN/0RdY/Zl0ht00yFheBBrIQMg9fvKHUi4soUJG/xVK8
EDbKHxzG2LtowPWumcgFt15PKNGqp6oud1yqIl+yXPNnA5qvxpZ8YU5TdRrYleBp7mUpgeOOZXRt
QWZAluFhMoMiA1/DieubMuspgXtkU8ukJSW5sXEGTcYYI0TIhxW5nPU+7fTqBtx2sMeSM27tSst2
FTajNbv9/jGBo/9YJZN9x93R1zhiiLDSyevp7LH6IUuSREOHaUc8FPIB42r50qkTd6ai3+rbM17T
GeASG23hXdiaEvskSMvfA3ycB7Xmj0i1bp5sAA0XwRiaO5g92n1HxshT0g7FxViW3kWeM8xYeUll
Jgszh96xsLtJxYLM3roRQbYcil5fs21Lb4UdQbsg5QoMYlmzjeJ/hikGQZKu0R75ZIcAmzC76sfY
8Dq7Siu3dtxlu9Ll5kpHDKuxSwC8NwYG77VqkysqgFKx5SX/x2GDuFW0IL0NsfCRtRJVV4RmWkQa
hf0vih52RIC20M6oKouGVr7GY9U/InecLr2q568yIrkV7CwW2sgZe4MiroJ0ftmVyrpWQrXH0sm5
0C3xFq3HbrgHJ0IGfFT0vwg3lFtyq83r0OROBJjHSIQXbK+h/5MuLzquK4Hkb07mWcsR9gJZOyME
cNAqQXBrq0H1A/H5dFkMkXzQaaRvCcYBQkTLYEOUSvtTTWztPoaHvCIpF9S8wrVtQu5j0s2Xen5E
swIkvaw5+wnOSUi2A3fCtGFIECAtf9fYU16y0An2WZO+DErTkQNX5zTSfpOboPaLWMkJk2+CXN9F
jfWqok9kWx50j6HOs0klmsZbHSrSyjSzVzNweqJfHEGUosVDOROtx4gbRUOi3QSVKa4FFf61xwbh
upOBdl/QyXjpLLt8BVrD0+qAx6v1oHw1IEnQnVSsu9Gd85uUBGw2xXH5FroQwJaxIdku1F66ej85
N+IlaMpGuR2lKNrVGCfTJSqt5kkwhr+V1FJEWjFSJLJHgzKXJfnSHtTYb0udvfIYjPEWShrZjuSD
c5vytHPmDLLqWYsBfUEMdOBG6EZ11dqA3fQnxFdaar/0ZTG0P+K6M19iekBp6PfGVLCHaSelWGO0
G9gbstu39kNodOYtTDboXPNGUgMKuCT8OyoWmjViG6wme8NzyO6zRZRH5Tm2LE1dcdWVnr6g9+vt
TSX91s5b2FLNbhWruzJzkW9gx1g3E8x7OhZE99RWSARQcEXeBalhaHz8UJ+iXa6nDw1tjnU3Z1h1
pvweuxS0Zt/9TCM93ylF+EPOW+9oQg9aaJ24KPN+WGdWP5KME7Y/NXhT6zBuDuO8kcdtrEHrY3Ov
sc9ZZo4VYmJg62/OTQAicXq5rMGI2Ym7V1JRreKsKiaKzKDa4bvBpayMxJmoobXI4xRNUp5lv0NB
Pj3auzl6qTHl0jOLW+rXmD604h0S6J2XSPQGiDW8sCDftEMs8amzDQzJS+VG6lpP+2NuhORzS0S0
hrsuB4VYeMPltSxmxOncSNHnlspgxZ7f0WUx5nYL4ormQnvvwehc+x/Ne2eG7SBdmvy9YxNmLQ0W
QV/M1gby9mjsdA1BK8Xc7IEpp6GS8mz4YHMzSNIVMsqh24bvnSI+4O4GkhTtIx1jZ1LY1S3ybG2h
tWmzwbVFw4nNKdh4d3x1SWRdkCw/HopxRovMvSooJbSt7NGWWy/uiQlB0e6uiLDEXdKbBhWigRZU
00mdeW+FoTOiLSZZRIAhpkJvFoL36tKce2jE4sG91FV9h2eCLXwU8VY1a7j4FS0inkDCgKy9sOvx
YRqMZFnP7EJEqP6QrYxeKfdabU9vYu7ngQCb7kUiSnB8jeePk+Xtcjqp3+K5Gdizsd2nuTCXtp5B
e5mbhtkQskM0DfPGmVuK5Xt3MawhoanC3VRKj8ZyThwc5k4kQ57k2bFDMHlzn9KcO5ad1yubCoop
Rtn8JtMUvuXAoXdxbIzGAufkKlRC7xHKrrbNYp54e+6Ouv0YrL0hMC9LlD9kXw3KLVmR7pVWTXI/
Z3xnC4K/4JxWNv0UM6yuwA84F96I750hzEBiT4ZvDJNOlF6KZtJ2ArVltYxpqx+yKTBeusSR5sKx
Buy5+pA1h0gSyrZMtET9JSAJZSsTX9K4UhO1301V5S1FrtTbTsuslyHrYvIO0zi5MNuw+ZEbiU2C
YGP2KHC1QgutF1hAKsSUtAGhVRa4UJSxSDdOZPXfy4QeXJsNc10gqhuQO9kKs35RruFzxgdlnH27
kMkSh8cvp71m9PWFVzWlicMW4RCNFisGUOYGzTKJS+ta6kHsT1EhvuuCaAMi4mQ63xu4/XOJlCQG
36E5ZDKxmuLC08lCdAvR/nTJgBNoJRmhb9S04YOD+1f+Zo5OWoRUgluB6pB3gPTMCydgC7sKrTkt
IIpzMraEdT2Bn7xVSiE43diINl0apyDGUIIuc4q8aGXao/g+ig51Kz3YCugfX2fmR9X+n+KrinXt
Hlhc85NRU+KudCvi/LR8VpOMkgkCZah9N6YVZdlcMAK27M10lUR6tkO4V1xkkB99U22IEi1pmbZ1
EiZ0QHVYe5HV8HH38lK5LUKve4wZyFyHOZVGYdniKpzef4VXPRvKjDUNqmpelMml/N3CDl/EnkN5
4lWV9o1lsPhpCJspuEIcMV9tIlrtkIVokdf8nJk5uY00pXuMYjIpFlqluAURSbXchrktD2pPDGjU
9cMqDPmWlxRbL/hM82Uj5/IXesiL044ZOFJOAWEHxqt8lL8BDcRbeuklqaaxR17NANFWWoFK70IY
GdAYrzrjdtBO7SHmfGf2S+jyWYHYY/yh36x10rvCUGn9UNGrfYCEay6HnWJZJVUNkXcu743KXfXc
mNdG1kDjhoKL3bXWuQ2NNstoPm7b/vkl5G2SR/KJBtSVRpkTM9H6ZkzlvwRBYl07dquvwxb2rDQp
CCOPK9uG6vjNCbFdJ8xXfEDhr2FQ8GAWRrVvjF4eikFUz11nmtdQoceHgYr7jFLjk05pVvTNLBY0
/7izPlGEUG+kTq8Yja8wS1v0tMfupOBFU7UkulY6njo+RTxgWs8TDywY6gDfqTkIsXxLBHWzA4z3
TGL3ux7r4xU00EWb6DtdNu6fNKUh2DDdi+H95LlBGByehZmJ1VUX0/9l78yW40ayNP0q8wJIw76M
jc0FEDtDDG4iKd7AqIXYHXDHjqefD6zsbiVVnZqq67Y0yzSlRCECgLuf859/GbVhr1Sfbtial+0M
0YTQxJ4KKm9oXr10XaYovu7y0ZYnLBWIEIid+nuTld6t7yaYnXUYsceaqmUoO+d36iy4VL88fA8J
2Kp7xeV4JY//9UV0es1qyhmTlAnzt2hmdpNvZRXMjJ8ndqcMZXaQWt4bIdrDAdPsZKcZ5ismDU94
81qQzSmXNKZZm5557adBmfaXocFYM1us4krXK+vFROs5YSXTiOEKD0ufBCWj2Og2oTnZxIKu2EqA
wDBb1xkTb9VUUa+WVXCmgCR9arLmK/Qr40ZJ9Nv1usOYdq/dDYly7zXHm8lKTnQMpYRta6HVssfi
CEXdO9blse/ZwAjIoWanWaYvSQr+0GKvb4jCj3pFjanVJ4ZPtwLdNnsKNnvMNyjoA+KVQlvPIMIR
5bQ1p7i5LpDYnPOeVKzBAHLAU3l4TMhmx2XBMcsXZRH9fOpKsNCzjMeEm5SR66lNbTcxsS5SPeob
Ky7xb7TyHstSjP211t7whYT5WMcYtrfSwirUc5cyORaUNJt4Wf9HTEEfb3QAZzeKMwSfA7o437yC
QNLiHrjSDuyRml7paS6InEz5xokI6u3EJowH+kQp700G0QwzRT7ttH6g+2aL9e32Scd6NMJj0ola
h+zeqGIi82lS6xgztZuvc94XO5V12b4fqK70YuSNJICq24BT949dVr54iv6RXOLmi8/UKduoeY1L
Xe9dsFoZnpaFm8+ho93h62gdDQ6O28Iasn2MnlNEvtOVx46wzNeJ8OBXezbwmDFL0wxZtsXOYjx6
Qyfqn2epY9460vS7pWifBOHGTxNulkd9Yjfq1t5OpEEZpcSkjpG9lMwdsADqd8aSVEecmOlahGcB
nGfebWWp/lE3SKQGbq5fnVYRV2XTYTUG3fNGiYUToKuN9snMAZSkLJtr0tawYoxtdpMuFv7G8js6
o9i2MdSrnYU10pJQyXDU4DfBz+W3WkzclWohA5ruMHQyeznAo5cn2UhQORNCbTgF6xGaVmyXzsx4
hMQy+YwU2j8bIzALYQHBOQEwP2WzJ85uwo2DczzvhW46EYSe4REqNO39OGd7f0WAYCo311UBPuRl
tMmQkpc3n1W6bDN/ab4UbnUzTF7zlfg42m3dSS6GsLGzHVPGXzZ/qdDWwnn91JO9RvH6CMhUVMP7
Pc/WWB6NdalO6/6uF8W4IXyyeXHkROSIAvAOczi7237IQEbW5jWbdBr4dLLlrS4UT6bOKUXez+JG
JIKxb2LOTPFJRgopesF1LCwqAVb5dqU3Xy0JBu/TALr2/hrikkchkQjSB6Zemz/ZCYiH1c7y9h3x
ERavD140ZeTiIk28M10wxtHZoWTqGZXwnM997CLQWOEBLdG4DciyvQjAkVu/AnlLhot+0QAIjWn6
pnyiiheWm4imOaEYGdf4Dj8BvdKbqbiTjT1VZMsVAX0KJVlfY5cuexymU9HxiJNRL5nV843g7ZuA
OAtLEFEFEFxMTDzQjk5mdE+OY5DzCmJkb4xbQV5EhBOfg5M4FvoUPLoC+IJUDecTRBADb8mwzAYo
c7pRfsMqkGR1vZs/C6xvw9hU5VFbwRUcbdjW6OgJtluRmjXhEN4CcQ6RWDL+psoE7JELWxxjyGz/
jt+8H5JTAXYr6tQml1r7oevLWi57Go+vrCiWZIvA6h+vJomoOwZO5VHUzJp1oxTnpjaLDRYV/tnv
WvnMRHBBJZ6AqSHfFecRS4nLYNNpRYnesblrZvsdz5r6ZUoodpQug/Posc/WY8otTB2pvunkiGDr
WfQGfjkVUI5Led4RkXZe32ep1m0Y45L2qmxLEMkg86h5C8WPc4jOVxlymod0Rb2pS9ZTgAbtxfB5
Jeylb7/3khy11IiTi9c3wEZqfX+YceFGDA5ZunydeEW/3stbPwAhxe25uKvGARSJVGmIDob58H42
GB0QcA+55+Kx5YM7AaIOmmNfvERzOCrGwD/LgDJEzoX5MCriwoKKnAO3phK2aYej1M2Nh8bFnzzr
eZBY8BEhXOriTM6MODsmRWy1PoOU8vBLi+ix2amlpjgfDXYzYn8f55EyuSnA5/S6NB+0SrDZso89
407ffMFCg5Q9CMbROyQ4dICWPhbvp0SkI2FzlJ/Mq+cmos0pdgmpZjtZTxQnHc1OxcLGV9YCBa1L
FsWsD/VLaWoA1COYsZXFtAodhbOF6eHGBFzectjz8rxvs5PH3QA5mq9UbSdPdPUz0c9mtfYT7QQK
pazpRgHafG48qnZtgStAPvPAzdTZ3tKBdVQETEB1d2jo8SzeNU2P76YRvMwspyo7CtuRp7EpARHX
rRIaprlVhVVcIK0R/uNmDqgX+R6WDDgfUiAT1qQCncaUYQ0pNnAakV7/w1uj5zs+eigo8CyylmlC
CP9rvmIXT8kh26U85hChwqzJ0gshHy/D4HDXFk+zjqafslSGgnvQlTrd0DDKZ6qS3A77iay+ELfg
gLqld7JrYgHZZEcyQR+hxlBBzsO8GXoe+Ozjn1GYQOrvv3xfmHOVc8RoRHZ/c0bO1IZD5SiWbroh
mWbeVWmekU5as6AzqsrEc9hk4BonF7vxkFgsTrZ8atyFjmz0ZkKiirfeXmqXoFQa2Heg2CMJ2mZS
fDeuVcA8SVoyMub7PUAC33g8eiXcyd63vxD7mmLaSzHbAahse4e0vLCoe//Uxd2fOsf/GVX+dlTp
2EwJ/25U2bav39K+/dF17V/nle8/+R+Jc8Efgem7CCociF+G/nPinPWHgyGj46D1YVToWDQK/0FV
Nv9Yp5JYEMJ+QIy5OtP+SVW2jT9Ma9XR0cS6qxGo+68MLH8hKnMFHVIiQlYu9stgLbBmTMMbDYpN
Vr6llPp7XLfjMPNRIv90d25+nSH+syuZeBhg98DA6xeBLqwLYa/l6sE3IdHgcv/SiHoKxzjto3/9
SlwjQMtNh2j76yf5qdFPOi1eoPE0OHYWPUmW+qUdqhxp6vL4L18IIAFXzVUroXOtv15oQDYQ1Gpp
DjPruSiLt1jL3nL+++9cxkGR6/HEf3lG2Ndhg+dMDT3pGGwDn+EiucVQTqfs37h1vKsIJDAIY4T+
C2+90Sub4IeGeMBKnaeVmYQCnxpQ5L/5Uu6HJphkPd9lfoD8FHo8bq9/vXfeUDFDC8bmkI5E3Lr9
fDcn0yOZIY8NfNfN39/Bj3DL+8UsBAM4yQFgOOuH+emNICG7Zm3WUG/hD208jpJDTqhyWGvZq+6D
VmW2skJou/+6gQHf8t0L9V3h9XFu7aqabhj08gD0UN/3GI+HTkAMEBae1m/W10cmwPt3BBJhV0Au
x6r+63dcoP3P+PM1mGmRV1gxJ93mph7f//2d/CerGLPc/7rKim38dCdXhsWgMdQ7aMFEPJWaHodq
FCeh/r1b99OVPsB1Y1GlNQNxXpCynzfulL8uNT3A/8fy0n/9UuhFfAjSgRfY2Cp+eD3quHL8qm4q
5EFmvWn0QYOW1nC2L3Y1bwPG7hsjUMZOwjw56GqqN3kJm9uStjjBi8CNYqT/IFUPS1PFIO7bO4zs
5bF1XFM4d71XvM1Y5h6TxRg+NV4bw01YWjc0AzCmuuGPzGlcbWnzTcbjxHF4k6xuZxWYT4Vn1kcn
zuOXoaJAGavJOcQeaX71TEQTxHt/U8CgTABcewbcgG4gmJLasuvw1OqLUsBS9MQ9STb2ibiN8ZuM
2eWNzuWzkwlyO+d2fTVCTcyj1PPTGuZUqX/NyRHCKYjPo6Gneq1ivnQxdM2uDpLmwiCv3nSYVKJL
teI4D40evhQwdhfsXZKGdlJnGpZLEHVNwb2tdL7dUrFxVfjgR5ATTAgUbC4pQqCt63IECKCSHWrX
GkooDg8nu6KMhDpaXxl6h3C1otzxg0qLoJyZT0k6OFdTYuQviV+Xj+4IoiRbq/ki3cp8ivnuTeiN
YCMNTN2FzwTXP0y9Jugiy5pZ65Nr089q9HKP7UjQGkV3dUvycvcSc2sImJHNxe3zN93gmfYELTxV
fvY2tWN8DxuxPo7r1pi2bX01l+uMQVFuJqztoEzJ0nOnOwxt7SM7ehdBDcn2Q1JaIWUAahmSsAQx
xfj+hnbPnDKxmoCc9kS8uYR4XhuEXe7dvsTrwNRG0Pr3175siTYkS88/py63rMi4CZhqkMtop3NU
ySZ58BdyR7Ajz4qXgBSksJJjvSEzMGfET97RQgSWcst9xpSw+WSAKwUbN42H5zRutGDLwLL1sUkt
siV0QQzO+MYvTz4JAw9Md6o300vrE99x3hKsEocQhuTBJgf+scY1/MEiizWPCDsgo15BjymwY0oH
MmomQEWFHxqWDyaPoIunwiHMsUnqkOgeDbMhN3hspWLZ2aSYR4PNEbcQ70S306xBIERSpI8YcyXD
vvdF/hqMCAYCwTrCCBdOTxYMJQnW8UTdHAzPi1qKPc7JHc4lmjIzGPyWs2wXyDsSKU0y9qELtfkr
Pnjtd0QN9dHWGPxtytFpPw9e13xJctu58uaSPRQgzAkVcO0JMlrGEHDMtMgoeBJOmhQvMjHFaYoJ
MWJ2ZULjzN9oQAJ4O6514oMYO6L15o02t/QjKfSFa0LeGBIn5Zr4wxPqLY6+nqiWKPXpwJ00iO/z
AeLqJm2m9IdoAucgkBKEMyzN5Wwb/XPTzsMeSxOys4KeF2EZfUHGRvbWQkMKpQbRtjXKPQleP7pe
eZu0ne6FRDdUD1/7dIYrLVxgorhxrzgKvdu0Z1EybJ6gs5fDp6FTwTYpWOd4UcWh2XjFk094+xUh
E7tqoT9PlqmBQDoWLSqMDLWG1ZW81OyK001aQioRfR5cLIpKxnSs+qIvaauGJgYnJtl1Uexu1dgN
e2M9dxub721W+WvWav7Fx4jqtZzIh7OGzkBzPoIm2LF1mnreKMyG45c+gDqhl3O9GXDC2TrtwjKq
fBlg3tZj466pEkVby56TEid7a7hKAiiXr47DRqkU+wdJeN7tkhEUaCo1b2JPAoY5Vu/fEvSlQP8w
8CcggdewD5Tcl3rVb/I5ZxMz+3rjjlxaAcwdMrJLGPMb47cUqxFkMIK4oZaAJBuik8rKi9UQ0pSO
FqIPhqGXVq51dW3WV6XR8DLReUIPrwwb/xPuThYHYAkuQMv7rgtJ7UtX+MYPfWS3GtZ3xNEX4xrF
V3adO1OyG2a8Okh2y2WoaZ1D+qyzaxm0RETTmJFjLeyIXT1Fw+LWn6ETBZfFi8Vm0j2UZeSW4kjZ
sXOXulLocVzxMDRJTFC6EKd46avbtmfv0RJ2jzFg0RdDxT0P6n5n5diyJGLIrq3Y1L8GRt9dAbVQ
j9b9xS/a8tC6+rDPU8wJqiDRPnUqu1iZNTxred5e5intPsX58kSE2gh9BRqaP2N9ay+Gc1iCbAFO
ltWl0VR8UxZfPEkkFwPYtzpZfeu77DPr+VENenIw/VojSLWSERoHzH5mOBAci8mezf2r5tR9aHoc
equS/ahlaflIGJY4KcGOo1c+hCXdaFYvOUCXf2yypCIi+ucZ7Oi9xrBwyRbm3BYRnvZTf8DlwFZ7
wO7QBIodw64N0BPMZclmltPkSV6RPKgi2HnFUYxSR0AImQ73JFWpzTzIRYVlY2UVg1DZ6dAzRrlm
UJqf28qsTqO0qhOsaL0BX4auYJVtv+kNXBZKYLAJ58CreTSnauHwKRX7X+WN8Z0EzcZcrMiJl7Oz
oUpPYx5YRNwRijr4J2g1tUBl1cNIj6jFkbSHC3blb2gNU0JFh6L60TgQbYws8Y4TGDZkwzlQK1Lj
6ACOE/v67K+CaaJKu+5GuB7JZCjrAuzb/SSHn50qm8lpbwxMfY32xS/0AkbRVN6PuTXBJzRcgCaK
a8gOjTcPJ1HmxSZr9K+23x8apCNMSBA62g4ic9NlfbFxDLeOk2ufDEtokNG8ikgG25z3rFPTCuuc
aXFf+t3BlFhfTjJ+Rf5abD08mLbvJDAyO41n5PrTdc8ZzWwgIWJb2GavIbiylmuWa/ItQRXYEwqG
3qP0poDSUtOO2eTo/s5LKvY322X7thEMEvLs2WM42liPbBq+8KFgIsKsZnaG31Btf9WqQ+ml99f1
wGHkiqnxXyvsdiHEuG/18gAyxX5jjsMnrPJ1D/8l6oSO0vJ6xlQGyttCXVEERHyz4J0rZPuwU4zg
d40a/Ozm50Grv34eEAI4+vge/+Ke6yUEBeM3WR5UZTz2OhhiwZ46etmrKPu7eOaY+/sW45fOMFgN
p0yuZFCP4xHw4QbYg1MlQImHQVKECTJ1OaA4joVI6yvNJjPv76/3q4HPekHPWd0/MF78xY5QKAoc
2y0wbvWJMl4j8+pN1oqBoHVVvXZkMGyLFjcx1/HHm/djZyRN1N2n5mjs4PtpETnwzivhkMN+Iov3
N43dr64UfD4M8GBhrbz3X5ryBtt18nr64pCiOzv1Q1u91RapZOHYjS3amcSm2C7LkoWU5kZ3PbjU
mkbBJ24MCm1olK+UMuLkm7AbZpPOs80a6MHl3DtXtgmJWKhcgei3wbYbJPOCjon4IVkNyS3Suuut
7VXxPTEV9qvlYm0RBvxr72uGdwt3kgM4nidM5LIsf3k/FYUgxCYal8L8nT2JsXaxH95GFP94YiMA
cCCVfXg5kh52KqdXcehW/ZGjtXXYTZjijJb9LDOkpczWIarBotk5CjYrZvX/qs0vqTHY8kB45ZHw
mn74BJjMIVfJGG0F9Nt7R0vqq8Yef7cN/IJYcBWACpzhyZbAReBDS9pn/RC7os4OLsIlZqdsXKJB
HCZhsSBCKgg+nXOaByZgw/Pfrwfz13tMiQK7wl8dOn9NzpiNwh5UOeJb1Y5JzAgPjpQWx8FL1VMa
t/XozJdAc4JHhFSPRTDLNw0h1rabB0LucQRIs3W/VV0oy963oLQ0lJN2oQ7U3wyDoYx9l7ERd0ct
xvLzH+Df/+DVv8Gr15OCB/nf49X3BHWm/yt6VXWZidefAes/f/Q/BDb+H7BvAWlR2Bj48gKW/Kmv
8a0/2INWyNpGLfOzs4bl/GHqQMh4G7MBmLw6/wlXWyZ6HfQpwN/vZnMYvfzf//Nt+t/Jj/pP0Lj9
8OufhSjOO2L28waA0znUYxsLVz4H4QIfYC4yqsnLgxqIs6rHzDZIC2uMhEAXlwrZ7FwBsSMSSe7f
BpnFVmXiNHI9kua+GcrUpwegUHnI48x6ctt0vqldU9wjso1fAtuYbpqFBFeEB4tzaNRKglu35qtM
4yT2CuDqaJwYfG46bcrbEI5OYJ39UkuvC6MGMyo5QU/9Iku5lXCTMGKdCUSOit5N8dYacvHWVngJ
hMRM27sCFsolNfLppkhjexUuD9pWlzSbKp5FFfIIBNYHZEmmx2FqGSfVmDGZlMVN1JlAS31lWaeR
/ucYTBluYFMphy+wf7xgI6u4+8FVDCw+bBGgAekFAeI+KGTKX1wCas2OdZxipJFR4XY1Sn5tdA7Z
WglsrUWv3jIe+IFY0unGFbAYtmQax98X16FdLIwROvuirdpuPtmT3TjwQka9uAsK6GpQ2NPL2Mfi
gblWfelaBU1tklPibGw8G6BygDOthIvSIDTRkLUeLmnj304Fn0u6pKSHuRHH0HAZa04hhmZrv7Yw
OE58/yYuGbMhhFe6sYlx+hUb1II1BTu+B85CCdvQaxWGDG6cNsWSI7dpolvu326oGXAziZT7JU3H
c9oH5m5KB8q4zBH1vWFI/1azeVvAvirGgT6NKg18hJmv8bCGQB+zmadDuCxJKL1XXwolB+3+HSN0
vdw4sV2OEYSm3kZJbTotIRHIT+zesHaWyOTXEQTsi+pr86nRsVaIggXsMHISp/2Oi5S/JUUXlaZP
+X07NQzW59kO7k2VJbeTtUzJNpiUFkTOAL8rhiwLHVtzzE2XauOrv8DvLVojODcNWWK7ftaTkz3l
Al6HB0MDVtZM+ZzFvXYm1p0h6Yh6Gl3A5Asm+FZAGjoVtDPCnMAewkNMXJxTawpuYN0aVBPKdT8L
YyYyuNV0jBSs0tbgNCD7Xhw4H2qx9sk063jI0OSNzRxq3AgSx5ys9r9IvErCFe2XUdq4Vszz0VAT
w6nu5bj1cd7bJViLmf0hrpXWnTq36fVjKeWcPWGaE3QnTKQcLJt5fZ69ONHuYc+1EcKtT15VDVfZ
0LVPNI3XcWAl57InvfNb7mjQM0ITrMTWTkmle2LjmaX+2bH0bEc0FJgFdlrkokMo1l1+2VlwRuSS
jI9ZZ2YbLUjrT22ekhTUdHd5b6QoBzA4DL3cRMNR8A49IrtK3APLW3uAmRfva6Xo8aC9V02E9KrZ
YNWCHUNBu651Zpt8R1BglocZs58+HHqz38ykzV1pvp4f6153NnMg7urFP3d5Gx/zwWijwK+n0+qX
u/WmrNzaHZU/vIA9YXQaofHsNGWsIhkv+8lHVIDMx1ixa++6JYS3Iz524yXj3u9y59EA7wjzvu/D
BUeFy+jrdyRHmuGAPILEuyDdJLZE9FXGDVuFm+xi0SJtdsSVLpr2Rz5716iT4y9SFeMB49XyXmBz
cckHDFfmAuNKOP3DjdHj3CaB6sMRHtTedpfrTPrzvrT1NfC3LXcUGHRkGj9loMCnPlV1s4E49aWO
YR/h1XJZGvWJ4V0cNWY6RIVVq72MBYm7rqZ/Ipx5vKCvggLQ1l8Ddtu9yAx/m8VzvKvR+EcidloE
8abEy5CAMQxUtFNeZQZY7Urb95KXmoB2jGbTDPBlBmgNcJgou1o9jbkcD3qVdJ/zXuH37o7aPlHT
W79CpyAu87ZToFKDYcYvVuGAuE8xbB03t5kwarg5Hnu3HgltqSiVBLX0LggUsCyAZ7Zv+sI++fgk
RZMGCNXDMdtnyzpOqFqG+Y5d8Va4i4emWwoyy4oly7e+zLq7gIT1xwDDXcTzmO4yKk6vFyaBXwFs
6yJcpqx4bryy2oHrqjDOUF8Q7R3s6wVZVTPG+hOIIBlgyHiiGmbatfABohAEgXJa1Yq39QJFy6Rd
6OkfvURWemQEst8l7eJeI4QiubOfusI4OVTb56CofPRxwpFR2WXwuKBqkOIuiQIDJCXD2+nsOoIO
jAEGxMhwqdI1QrmBEOMhwtx74IonTSUw/pqkB7bstceu0dsn3jiBQqcfmyvdUndunNe309Lp1xaR
aps1gwpknNfAHnc6yfVY7ZATbZpYLgytrR1V7OU/rNaufvTVmuSeWhV4WBePwLi2O58EVGwrymfp
bCAyGZ9rmOt3eKX43ye/T7ZNIGEJxeaLFmBElInkGdNCkIdZgKrazmdILqBZS0u0mIWAZDDY55ZZ
xp8TZe8nK38BZ/lGl+Xsl9ruQsQtQ2Rl8zPMkgBCSm1uPE+9ygpezmDpRzi6xVYZZvMjQa+Gt5BW
E8lk5QeSvkUdmctsbxc3Nm5KTCVoQcfiVhjutUg6ca4W1W8BOPQ5RNmZdbDmFPHPLYYoGIwQA9pU
8KvyFJ3nhlKK+gJ2MHQXAiAOnpEvm5Vrj+3Turki3V+LGelHna1axAmatU1FnL2aRfGgmW69sQCz
XlLTyw515ns/lKHu+sF4izGO8lUmo0DzvojS0GGfQVmdCt07BXO8nBu9R4diyS91soCsBf1pFPhC
0Zo22wGCDyaHg4Vv7lwdraE5OjPsT6SEnzOMts4l73woIN5CDGuDvZl3adTo+R6BTHOqu+neXtIW
linCtXKAApjmy/cOCXOEwLa+j30E1xlsISbYFQIe7IcHnBTqLpxFW+3IbsNaS/O/xYn5bMgk/qJL
x7oQgYafhe/cSgNwyXS+AcwZxwyy2raB93UFobrGvcT84VVjRF3wvWWukGLGVZI5hwvawW/AVFu7
sXEUAJ8doFfuqVi8Oybb+AyVY77Dc2i6mMKLb1RcnxQPHXPiPSkd1+nc2pHjNbyioOObOZ3MjTJy
49pq8s9T0bh3MdaQ+2bMnD70TFHf9elqZAWA5Q3YKrgAkTZH+hmvKhcP+eWxg5a0FpvSEBegRQDU
MbjC+vnNyZKDNCuGYpp+icf2spRZWKYdCpvWC/OmelEl2r+lnR7Gtr9pjO7SaeIT1RqK6tWkp2SU
E81zX1AD9oSL5yxzxy+Je3eszFkzwm3nLFCbnN1KCth1CpsUD7anVlTLDe5AxT88ev+n8ftN48eI
IQAd+O8bv0/ZN8I7XsXPLd+fP/Rny4dnIqp+wDY8E7BTpbX7z54v0P+wqVQCAgAd/FltjBH/k6Pk
/0G4Bap8bBhdHQYRn+K/OEpusEZurZwV0BJyYD80eX/X9H2MimHPow6xLWxZ2als/aMtqZw0lJ5l
a1wJGK+djIakyqaDcpgQw7oXeIrX6VzV53ytK5l1EPCFyiFtYO8GjfPqZYMwDSSIxN/gppXz+lJL
2iWGIIkpKVTQQAGq4EmEgcBPd/qfkJ4+YJkmwCgEJG4teTzwvD5+cr/FEQqvanUF+3+6M1KhRQ74
/BmjGR0G4sxI9O8vCCL7V4SMSxLzt4K1ELpcnuYHYo2WlVaDvV1yhX3mue48LacAAlTcEz6RSNTv
UpMHQ+kI20YZSHzi7MGzMaUDcdo5SWrUx9jDOCFcBsIJQ+HGDNDNzp1ufJEhPq5Fz6RvJfaWptEt
ezsW9VXerqGJDPPpuI0iVm4oleTsdQgEhsw64ut2pbnDdFcuYJCmsTivnWjqNsylz6UC5tAJ7njx
Om1yCC0PR1djHO3yRJiqdG3f77Axnz/NLtYFCn8BCeIH5qosMPDZ1gISG7vGuFY+A+zIS7I52cLy
X/vW9ZPrqV2ibE4T88GAx76Emdfy3VqFWk1L5+kmoc4DtTIzf6LCMpsv5jAWC+xgU6aXKa34RO8d
M2h3On1WeGGQYiA19E4mjkwtTr1Q0a7Jt/C0nevNbvNswhpOT51qef+StlzgUWBcebcoATPYwnfp
qcEnUXuxzI47l7XkmKJ2raf6qBqfnnQgJXeJYhfpD0Ojgd+leuTTmfkAdDstUqel0vM8XVUaUElq
JVZRImJdLAIL4bzmYHeP/cywa+gVPw75nZJIEt9FogB/td5KblI22zwF14bj+Jxih9AcbLr/ast9
tPrIySxuS6aVDLAnB1nU/bzUa0m1Jghf4SiOt9WyPhJvhRMCmRU8v8aqrwKpMVTPyk7zooUI0U9p
Mi639Dmoi2FGTIdVCuij78gMosvUzCIs0bEzWXK90dvUg0mrE3vJpnQkhnjmOM0PyOO6a2BHhnJV
HiOdwJgLFX7eOZ/mOXEfNQCh63FoyhvLKpJXk6n4gTbE9qOM0/ZVJMXw1OBaOFEz8MqmI1jFMA6d
H6X5OsypyriYT+bkOgiHai941FzZdrdmtmjuxhk8XptBedzeMatcddG7ycGi2kk07CKrXlrGgq7M
TxeLcbGtmd+g6vDsMmyhxrc5n/tmdYiq8jcyK6a7rNKBoVxsnaM64R1pIWr3ESNT4wFDEh5PWWjS
DTWOZheJ8FLCn/Hq5gt3hsXl5YJFWTT1GO9aXWva5xak5g7whoWgLR43ODPpVfcFhOcrB9l9g1Fp
y6B3yCGr5LE53cBakwd8BOfpbImeW+/VPVeBHZEvhK+1cELwlOG+UDIDhPUOgyaRFqZ6KJZF0x61
3lvkGQc0Td3ME4LmXclcavy8VAAYn3EDq4q7eMhRuaEtllQJlnVchnV6sMwV95JhIvdy0kcAsSBI
uBGQD9UhLn0MXmx2lfTUSDxpovcXuZg0HlyNIFtt3GFdFJ2C4R5OI9ouNvPafMh6kIrIN/zUfZ5K
vzcveYwKIUJ+XdTfPGs0rlPXZ2rglxXX1Ioknw6gCSp/oaBFORY6Pe4CVux3xZNihzBS/BgWR13q
SgjXB9TW4mDrlYmmtmaBFT8IlZ6fWunxzLtSGdd5t1jTk4+VWfHD8YRJhW3PFJfbSh9M81Jx/ixY
cvWIv46xMP0KuWvt6voxNS2AA7JbIXZpxADh/7EgRMgS/1rg1v3sDH0Mf8e498iTGiOsrfrPOLho
W+SW6YYXo42sHrthXIJjzFnirAirDKN+wzJmZ5N6lXNg5O+u8Tu51DL4U8wYdwB3rsghoM0xNTSO
XQ1Gjo+t05iRVekvGjP+sBNU0AVmZGGWjpN/MAoz+Vq2sfdjAvHAn0GJS1e6535Uct4WpZpu3ZoO
27EGsa04pDbg/dYdbEvxYthptTOFDs/AW3Cf0ztP3QQJGIDX4MjHRLMoP2VNUn42c6rQQG+73aJ1
dGDDRK6RQksF27C5DOVSnR1G29seydEt23rzgoNmej/Y5c3o6RNNgmypemc5hToDh/2Q1dl90rrl
Z0Lj2mSnOoFanANsUxZyOZVaUOwwH8rCQY5iVSQxts8Gq37g0GmehVM16SZfWrHzM71+Sl13vbXA
TDj4OrTUrtdP1407WWHCCH5DO9e+ZcpTmxJh7sFcMwVHpHXXTtJ69ibVHTHTZlEObFplDjBxqnrv
lxKXToiF9dGj8N8ljnGbx3Wz16n5N4rv+IyyBtoBZibuUTB4G7Yz7tLXsrPj+6BJ3b3WLsXO0UiL
IMJ68fGid91rLe3kFRv2fCCEZT7iPRcQqFCM27lVCiQZuFxi6IpwqnUfhmxYvut6mV8FWA9eKaGC
8jdc3A/zZOoT0vT45324azF0/et4V9aV5eclupepwymvECufZ7Q4hGwNLhCOBPVVzCo//H1d9IEd
+35VMELov1S6a9bjX6/6/9g7sx25kSzb/sr9ARZopHECGvfB6U6fwl0xSgq9EBFSiPM829f3orIK
SIUSyk6gHxuoAiQoJYY7SbNj5+y9tgxV7MST5Z0avCTPoGpYGGpacu4/057/uA4ec5I5qfZWufvP
1xnjyh46DzSeRCDFmqq3rNmrHdGaQxaM33+od7rVHxdDKICDnAIZ5e27r1LwDmsRReDJzZErVatt
7IcwXEsGb/f7S/1ayDIcx9FILa6T0fBeQd1EnlNrs26fTHsR13K1I1kEsSAB6atz52Dg/cfXW4dP
gsdEt2F4vRvzCLfitc0L66TmOPz4xxZUxjo7hlWucrouWfh6f3/N9ev602iJr5MPt4bKADrj5r0v
1sGwy95re3nC7Ed15Wg6xQ8LKjtwOSOnQQ/C3/K1YuTXOn3u+R8/pChALb5nHYihYb2fbVWlbHTY
x/ZpGJL2ME04mmYx/V1m8K+vAlch38Gz14EcJ5OfH9E8NCaaO519ivDMHRbmY3vH/ds8lb+6CgdK
l7Efc+xfBvV2b9IH0/gsPyT3NqRIgJlYmX9/y/7isbQ8LCUgPbl5cPB+/iwZtGd8YGT/GJCC96Rw
8FCMCwS6HVp+ce3reVR/c6T7df1iTWcN42PJNaDm3ddXJmO4TLktT1oV2p8FnsOT0kdKkYHUrl2J
1dPY2J3iEfn9R/31ZScsA68EM0/CSH95Izx0XrqqLQPsGm93WLFO9rTftyrFXPv7S/3FR+ThwNNC
DU4wzfvF0gGpxKUKA2PgakUrRHVWHdLYXK7Kp/UEN69Pze8v+lefj5wsF0eThbbDfLdCj9iVzdiz
xSm38S+UBXL5XHfjPQedv33Tf8gnfn7VPboTpAtJx3PcX9+0VW+rs54g0+3wEqaiYPRFMFB+X4+q
vVaQ3FDNLZTJ80Rdh+hz6a5jA7onQH0iOVxUKFUxl38jgcqk6lQlwm83s+u/iwz+9QmHJ2A6q1EG
64p47zEqE2ti7Ai3y2Dcix8yxH2arsOTDXj7tV3qUdb//k6IX99d3GW8VasGBYPTez9ElNMvCdnj
TpqrUevOrsn5gUEVWJ1WsGXGdbg+72kirs2QN8/jaCmxNRNvvm86o8n3TcQUPKBKYqoBWCD+x289
qjAscxiUTO7dDwHLn0woegMscXR56wvlUnTrVspsmNFsRwJ3gqVT/7s2zi/PJm6y9W2glcMjChXs
52WmSbq16F/UaZShfOmAN6SbpSl5TOdVSPX7r/+vLkbfCBAuKfJsB+8uhozfI6TWW05zhKY6LcG+
6Z3LKcfSa05Jv7/YL7eaT+auYY86kz6Ws3dvXZFpou5CfTnZocXBMkp6nixeRE6Jv7+QseoWf3rl
8EGt8Suw7vEs0hf7+TvMzTiZ7dqZqCDauLvVOcMNvuZ2PVmWRAJ255pAhnYnI/zrMTz/mROJY4LV
z9dtsGrm+zjJ6BNoE4clhKYwFZSDdlnXbFpZdL3MQM/X7sfUZByOJ2SLt30JY6v4pwuxveahI8hj
X8P1974USkowgE7RdScGNO52Qi14BuKQ7CN9+cdVF5fiGUDtQsPW+UWZCP3H6McZZ3uLGAa3eMrn
J2bA22nGXJ1lOf9t/3Ddvf50lxD2sB4avPqov5DZvL9LpSpM0bSWPNnNLN+Ixh5PrQy9jz8aIrbT
0dVpVG49VfNs/M0GYLx/ROTqzsOlZ3LlVe1omT8/IjJH3I7HIj0JYIeFgk/m2qTfLuCRTAPpTei+
wrHJ5JaJs+iuJIfwBpqECR2MfkHFbxjpcq8PBV1Ela39mqZ11oPF0PLrHwbxtrC7FNCZSG6dftHI
QakYphyI1MmQKGeuWd1ZaYe+fH28co3NYL/0rahPY7vUgN7tbr61ppnWWBciHD5nNI7Q7jdjtAZ2
IT++WLqWtVtdZMXdRLfh2tq9tp9lYt9Wi9DUvnJKhMVjD4JQdyDj3dCW1ku/c6zB28SyJXwgkyhr
yP9QsHfIpOMArZITSBfhw3uwBmgsIm4YzgxNYhGLAWkHGqWp0tVOmxORoyDeiFx8m1o3oymugX/x
vblem6Fw4OLbcZn5taM1+JgYiK0Za61HLqU9ZpyKykbxp6px/l18jllI58XL17qmqXnX4jK3YOKW
Hey/TESrp3FpZy87Rq4239czw95bVBd5dQOzfuzvOowfxRYrCW93JYo6Q+GAlWHbDr1oAqTA832m
4zGNbLvK7p1adN9m9M+KDm9qqTfTLgd5aRuCAHyHVCVGS3rCX+SjWy8WhC71UONoRaNrpPJmXJl2
dDTQYARJ1sP3t2vwO1v6IHSuehXTCHeLxTZ3GNf4F9FuhLiBJrM8NnM6aA9zlXDpJlPsWp6OZLzZ
xLnZGR/KabT6e5FocQeMH739LedVAC1icSDNYR2Tx3FkeJZth37UfFWXEFJsgyXcUhFPUFkiM8OR
MCXOjRxDMR1jmCYh+6rASgHunJ6WWw8dQo6cMyzCNY8uYzToc/soSqvNwcxYPGDE8dnGVUta9oYf
dQA9e54+eC20GmLCa+IT7DEITiGNELeh21bN371ehbfQmLA0/mjBWfnAD2PGs3iUpAm9JGEcIysY
OtRvf7xW9mrXIqvFPE4O6OOXkmj4lub8Ih4FU3fkr+yKjW/0iOr91rZ4ihp3hU/EucX3anRrz9xM
u+EVV+o0BjOmuNs/RjMEZ72ElrkWEpGktnMrB4ehSNdObEt7flMTD3+AnEQH/sf259gDTcaY3pVz
YznMIzYZCpo0ANmmd2c8JrymRa0xacgXyRcr4W6bQeoZUXKHnoAfRBBW0wZ1bnT3pRLN/GWYHVOD
AelYWXbvVt48XKw5F492mpbSH6AuL2+uxiRjh1HYkHeLqOkCxwu1scn7NzkF+zFjgLjakKaxPiuS
aQ6WQNmbzicK86xHntz20OyIIBprgJphiGDfZwm30lPednTrl5ymJNPtUrm0JHA6kWShz7Ta6JD3
azyDGsZ0+mPH/7856d/OSXlr/lSz/JI9d0nK8q2r+p+0sQayWv7WfwalEOZdk4MD49DVtf4n+Lzn
/MAy6Lb7Yxb6Y4b6H5iD9y/Q7AiqJT0hjm5/UsdKE2S9ZwI8p/NgefzL/2hQigL95/1b9wSHYMOh
h8EPqBviXfFoogcvyNvWyVnSqrgZfCFtbQsaKwQFLGbCEaQJI2RBbtEGRBwJaMJ1b77Ncw4Eq1BJ
yZxp6S7QUqRX4ehN1adZ5VJ+FB7V1XbqxGvkGtFTgQTSJ3fG+jRC4rrAz+3JAQMOGyRVasFax2Z3
iSb+0B/t2av3WhpnhzWB5eykYG3wMd/lbW++ahMw1TPTqBncsW30N2MKbffJzMgpuulUowC45fY0
YBAqzOFb+mN4a3QzszGUo0ASA7XAyFQkaWzNVjdxMZvDM07CiVnTAJb9kiFIWGuBwqmDjHv7AH65
sH0TAQX5UXmYPImYmIiI+Zfy2ySlvSptRJlk6jYPNprVY0dWxd6Y0285dfkucZIVK98k6Dto6+9T
I3lcYN3c2ikTzAP/iXkBcRqiE54h9vSl2bfojyxz1wvtZc7kvEHwV0zA0Rw2Cki/u4ajP1Y98DVb
GpWNtVMcM++FnluX0WMeJfrBEcfB8xpO/coLP6rCdR5qxwofifIifgX/valt0662clhMkpXZacP0
8whMZqeZBgotzCV8BzWhMMNcnmyvys997ayiymJK1somZDaMXvncD33k+lpUxzsnsdV9U0Yy0fdh
xHQmE2CF+5ZukdFPhMJOClWlu4yxL8MmDdwlDA+yKozPCKnBq6lOU49e7uRy00cT8iFEo25O/qM7
lE+R6+B32Q3ssbO2I5DK67o9s5FF745xZCGBLtIcldYLGrQ24s7lYmNZubcrUMkYEMCuCgfdbtZD
LOQ4go/0ru/dOLQRhUvciFk1pUh7weXKqilQoHik+wzgKTe50sxk01kGVGkVjqBnXcLVNOcxm8Hq
WsYxGtqLtRDApSa1cZLqKhvV+JAu92DHwhNS8KCkMn3StBhtriBKjcsEkZr7DSb9Z6FPKmCEEAbh
uDzQTe+ODRhGxFxNetMUmn6sLZkFfdgYJ4/U101GOUvCHIKhQs7JSdJKCia3ApibL+qoN7yahp0b
T95ifCl7F1y1iFDpxL2GIzIdg6p0ekSyEA6PVGWvLdXEqU1kdG6YTGyVKvQd4Nw94zN0bPUQSPJ0
MgaM26TQSj9qNE/DppeS2hPHb4hKP2PGhwDN9AFqig7MS7boi9H5Q6YcluimtGYC40ki2IOje+gT
rduIKhEbxgyhL9tU3PLTp+fUWjTUiDT6jwg8hjfwUMvWjU2+HF62Q1OPsAvYIMtIkezQNJgmrYfG
zO8zN7lRIqQuHXSA/Ooxsft9pXfeCTHrfefBm1KFsXV1gg1BCbeRHRP/Jp+6ptm7y3xJYXqDhxzm
oK3zfjeGDNOiUH4kv4n+ABF5W1HkbyhSESWVkw3OIR4eEvRNxEQJ3+vhXUH+ZBFM3Ius8Vqnxcwk
yfXEhpB7eadDS98Vc1syHB0nnq2agCfuh72n7ul8LfaGg9vmX5VDzixFvneyWS5PQ8vEbA7N9Bp7
fQrLieRb3gpxF8XN3Zh2OwSkW1dV5XV2ZfqSr6tZNoQOclw0Xue6NuR9YjT2qapXLZxIKWmIlccj
G3/WtY5yxpi/x30hDpHTcURJmnwDt5I8NAaXJ+xK5q5jWb/rzQkEnrK9Y5Y6ZK61d4zB9YBlwj1X
qTY5focp4BPryrA1RiccN7XZp9fUGEa/6bN+r3OjAr1qBiZaVnxvzrN3aWcddYOG4D0tnuEuGj4j
Ody+RVCS3LCZ09rZqLK778gg4xvCBjDoaQC/2eTHq+RLLBNYnzG7QxP6WPSRxqb9I+Gf5BMVKnyY
sulSa02L5rNPn5C1PFkQTDe5Nr50yvtsR0DEB2tNORpqghRyMObGFMBpO1Z2uveMlFgukiCuhoia
/eS2X0trsXZWq7qD3huPdeigSh4zJhlFnI9nq5kQ5AnzfvBqpIjxRzszQEdClNUriYwawhq4hi/S
mxi9SsvP1rW01txbtzP3XZLO9zO3DnvvGIHmtpX7JSNT6nNuuTYeFIdXTZOcWJ3xgiV2NzbZidNx
H1hjY5xbWPWbZqxRVhIBEfvZkrt7HMjqGFf9oa9JQEvCbA/iLPEjT6sZVWoBm1nuKywROAjgRxJT
NsivUuN+QSLU3OuidHkXFyuFz2mbC5hvMvGmsdoRkRC/1rNNsp4x3MxJw54w5U9CjocSULs3KjbW
1AMR0fYPI31QfHbF13EuD567fE6dLN+NfB6EA1XmE4mbnMcF3ih20UAC2zX8yLLUdYaJCEA1bOrt
wCnsbCVWFKA0XTbdEJnPYTXU93SPsnKjMZytd27GyjQWZnkbaSNe3KqNIeexr9UEhhyWykq3Qog6
KId6uDEAWqLyMDi8DDq8a1N7whWxbs9QcivbQ5ltXScITh8Ra5Qf9Kge561ccoljdlHpcF+mmnv0
ukyd5tF8krNevxLCqEWHsEAbEVjOZHYbMxdTu5GyAjnKPmvsxt77WmjjrYgd3NFy6u8JHLudSk3j
AKndFUs8fADS9KlrTWJ5Z7s6ka3wiQy0/BHB9snQEL/QuBy3BiDcLyyv8jDhk35JlWh36KDaI1lr
xi6txnhv41zZuG6d+UUm+bDd+OwRmrordVe7RKiVPgI3mTbe2Lnf7YEMhIEx/saKzfylcp3lwZk0
hCSD+4xqvUbiWjgfYf1hcwht3QfukeJgKHX0FDRPEcHiUTcRps9yfYm4YekGpj1EQubfvNf8eBEn
mF2Rfqvb7HXRNefe88rxk9mNO51J/BUcCm6GkS3bSWuBUzppZcyhuJWbWm/zMzbnCkoj8mCm6tFF
4IroszDzoQtDtCPc+B5xBGYEgBrDHQES7kE5dvNJU96h6pf5cYSHEggv8RJsNFlyQ3zKtyZzUV/L
HE6P7W05ww1PCWGDdml6+9qD9WAh8tqBvmCD4HC97Q3glrFl0H7RqtRAaWGixjGs5iYVncIP0C03
BYLZA0nHM2j45mseFcIf5jwBnF6P4oEFskMwNpiYEex+itewuQhdRSEzNq9OK58bRpfnyF6sIKcW
/LjSHBbs/bm7GtoX86GITfFKQ8V+lQlOnEb1kYdBCqYDbfMdfa8sMECpoHWCxgAT5+QMSoNQiZvd
ND6EHFRM3tuyJVIICO+2oPIAJpKMUYxvSdCXPLdoJIKsGKMHT6MQFRcKLb+AX9t66oi9/BtjLHvf
ieaVJgqAHmZm8EGiVaBSGTgLLA9fm77nzp2sFFW7x2l2m1dVCqZ2+DL2EgqGqodNSejS1sqBXLRh
wx6YVQQllXAmw7rfoHXLDyZig03cphAA9AnjjXlN49REKmS3+7y23XMSF0gJe2ZOmeMhNYuDfGza
+zYe5V4XrwOpiUGPJmKXFuETnadikzfGNtSkidS/rrcdHiF3TEMGuEu5I5rwoEqevQI8y4bhmvAr
raxhfY1bNEYNSwpUSkSUBBQ2eIZVFn+ZvP7GpsgPdJevGSjzE8bpagdCD3VQUpwnG3IH4myEdDPl
Ifo2KPKRU7Mv5tWRqL170gjlHoD+17wcnlDWkM5jq7ue7EtKZgv0I1pIv637bS3xHJm11V60dh5h
iWrGRwZv3abPi+Jp7juaKMBD4d9qkgFVC2i7Qh8SM1Qlb7Oiu1aoJ8A/qKLQavlJFSbfslZsxewo
/HI86XNub0igJvVodsMnR+Q3IEfktZVQkEjg/E4BDNcz7nb4ASqi8wgOnOWI3LGLA4WL6qkljZew
8iEKIF15OykpePCQW5tFS/MLiUHGZoHTFRDK1lxtN3zVuzbaetmMN37K5rtmQQ7pdbZYTT1UPgKA
gV6n13JehquhV35RNZOvunbtm+jLFXrGSROuDpOjMn1nHBnCe850w+T3W8WZg4iNZ8NVL1Ft7x3R
DTccdfE/pBnqGnUM3WzcoUzb5/F3zW2GjbA7/UZ0aX1osva2SUxSTGKWyBinAwIGPahrjrgI6kyS
L8e9UVmCjlV6hoXPJprq4I7cJ+CaJnHr6mV2hq/hEL1WVcbzU5l3Q3/BzPJUjQRSc6SKvmgadO8B
bCz8UuVHpnODReezWwOM8bxqn7FBYtZwSW6CCrvRSl3cSFnfpRMVmtalut8PikyNDLY6nJcKL57S
bgmUGHGbFbNiW0iJLjXYDRrkB3UcLK7bHVue4C9LG7+ZGfACM5wWvBxG124mCfYJjG/xnFdpUe2S
RBRXti2MWnNl5hR5FYAgwrnKuwlp5WHU5mblMWX7NNGi1q8NyOZ+BQzo2ZgEUj0aoBx06uZpGtyc
Zmc8HqmsMxhncbmXXimDelHkeuuDHbTl8Li0ClV15X3w3CG9LRNNYDvohrOKE/tEDk57MPIlOw0k
rwTEo7ePssSt4rbGC+f49JKVkkN+pH+AiDGCo62iG5OunT+gYr/QNiYgRc3z3qwgnqUjJ6aRmK2g
Z7KxxTNJEVCi+ypNuY3QDkLDYmaXdH20pb+hMeLSScMakBjXqbkz4jz8YCMVJgxyeSWOyNsUhoNw
N+cbo7C9lENeHtp0OVrtiHRxGq9I8CgtuhgxauZ9gaGRbBuX1M+0iBHm1lZJKdSq7ZTxz3cetB3e
ncieKfk4+QfSABnfz4bPHCUNYmKUjtSOR6coUWvnxRiwXFk7VnSiasky3+XwzVKADhyo3Psh1eSe
4zBdF3NOn8fM86impZ5d2K7ZiSZODFjIvDNmKndTZym0e5x1myErfI2292a1xp0dooIBC+TJocuk
8Nu2TjeoCfVznzX9idDX740iMwop1mY9XxgquQpW990M1v02bbmNVQZ13MvIe8vzyddQlm3sKum3
GZru8yTT28RA4JhVxSWynY9k2XZ7auzGn2se/26eg1Lo+2ii55H3FucZK17WmBX+KcSbiB/7N1XV
qAn7y0IPHzN1SJfbRBfccNYyzNIvQCxvpj7m4wFxBt3soy9mVbb08BBjqtlB2LYoXJbTxJvqD2v0
ij70rJGWaAmJGl9HJ31NHOvoyuZ2Rn19TMhj33KMPLNEf6zDsQzkMO84bvEk0+n3+7GDAyMS/arE
YOzdeaKVoth46fui3Bb3kKKOLm5NNdqZ3+C78TjsqPJTIzVaJ9M0uYFBn5m1895YooVPNPa7zJ44
fbkTuAqOhD3OWqWgdtMV2IowmU4xaSakjJevZV95d2mkcSNda99MeI9QHaonVBW3jvLIG6uFAZdd
D/rOcjaybVPbp1jWgPc7C7mITvpYhPGbK5prp4xz5tovpjDojL/0otgPvfsdt3bNUTeB+SQUIcYF
dvK09EVak/7cjN/rvs38XMu+xI0W75q1/b/itjKjwkKpXPolpJlHWyz5YhPjztqwan1Jq/S2jVmg
/Q4n5YzUVzofgFobuABju0Zam6P5HzmYj81Cnu7ATo7onYwbvW52ZTeXxCD3DrN9+1yTtgVozrfT
mfkNrvEhoJODCicfrE2mhNOwQy/NAMFOtXsJFMrD8y7bY5I3DEFY1foN88PWKiiPGyBIM1V5/6hB
++mCwkXxGbRaNrW+yZitOtucExaWD2MAJic90RgbePqLhUm2Bcux6ESYu/K1y2Yn62G/Yalrhz9G
zv/bPfv9W3V9Kd66/1r/4a8UF6xzcf//f/4tzpt/X3ftgP/0G9B9Sb/cDW/tcv/WDTl/9Q9Sw/pf
/k//8P+9/fhX/rYbz4z39934rkv4X10nPxuXfvy9//TjsSDpyDLog1srwvjPxiXxLwZeMJUN9BX/
bsSb/PLfDiVT/xfOJNSFnoGo0XYs95803mny/9x3Rw9gedBSXCQOpoeCic/2Zy4qLeHGyuouOxY4
4i9ORAIDeH3eDVUgerP6WD/0jQWvEM8MG5EAQy8hOpDqWXGefFLkk1GQRmtQFcsqCQOeWBguZiES
JDp5REguGoKHOmvJh+7SZFDnMHGWgXejNnYmRpyL55Awwk/JIrfEcs6uP8IfiZ5iWt0kRL+0senh
uEGmcY89wyFNLZz37jQxFFwTI35kTDooXE6VNTOFs0tCA/gxyW0Jp7J+MT2C2VGJglUHiXhcEA2z
4MeSmvqQL/h42wcBOU47uVRZmNBp9TrfxsiM7GDyHKpbfQyjZFcM0dyy1cSa9RzrHui3lc7fx+eq
NxnAbyZq2um2MZwBVEXkThFGZy12gypbRHQ/RbqNziMrGrlJcPWzmnb0rrZarJvWUcj1v8TX7Tmf
5zaryz3tS1QtBM5YGzz+rFyh6LCViMlVpov/3BZRQnKFHeoOnqUyei3UEn0YnaXaVaQv0CV2lqbe
0DNyPysc0Bqr4jTvGDuTDGirbc/v1gk8WPi0Ga8OZWPnZ3pkHnJ0DtThAGWnEMpmm98hqc73+JJ1
4tRcxrleULcjOfEjirdzS1XQyKa+bfBY8MDUDpFfQ1L52uKFd6O9zE9sZtln4uOzjZOXsW9if/H7
JLPetHJO71HSQGD15mZbepoXxKRvHHsCiJ5Ti/bJxKRymzhteUy8sj/JENqVEPl9DIvtbpyRw6N3
jRwfbB1BpZNNAUAat7c8Oix2WLc9r3u11qSJgvSY7cxJ+ZhFNsjaqS/O6OY6KAmSRqhKcipiIi4a
TcQgISrvq02aX86hsE1vRyw1L9HI9ksRsOhXIBtsEH0qtBP5LPytRS/1u7ajVz2RQ/nRNPLHVKuN
Z5tcJhLXZfY1AQ710XZ5qSTMp4AtXR4jjrc0qmfiZszpLQw790XRQdx5dYU/eoyj/oU23y5VjJVF
PMlNVk/nUcbWhxxcYWCOCvycDe/q0DKQPmLCsS+EHIrn2Rjcq3DKibJt6o9empG3IRePKr/qHjtc
dh/MyaoOmVmYZ8JR5yvuFWZbUW3dgYkTVyir6eemjNNn7mi+n+fBPA+Vyg9DWdbXTMn8ax31doiX
OHJOSWuqWyzUIwcbRJa4VMS4CWvXoaroGThrGq1zjRDei7u05p2ndBsIGK/EIZ/bkBa+mySnksPn
h4HGxM3YmsknpBQELpjLpF/qbEwuhK43jwP4uocksesTTqlypxEk/ExXM/3YjnZ/7q3K03Y0rNOT
rhxlBKKIi1t0y+GxBiy775Ueoc3x3KBtRuu7NYLJRFi0fJpTEjtoSB7LrC4IFwov2I+IRhpifTP9
GGOV0dHw6vNi6QutTZPiVA7fhnJCKpCV+UFH8bYpLU5MQnSkeCWlExixDjxntptXMseGs95MSZBL
cIR2Kae7tOLoGWfucqjawbxDmrt8HiDXfsVFON7xhYQfZtQgn+jEC9CcU7HlPem3VTGnhEjKdF/L
1KbrMVTZU50gsuC287ZoUxN4TlZ/I0Cv3yu3oIMwh7q5m+1ZEm/T9rdkFwNXG9GSMKEY443Lcfq7
MmJGKTqeSR5lDjM0HR7Jqxkv4J1va/qFV6Myos+Gy/uvLK8JiNpChkDKhn6xk0y/eH3mXTUmaHfL
PA5sFN2Ci7Naka75/CFvhpoMQV5UJOIR1EUavYUfTj2FK1KcU11xrMARAIR3MMvL0NCucUyWGrqe
+C8RHhiNFA/2wpDLx4ce+l1jL1/xv4FnmDS8/BSdaXroAFC8MjFkuJZmcGQyBMdNZXxJOTYf885C
4SmT5FG0aXcfOcBG0F/R0CKkC3HSkjVPXTl4tHwddRkpDl9q4CbsaGK6z5OKrh5vj3NTTtPyjeyp
dPERCkG6hTN00qJi3IedGK9j35onIzdWz03TfJwguN7OFmeAhSjKvZnM8R07W/1sw+54dfvS+b4g
+GHg0XeYHb3oGx2IdE1BoZ8Gz3aCqXle5s7aOgIQiVbxc8It6KjWRZZOG73Lx5caLGiOuxFvKZl8
GjqNWDYfgSf1u8rBH+VaRRL6lp1m30uJBqnzxuaTG5W2vZNVVLyaUeTuy2YOL4MI3fPolqAlYRUd
Y8+lNZ3BJ10M9jc6an1+7aXufUgBF10ysfS7we1oEFcadNQerUkqM3rWOWAIbSyHTy6wbXi89HcZ
4ZFGvenMabiro869UZq3vOnmkA8rE5jtGqp4dM6nXnuMY8t+huDH0pMxZKHu1VLSqae+BgOqwnDX
6yCamGea14Q5KssSjPHMzRexSUMLUAdMlPWZmBLooZ6GF1fElQ+L1H3JkIgHemK+4EKpLhowkAeX
hjRSm9m8mXpPsgwuxi0CNt0ns/Cy3kDcN6bYq37wx6VM1mRu4wKGNj1GBkC7Ni5hhkWG+eS4/bib
HY1WblNZe81OaSSi0N2hBzSwbCXdVqvM+shMo7tzyLX92sdt3pNhW6vtMI3eg7AQBpRNZwQ6mqJH
AOqx5LxYy9ssbEAVGOPs3eUR+b5INyt/0gF5he3EbS+kjpqBNqm055PXG+4OzVfzBqzX6EGB0A4O
+8Y5MICq/S7vFmgzSwc4LK9vs6VuDqAHjcNMdLBP6IvmT5Py1D4UrfOJWsB4nGEtAS+1yPdzC214
LoimD8Ks/mw1ubPTUu/ONAhN4/PpPXUHYHYgpxP9jLRPYbvWrXa0S6PD5EzbNGTTbtTXpG4hcXRE
np6MYd5aFdvbQhuJR1NypEkz6zakNg1EwmY9kLCUMl1unXRrNor6A0XCcDWjoeHg234sdWK38cXK
2g8ZGe3Z78pgBD/JKZ2jkZYI52AQQvTBEc7MruAkzxRoNh3flKZ2s4SHoU5DJskZadGOaEV2tPJI
+CsS6HaqarQCrZxTC29URfk6drgGOW7d220bbyb4a0dbX/AUEuLDe4JYmIfDc2htqpgOZGbsoYuo
CwIYiumZSrUktk6fHkY9j570rMqfpEENKBENwNIIm+ZDnfXeWWU21UpkhUfdqdGSRMAA0DtU7GC0
jMMjvEW6NVga01PaI7NgpCaSgRLTqw6c/aLuzQRd33l4IVG0IxcAl3ITjmRfotRqT1bOBBfLunmh
SbpcvYZGrJcl4BCjZj7F5aR2EYX/Z0WXO5X2Y2QD7R2M5Iq+X/Ap5anIHPElQQhMnyPPATohadg4
BQ4TNRrHRXPgAU2xuW0GUpRqU720McnZjnbn1jT0PDKatjnmdFrZTGiqvpz2uqnBlobLDPzMOCe5
KHZ5Gj1xW8xgAOnqc1IdtmZOcQPTjGSwxLx0lnwWHYPJeewHUtKyfJtlLr3AIueLKSZmAQXtATRS
9QbVXnlicm0yg3ODOCqXE4OHD/EijY9mi23Ud+eq8HUbcJPA7+QrbcbRng3mVlULZ3BZYDwClwrl
yHxeNGOm8YgwoQD+7oWW82G248yv7RLNI4/fi9Y5Ozz04SM8APtQg20/0cDWL3GRJ9sxmqSv3JZt
DuzbMakd7I9dr3zU7TCl5DBt6qqPriVe9sDL0uWDpfPhUjffJaovOCfUbU8zEKXFn06tf0GAeC+o
BpthILxgdge/wuV8+PPBELTfkieDmxxhPHGs02Yi7lvlskpbBFc+SL1svtbUUiVbNolVv7/4OysB
p1IARbphrP4ok1yXdxdHzcUkRNXJUcxV+1WlLcFdSR5D6fay+99f6p2RYL0UQZz8fz39/moQTFBD
2YASuFRtkGXMO7Lgy16i6u331/mFj7xeCEE8OEYDMIltv/NfZRVYvDZzouNQ0zfGyLMyoQihzMuk
vwVNhl1i9GIm44ssXuoVX8yqQi6cFsb/zd6ZLceNZFv2V/oHIHOHY3wNxEgGZ4qDXmCUKGGeHDO+
/i5QmXVLqq6sKrN+abN6UY5BRiAcjuPn7L32erhmtlbu/vot/eNXvKrtIJ24zCYQLf129u9F58Ud
pwwUxOVyJdZsZJWuPAkrB8G4FVGsv0Gw53uWOvxJo/1/3RmCAaOrtvrR/doL+ujv/G+j6P+v/tG/
UnMC9kbY/1vz6FcxJ4xtHzDHHzDTPzCnvv0JDBhYG1bx31pHlvjkoCfgZgL9zv20/pw/W0nOJ3y+
Jg0CKYWHneY/I5yq35YT1gueXdxETHQx9kIb/3XH0NIhOKWJIGvYgikleHln6MBghiYNXMeC8RkV
LiAMu7pP6rm8XlWXm8YDKBGUfp/upJuIh7TLlnmnzSm7iSmwSFgycPr7rj5McFEvCEuQSNWSutna
Hv4u7gvfYogAwIQoGju+HIBqnkWE3HRTmfkZ5Hl261bKOxTCjw+hG7oHK6OKDaLCIHiZreywJLE+
IS91rvp2bdUTWmUEqsc/QTIoubkEpTjPSW9WfeAWJmUH7IVAQWAjDGMdP5VVeF81Fpx1WKTTqRdf
s2yp3tCXeFdLpkIKxMnrqAGwJ4xoSvdZODk3Yzh5GBscPxfBmjp8WkHzx0ybxreRp/sPt078G5WW
3omYH/09mswQCmVRy9skrntSRsDMWa01XqSZK3Ay8GgoApWa31NRIXWwgWEgW1MM5GGMXEeijC5b
2KffOGZDOCZAAC3+0pSnOWleBrovxEqv3I3YGz7Hddc9+H5HUmluLPrrCjR5obWc0T+wGVzS1Ehh
MZY+XjqvxO2IZ2VjioTjgu1nLuNfCS0Os0ZP52N8ZqtnNNGX+dc86bqjvyTdXnIM+7aIPj8nQt8Y
S2RfZLqrQcguy2Ud5kNQ2m67dyevBSXG8Brq5dybmi81yl6QT6DM4ir1/LTCaOmlqfxylm5IjFHh
8EEnn0mNDPuzTGzjmNoiPkDbzx+xKsfPWZfwgKY1CENynqpqV3DClChKMKohvlIZBAsWINpHq7/q
LX9pyWkVimwlCWooXlZ3dYTaMxjbMqZ6UVR04F3GH1Aze2qOaXXzlTmOiDqNy9sEMMvGYqZ8jnQF
wG6ZCXjQXnFVk210Ng0lOUgWIwInWhkMOyiDoyeikkyHY1FkfW2m0app/dgMj3PG6eQuFcelXjBP
MDlkmOeV8hoshX8XhXMcjJ4B861AITIPW0fb10nuD99IMs5OQqNDGlPUn9uh7WFclvF0uSzIBjEd
dOVnv0rDF6NwIuMCiWeT7vzSle8Iytp+E4uxvx9I2Ax3w5zJ145+LZPBsunvZF82XzQ+m8CvR/mW
oRpi7jl3830L5sI7kok9thvtUZIm5txu/ELRjAghgnJEC6V6UoOILxtgR1+ZGgsC2fEkRIGr6TfV
Uel9SV3hXmU2nFZae5n/uCB3QwSGannN0s2HfMt5stp7cVm84SrxP9N5/mqIsd460JDJDHLm73at
0Uq3UlblLvTC8iWNmFMFuU4Zz9Bm0K+di05ggwC6Pnlh1W1RSFFwdzTQz7E5IXzo9B0NUJ8+SsL9
zCinIWFCWzsPy1PA3JWj6dC3aI/qZGshpdwtY0ecfCXdC1u0AIVUnHpcB7o3Vd+zraGpcQPDr8Vh
IG/43hwM+1AlIpuAuHahBb5ei1czi0kWsthRB1PUc+CXRZJywK3zUzSr5hpVFdYqv1LdvfYSiwvr
FukzETfNzOgPySQ7WtifwmhCv+gZY/2FLjEECwsP45Gsj4gUGTG3N1arjW+V7aIabWU6cACeWQaR
j64nVaZPbo9lDXvDi5svJI+M35s8Hl9nq5RXihNcsevG1ps3yp51GPihaiio/RBSolmvQMsxhBVj
EMslRf0QZW29pZYbUQzqBIBRBmy2dC+seu7IxylpOcNbpTZOgMlmbJuVtJrDJIpHTuv9odWU/gmF
DQIYDa4EJM5con4FJQiHYHlfwNUUu0E6zbZSPb3eKoaoiyk7vZkEaUH9pZU3Ttmh+B3r5HkxIobk
M6eCTLx4c8ZRHbUPo4nupcdSkN6EEz1K00+dG5mCC1pkDuGzyMW9I93olm1x4jyQLSdq+SeGneV9
g3X1vpdtaG5EkoZPI2CGF4XtCrURTdmLGDvbk0egEZvUyG3lEWtwK/qpuAXIRncmKsjHTTILpyCq
XIQaaOkQarNt88gLpmJOrnvQr6ja3IbDcFsU16kveLtOZuxlC8xw02IC5FZnirSRunXO0KicG3Te
5pVtlyFSgKULHyxPO6c0ycZHBoIehrGBEatajPmG3Kq+OHRGU+Hzm8Nrv6rrB6TL7inig39D4Uma
y6ztA4A7grzDZvnC6XwilaYxlmMk85mZ44wuBwPArunCHuCPzX7UJ3K5NDt41zCu0dGM6W2T9xCE
GlPdhBUOADbZjCzZJVzlr+aVnqqoIn3aWhNt+uo2AhJ1WK/no64meSYZmda4ZbiHlFDnmywbBlQR
5ohHw1/i97CDpZVMjPg3upng6tmimy9mmqp3ZqZHEJO+fxpk3z6BtCTnXNrDkfvJmXEXVBqVk4sg
tR0BlWJHm8UWF0iMJEL5zd2oRMGUJVV+AL5K7mI7Ib65ya0b5Arh1eL606nlwYgrzByvCf79Jirw
zrJVZrWxW7t5SdCFfRFjmJ3ayqgPmJcN0MADWw3LL+YhbeXKDiDJu/tkSLNbJLXjl9p1x23WSefV
BGl6Y0Jc33XxumlCNTGTwzKOxIZpbZrVQzn7LyDEwDgNsRfX4HqaXgYChG5M/3f0XxMjzB5w8rbN
raOZah6VCwBtszhOZsMqk404mw6iIFSIshQNnDdYoqvxgytfmcv8oJtoO/mKBHQVO+6+9h03iGFO
hUEajXeLNBHTdzpvC9KgjfjFrpUNndXhFg+ghQl7p0csEug7nXWWfSXlxPn9UEXExPUXLFlTIy8e
ShoUb5CiX6l9p2f0/+W3dJjMJx9zySMM1PoCHttjU7rzrlBNcXKbtg7cnlgft5runXx5ZQP8YSXx
W9o5r24/9l/h9lBBWBrDT2v3r65vpEfH9fLbRua70SqMM18OvkbiWBkKdM0PtdgDHZu6yeiyI+sE
s9QnZMvQELhT9pjNAZrQuNnUGnXro+f0elcs5nIX00UDRkX2RGH8PKH/9wj1r0bwdAQw6f9zcCim
03+SGAEpYH3pH1N41/5k2czQEZrZ9HE4Tf0NH+pZn5S5GuUEPrO1B8Jh5s9hvPOJE46kM+EJZfIy
XvXniUp94n8FLopdzhbAR9V/Mpx3/yHf05fwfJSPVd/0AB24v/nK3WxiYpO3Kbny3L9kJK0zTNDo
uFXNQZN91w21qDBluTGyV2Q5RHubbDXMAKi3A3NEarIHwV9ku8quouZo5JVECl6DYhQbEav2vUhs
70zCuHWizUR0nZ2TwAn6n8rYBDKJvFWdhkTiqR2Jmco3WU7jq0AfeIZ9Wb2WLQnxtVjwm+IDgU43
ltI7y9i03pi/yuuC5EvI3WXkOJueQN76YOZurHdtZqwv+bAyZ2ky35pN5z/1UGSQ09Qrvwi/03Qf
oeJ9AoA+3WuEU6cwW13rqp5cDMZmmVVM/HXloWRy2/fWExLbRYEx94NXKssPNp8FJZMUNLQE2ZrB
t6nxBDGQMCMIDFLJR2QakC5Xu3NVGf1RDbH6vIzedFsqXPqtEhjxEdjI65/IVRoz4dNP/iGbDtZ6
10+xf9UcEt5TnXAFfjL92hxsYggDZjMpzf9mTRLcQmXbb3PE6zZ9xBuw5ci7HRFV3woF4xMWMY3H
XhGcvHH8iU9treQIL1OY+lPBZyfHCxBhPwp17VjoekvoYNcq4xxBM1gi8EvQiIfJcFIVxna4p7zG
/eBBIeGD41VMBSMa1jVX+OcXmosI3z+Vlv9k9us3PMxwUvlK2/aFTDMoiyP9KrmdsKkXW6ZNWXJn
FCYfoUIyxtNtiPnTa3Pc57izAX1wwOA9/jSJjxAl7cA1IJsemq7g8VpnRSyetdPidM6LxUDIOi4/
4nAlOYqh9J/mfLzvltbez4zWrQCbI65Bs03vkHhQeyOANgKU+eZjabEAV8kGq7ZgoWfousM9gg5+
0hKa/OnGBFvzTlhEnVDQXz9oqW43sBoYVvDN+qoDDfuBSIU10ltXEPRWwlrUsvgMIpC34WBy62GV
795p7lGLMt4AyMiYf9zyjOcLrmqcrei0o5YHWVrTTi5RF0Lo91FE7gaWqLOR3JbniuejdfyI110z
HhQ2FsX7htIN5qGgK4CRBEMILpaCFRNSlrxP09o1KBnprfkGrJPZh8nWr1+Rp1DuFTaTRE+2/LCu
ETCzbRPSI2Egh3kY/F1tyfoVgWT49LGEEwM66JwR/lqtN3u6LtLQgW47YgXog3FFj3zAW3h0gemI
MbHvV2QcegafC7mawlVQ5x4LpmcKcpnzZGYFrLcE0crJgXM6Fw/3CF+2YOMgbap5/YCdNHaNb9zp
iVy1OEKSIy0G5v7EVBBB2BBWkgPRZQZagSJZTC9BC22PA0kMBR9HgCj4CZptqEW5H4RggRlE7OH3
wimDJN+Sj4MJwn0G0GBuaHopYITEP41V7p+XBpX9pvsgr1W4z7BIMDJGS+22sbpF/sJJ2tDkTuw6
0LBbAb/lCBhAoNdJ/bMNxnmrxtjQjG0yPq+adDTuF3KL4x32LO4wUxcrHlSxYxVmNcb3czvVVzRJ
fDi15P+qmXv5I87RKzP4pAXZa3RZGdmdqFhRAXcM2IQI5WNHBCxXEDflfc1Cp62C7OE1E2Fz9GUb
HTg0A61dkaDkvnEW8eJULw8txBfrOPVskWrhA0/ZmoZr+NS42xy3zmMo0GVeRJWLJVeVBfTbIoSw
ngrCNnvLhFeA4VYf82SlBCUwyXYSiJQKQs9igcMx4WvVLdxiQZWJorqU8hH4IiRYG+HCNtP4nTYF
mglmdW0H0m8lB47MfB0kSo28TlY+bFFI3k9aENe5G/x15SDtr+YLK9X8eDMK2/coI20iiQnvwbIo
H8ls8p8wO8j00qp7fezlejz6WPOWafEi0fGZkfav67+nz3ndJwPMF3ikfE6xPkaGUTbd3YDIbWLo
27K/6bbztjkJC6xHfwbmUDcezFy1ks9+bmlpK5NiC/KHpWSHnu5PqddSFzfoMPSuloa8tRzurjzP
/DToRy6vgv36cccVg2c9jSVwjGBqbB3vP3ZWEIfSYWLrNU8yQd/9NEbQQ5/tD+pxbq27lByATllx
Z7/5KxQx7ZviTsa9CQa2fKdP4590Xa8Pg0asD2cUaUyWmZxdk/nERkaIAXewV3k1ESUxIqqYs0E8
H9l+VDFuSYOmhNhEmEIkdOjFvyzKtmOc7IYT8OI28fO7Jc1pHia56wHJN6InHqVgajq74CsqBXdN
1k/stdyTaFrZYkhCHk07DVSjnfeqLJ6qSOoLP5x6MW5mb5yoQ5R+NC1amP76IMJBmT9CuK4x2vXe
rSxdEXLvDgo9Dr7mRsru2hZQmJF4RpjKo/hz4jY22oMy/NJ0JvSgqjm3NMcD3bmBcJE1EUZcyMIY
j103n9q4r/Fh+roIV3R2FdDEfKZDhWGibfaG4/q3tTVginXvQ9OyxfPs5LWxEoQR0p1oDRXsqms0
sOU420WJ3tzWgvYFDcwFy2zbcVxwGisN6J4WR8nRI94kVo0t1MrUPivNAcUugkWO8iOmozjDF+aO
RLeYZY1GfHawkxx9lqUOIqTCZJ26sU8AprXceFPnXrSpz2MumZr1zIr7qBjlZ7ocqBQYRt4kZCVd
uGbI6pVQpJ3Yq3aRl9a0RusJoFrm9pc4csSVC7SdrETDnt7IwEs/z27xGQRJk5/zprXumgwTsNG1
oxdYi/b33qAGYlW1/5WOe85xl/n3wiLbNXgit56eNX7H1D+KoRm289Rhn/OIeQ4si/Z8DyTnytME
zFxxvZx3YCjlfiHtkOd4IiCrj5/9lXWQoeE7uOH4hcRr8Nyp+5UB83wf26TYSNxQe5W58LI7W9+1
DJ4of0qCIaZi+pb25qNBqw9NQdteeUm83KF1tIPK7Ys9KGHrEPqDe679xNpFTfvY+D22Ce1QGe3a
oqkIPgnZonAdgbCP611E3XDRF1pemHS8jrZftafM761zpVB8cNHK3ZA19gO2xwqJdePtDJx6GAYc
A7N4kd1a9FwAh14YSyZveAjQLLDQ20MRck45Lb27CBOQKlV5NI1WH7z1CaFmPONThL0atS3DbtB4
r22I5jHlwHi1pPZdn2AMR84o7jOdeudqzrvP5mQa57moc7r4nsvrMJs4X7shJ/IoNM3lopvKhuFz
V72k65QYORizEda3mT2SLeMRCKeMa0FPFV6QdBHIWPvexcwFTLs4jcJ130i1eJmMJkOdhXkyGLRu
9wbcA1Ab7igwmXb9QYRZHNheRl5KnkTbBVkEVIW4Ow2l/V7DwtmZyEkDWYt83a3kaU61egs1Evht
WLXTC5RrKK+GphJMRLmdCdrddQ1ygrBhR2Hn18UuqSS59onpHkU7qQNe5nnbmjMe8BH7KqlnxLZt
akVId89G4mmuXWeLewykuUQfkWsayy7GmvQ+IfQHE1VaWETGLO1AetUaZBWnRFrB3asx3g3Y6aI4
BF1drfFX3RqElaBKd44eCsMnI2tNj8ceLEGO+QRoYargBEKkluvo6ippuS8S1Y1PmP/y07KGcGHT
zPa00pcdokH+MXWTvbPGdo0RUWVb+TPOi2EEhR8b6Zr0BV8lOpNYdB0PXfu8eu8vC+1dORnpVTy8
woeiJzYMnzYRJDhLQwJvmjVZrP1IGSsyuBAXRvMRP8au5e/Vz1iylCyJYYPVjLyysFuzy+o1xmz6
SDQLP9LNwj+izsaP4DM8JaSguT8j0cyPfLToZ1haZItevXpxwVN3BVw42GE9Fe3Jb7YLGvaaf58h
N2ZWbBdQkAZNn3hn05vc0cGiAC/HlkLEGSyeTUlT5/OFkMt0P+PLeqQWhT/fjJTl6KTrn82RXwIY
/z5w8bdhJH4GHNtgDzlAmy7H6N+GkX0c5kndJSnJbDiBtkVVAThfrKVvX6x5AfJoFT7VSFXacGs3
ePT/FRZ0Haz+QqTjHXgkVPKXdfKqzN+4gWPsyGoxu+hoT76Hratso2Tb+zI0ryVaj4hiM6wPiUri
CKBJuJS7GpbJdVR28tETvby2qoyq8u8aIf+OqoM3pDyGs5Tt4Pl+H/mXqg+rOLWiY2msOesTT//d
GtPrU5EBtO4Sk8qnL0ChbY0hql//+rf/ji9dLwa/ntwVz1ln0dZvlJ9ydjOUegvXZM45CtFhnNGF
tgyBU76QeLZpPqrRU4+ZGxonuZbfP/NOBhTm5g1RWGSLbYjpjuJjt56g6yYq0x8fIQJjueL+/8Ub
/scv0UYdYbvgj+izyt+v1+BHiaEML4coMDAY8eepbyGyZDVFEzG/UOfqAorL1DZveKfn+6ajV/GR
15FUk74vyuYnBeufrmv5GyiJSwhaU1n4NSxXSR7Dv07ZDZsGe0/dgKsPdhvjcTB0HS2pp5YWD3Zh
iIC0FEwIrwg/1KkeOF+UTJTzg0SgBf+nrdczGFf2ry+V+r+9MYjXAHg95AYfqTp/7yRxB4GaTzfx
kQQ+KtSIuMtV2DmO2p2oilRbPtS4/KzTXFG2IsWv2uxisMzhvrcG/B3xMPpPQsycllHIc36WHcfY
DyR4ZC2U70lEznMergl9eu31lD5x8lsDWxilqasnTH80Bt9/HkqTgrCKflm7AOVcw+AME+wrQ7pM
t2sd95aseNJyIQYr22Dd5wT015fD/I1FvH5PLsB2MCX4fJx/YJzH0miSeXCNg4pt9kCzWgDceWTz
sWaYQj2y8ftnSCWD8VCaC82TqYh5WzMOmYfJd7hakVqZtfZC7F6aW/wtF4s/J6yeEeAgjpTKrNcv
G3/nRI5BD0+yYpRFLqgLvWMX4UE//sysgL9H88bJ5oEVwoHg/ePD/rcT/S870dBN/25d/AOa7fr7
+H8uvuv2+/yLnIc2Ji/7swutPvlsxy7jUwVQbUWp/RlcTIOa6TIgY0Q6bJfm38l65Cda2S5oFdsn
Zpt0uP9tQnufVmOYEPwXYbFDOP9JExpI3O/PMYEW1iZKy/NYzyjFft1wzEaX8MtsffQHAzV1qVW3
Qx6ns0vCj+zLSehmeIjsFvuVSOKebnHZ3cW1MRSHLJWI1TXBd8UGWS3a37AndL3HRmXWUxREsI2S
O9oEAoNtSQiF36TBwrjuOsokmlEkMeHjZJb2i1MObzk6iYgf9Tg0of3QZdVy12r/EbUE3uMSR8am
cvKQNF2JGFIDgLvqx9UE5qWevG8dhNpd3VFQkYBCQA2l5n1ZjtlFqzGyVoWHMWNVUY6Oa+yoLaZr
suexsRpS3oeLaUDvMvwfrakBItQUE+NmIMvwRDANzwWcBvjMBrAoy9j6wWK1KWZLLtQHdFy78Ve+
/yQwiH3HUSIHfbLRBXsH7LE+OXhFf1pwOweuwsXAQGpE9MKREe+wQwPdf2bbaqKgzD3x4hY45px6
IE/X9HHsMO8+MnnXp8Ho+e0SW9wGKMy8b5POJ/GHAfgmJh0AYESSmMyuWrXw6PD6lWwaGa99r9C/
d+TlbBza72fttb44jLbMaRTSCmAI38sXXaxpV9lEjwEhbTzdeHVu/Fji0Q8m1YQXJELG70beEibC
7OTw8f7a9V2xstfsVv48mZily01JpyxwHabge6H78sCEfYArUi/g97jISAg62p3D6qGjGDlHHuKN
eNN3WTaeQXvGMUE7MluOTovNYh/b5Bod1KI4qqUh5IvSqLKLxapOg7Y6snbSod93CVGJtSE8Z0/w
pQcShMxXBpIFawEuzUXat+2W3w6RpW3tBNUFqD3SovInTeDVQ4xw5KWp4/bsAWR5TCF47wEVaIe0
6kZdIEiILsMGWVE61zAz6SVfGhxGAw+3BQ3hzk6CAfJOkC62sbPpZJcHLEl4uewG7g1FvLMypphR
luN88KzWP+S5qX6MDrAr7FVFURHZQprENjIZ1e/9VHTkducVP8un67p3iAJHV2EphND0u3TlppSW
WXsfFv58lSxjFijCxbZLJ8KrwiGBjhy60TvIzpd7TSPsibT77FB4QFkZxK40lqlLCu+QSdE+dJX1
Ync5yAraJaU3zWkwD80Yk8e7GMTaEHxTROHSBS2S133iLXDUXLMO0AQjsqZ/iCG+9zQshLy6JYCx
uGsNhbFynnFmJZa86KPSpz3eRLsCs/NKy+l2pm8tFzhYOJVmeFqCMbfV54mqY0MzCrE+OW3cqOjL
NhZhJQEzr4RFxSR9X4Kd3plVB91EhClA4bE1Dk2t2iuG9sg/PJVdlsZo39LKMRmLDzQ8hNsKNOPE
aKWUT751zkHE9ttxEu7LgNjrKpQy+jbrNMVBTMwZFcp2qVc7KVDoEcQJFfVmTpVTBoLXvC2k03lb
I9WQpqKqaB4azOAp0j8Zczgc6HQZWbl8xhMkdkvaxNeDqjVZDHVFcpc9H8zGFVhjcRjB/YsYhu1K
4tvIUc87gAjE3eyIaEN9P7JRyE2fj2I7OM58OYZ1dReTv/Ts8/kVNFlOw6e6qNx26yyRvugxk2DL
dFYO7ehl9JdWOO5GND1239ilM+iWtQ50bsaPDqZcapIc5ynd7fRyQIs5c8BL6DalJkgn5dRkbvrD
dIgZWgTjXLyBR252OplNJIuNe13NvfGIEp/NvzfjZe+PUwodpcw7NATeom/BPDPeLylQqRWXO3QB
7Eqt04evHztLk3XhD5/h5UVecYcSvicRNq53EWdb+jPocJ70WHhbx0DyiDoKwMgGazF6y8opD1PE
9lyXcEO4HUbzHm0Hvwi/zbTFh8I7yTlLXI2C5LVNPBp+ec1je74G6lLN26payHfrkUVrT9r/Tfz8
N73zruf/Vbl0VZXdW/kbx/bjNX/USpjmPwmG+EzYKXA+Bux/1kponD8JC14JmZ5S4DfhYPTHxN7y
EToL/hMhCIClcDP8rViymPOvhxYXbTSJL44l/5NiiVn/r8WSIGvUkVRmVHLemsvz26G/hi1ihqgw
b9wazQy4iYJeJOB/O7Abyu+jSzxhCSwkimkzJ4ohkZkbAV21+L0NISjiHC/YPckbbKZTvDRwQrAc
Ot8WOiu7okw8a2MV9XyuIAPlz8liNeeqXcR7qqKJbbTP6HxxNnPnVb04qENiONVnGJuueWobfxgu
JpXo8UrjTtnFUMbRO8KygZ/qZFc1FomAFPRuA63lLPq5TjZkOkYgNMrF3Daz/jIgwUVeFUMtGSas
sDOl1XfOqwAsZpIR976HWWGH6x4siuXEyVUOp/6Ewc89GrqnSKmKFPxEUk6MZAyikemwV6b/PJa0
/GIj74BeRdX6rqDbPU82Oh4mk5D3OODEvsQGvSLmpARPI8Nu21d5isHVVdpGG1dik8DgpdtgQde0
SLYoOFAbsfRops3EZtC0tLdtPabO5Shd+xtXZL7MWj8N9ePi1Mup01ZrWJeujgi4TjX9Rmt0pvqg
PU6uO7qx41WVWnmyNhaxGkpR7gEkFoMMRiuOOxKhcXeS+MBYsh569xLjPUFkSyBbdA2Y7+OMZOth
40eaLLSTLIBFDvgd/TRxYGejBfc+YPSuW29rE0fTgEblvmUweQvay5jekePW6Q8fytuPmRjsUV2b
ZWsX8oHpityj1FpTA+DVuy/1mIOo44g5nEfcUBcOuEEulM7CGKZVn54SuEdqp/PsjrGH3gmGOuDb
svGmncEdiiRJWZaAn7YzR0wyQKW88NKMgQOPhf2SJNkhq+IbmXC07pzeSmiq5uY28fFCBnnTRRee
h56WqoSrHZipFx5xyFNo52q2TwWHBlK1l/atMuv8m9k1UmFuah04Tc1qrPdCDzxZRxt5U7a+vGhp
tm4sFeV4uUDjHa2y/0Iba+gCAsvtW4MraKOerqMvkbbEZZRaxR5Qs3EYlAXol193BdagPvAIme5K
Zt8r5ws5qCVDF0SKRyWRmSK7XBmbI92TFlJW5pSnYRT2ddKFKUrGLrfOBCMsF8gn4dykgqFCj6SM
kwZ0CaCRDK2unRhLwba3nDPNdZJJpyz8QivU31NPDsjBlbXLGiojJpn1ZwIbru3Ste/WlX0D4EFs
OQbSTmokIwGU4KjtusBTtY2VGKoVV6AWPyo5i5vKzqKXqE6Iumss0hGpw45tDpBmTpzokKZDdiAq
K9yArWzfzZEwitrR/kOEGmPjkM179jIXVYW4KVUKchmY4plmo43LqkEun7bjs90wyGaoNI2gNZX5
WtgMsTFJL9WqWBHq3jGtfkd2uPphuLSIg46rsc+WtDv1Xf7NIZMNJjVIg63Rz42/yQbHeqjVyODI
dIfqm+XN0SNgvkgADtH2V0hzyaGkAudn1MYJHgFhjqpm6kpIObMKIJSrHCrw0jTdkc+JsKmMvONk
OyGKIYqITe+ApKKukyz0vksupR/3jzzvof5wfR7bqbljWQNoNOezzzw/sLPQPxpuXHsYAxv3wtMG
yYi+lXvvk1PGt37uJcchrMp3xhb+NhdoFjc1qHtnN1cWwxEhT6GT3ne07U8zouNtxup+kEZVF0yr
ZhPrtAqDsYNzJFKCnCcb+rHrNsl1SlTRBnO5+lLlEYIqxhvbaZRWuiWrzn61vdHfKlkv9xW2Fypq
PT4DvMN7p9LqysxrLAqDO30zJsLhUZJ0PyIgapgmm2VX5XFLcIepXkxgwzeLxEcyTN5yO5d2tZd5
1N2aQLMuQ2MUD/hclyzAPps1+6pqo11bNeKNOAe9taa+uk8tqlB0KjF48rQ3NhZm0B+QtMSxHEr3
VSHlNbYLS2u3sOUEcTcPzobB7bgtK3Z+b8Sv4HqDc2U2SxRwRyocrtL8HDXQFLzRji8qX9e3jQSm
hYAFBffsx/N3ZjHdgw2BNg0aDn3bVszMwGIJW5ChGXIaibd00fPcBwRdfC8KCMFYBX3k52Z1xXEq
DQzG0mfycse7nAM9pnn/qhlMG9HBnMThSTlGdhUL2Ww5e6Rf8nZAfoUe5sqtvflBjLKFC8Bh6N7y
Jzw+HqSCagoTegyhNQZDnIgbPdTZc4Fn/TnySn0Lai18qrMwuewn4jtjSC2fpbbmXSyq9DCDXtqF
yGOALJREn6JegCOIHlt0pzJfqEEjt/9sIUicGSm35dbAEB84tlWhaY/FbQP9Re1cjAkX5WjgXyqy
cb60Mf1kQaIZ1nqVpbiO3fhiTTDT7AGoMxBjXMtwiZcLmUjnm8nPN4IqLJNbMvRGSFTCf54XG5Kw
tfCg90ocOZs2apldJZlzdqEcPYbuoKONgYopg0WNw2DLaP/cN5Xeg05BZvjfXuK/BZYymYv8VXF8
/f2rfmuzX6vjny/6ozrGAMhMxbIIeaAOpdDl5/3hDfwonG1qZofhz88e45/FsaI4Zj7lOS5cKe+j
b/+HnJXxzJ8grT9GSzC4/umkAoD4b8Wwh4TClhYCVopymzf2a+cwV72BXisezgrB6BBjhtPIaTPk
FU06l2eSqa0Z3grBhDGYgtWAkK1eBHt1JbSrPyEvPKwKJW//Sq/+BVPjZJg+TA3d6m8wP6wOptJQ
pJekf7FWJ4T2VlPEsPoj/M5Lrs3VM5F92CeIRTLR78RtAEJbXXerz4K0mWYvBq/AyCHK2271Y6A9
wJqBUiV7IjJgvLCM1boxrS4O0SBt6EVsECrkVf59HnvFvTY70D44QFqi0Q+MkaJbp7GXe8wm+h5v
fshsdrVfhN20M0bFIBe9KFxKlQWDI6edFVt0HhNwQ489BO431y2QgLRVCHFkIX6m4Sl+S+5h/NwU
WT8HbCj1VkWDufdjl+rPbuJ7e3LS3SCsgXtVlNMZjRpP+ab9jMscZQAFKJxvi4oyEKpeHsuuzwIh
p6/ZNGkQ0UPGJmAMyblJyv9h7zy27ETWbf0qd5z2pQYBRACN02GxbDqlU0rqMFKm8C7wPP39yCqd
K1WdXXtXv1pqSKllEoLfzPlNZB1VI7tPabVSAmyau+eC/cGtN43JweiT9aJLXM5BQs0fFqPnbmk3
YH4zdEzvLB+9slHEdxAks4ObzTnJEKiEOnIpT+ZUU04k1XBdGSIFU14qL+gJ3n7kZBxQcPr5rsd/
c8d+vzstGLJv3NacrjkQlxNrJ/sVClh9AeTcPyrPKmaOQSPfV1YDLVwn5EmUHEk3K86FQytcIySl
t7o3EH8+9ovTf2TNV/y6YL5/ssYhZSEyV3dlJ41bO3UJLsZCw3eFxwpDtM+R65UfbJ2OB+E1VVhx
Vu+nKieizWQGYdh6xhrXdXfAO0irmvt559tj2gbImWNILqCnvth2hiGw1QKzgbHaBK7PsID3DtXF
fdWNJvZWv2WcHpUIQM0afCYJgUhJndfRGr2rt7haAlqaW0eLeDdUJvxEayVvvYvnwywMJOAjxe91
s5KhVMSNh0hHoeKq4uyd2QBiSPN4vcthijRBJiPjC/xXrwyiuBN+0E4K2Dxm4uGqSpXLLiRJLil9
ZcAiNQu3wJ8PoFcR687ZfK383NwnTjfcsF1CulQ37XivjXj92BY0K6AYmvmqkWn85AOAufPgnNE2
xcdxdLFAml2PvY3eMJd2D0ZkXGEkChRguB1b5lEJofQhM103R3/EgC5IPRRZQG2jswW1+ywXHs5o
3wTMCCoAulwgIuV7jpGGugZ0VRW35p75kdynRoMEKhGQJKBYYQTBrbcHOtHelXEZ3+nEsULVKvtT
gTGSSDMoxi9dlLhQObxhecT7Ysc75kYGwzmRnKgvy8uwYlkJSsRc0W40WjkemM6b5LQzMkIyVOXl
rQG35L0rKiA5rqqjZue0bcRJkkJ2Wcv6KwI9c6tRy/nGXt2Sp3wu0zzMltF4H48dq81MSD9iZBDP
oZ2KDC9VViGMmrHGgONHcnWPnkS86C6qhl1MP9C0h0LVmK1vBFP3mVGeHZcgBQ5UJnHp7+JpUXiM
Z3PozMcIQOiinmO3RMvSb/ZlkitK7vbL2ljEnex6hEpzEzqjlU+POptj74sT0y9WBNMU5iSfSzKd
WnfvNZCcD8Yw9NnXhTGHyI+INbXmwYVl45+d4r/dKZo2e76/cLd8G1+//lwF2G8/8n1GJpiRsRC0
yRoleNX5IesJ8sT/H4pZPPeJM3fp0yT7SEGx8N3GIvkrqZBRM5633kqCPzz3/6oOgGn5hzpgW1Ty
MrAmSCOFdPIHmkfSO/NY6ca+caPOfb+wlKNbEuip5VqY4ZKUbQv/tb4AAmlFUIsWFv9KRAA5hMVx
sLr2WkZoMT/IZM1vazzQmIVnOvud1bQcGwNFNhZiZ/zQ50hT+3jhPGkWi/N49HgcNn0GX1Yl1Xgc
pkU8IFnEuDJG4x3qR9SInlFt/f+qXcKWYCkdUqQcJ1dnWDF0Pg6Biy31yMK9qYMm4YHG3pJIt9BY
sBQ4y+KqQzLDezyB/lgHjBKZ+TkbICwFUKLzry2oo7s0lmMJ8q6c7yIkcUB5yXIyw7IpoSJmhCq4
53rRDqMVMTBw4l7lb+1ONtaFoOYFuKJsl3NsVMRHlOUyA6vkDaLRZ+lFZEZblvY97pr63ney+GHN
8vGuRRvbZG7Rh4SSUtxHXQ2xADXGqfQLdCmZUyPESXluMYgfcjoOR899c2Pn1nPfNL27NhAgzbpv
T5GQ6XAsIws2+BEETI4ETJPqbIYz28/K3OVshm5tdy0rsaMFNM5OJ+qBZjluSb/IcFhVVb5PPfwl
HLYNagb7YcwJlNTMUsHyyDQa59scgbUf7SlYtM+OFU7+gWMP7dSw6WHinSRoCE2bWIwDXbnopp3s
epupHyMCt0cYbIxsyXAeuDUiwklEV5YGkB22TjduF467ntiISFCEczYBRCrVVIyXvh+GxrwVS5n1
NnlXXYchpWRDYk2d+BAz0LTWjxyuS6W/9hMmFvC7Oeus6P6fA+8/anxsyCF/feBN/+f0iuUlSfW3
n3UUbz/5XUfxRjqhCOTE25QSv3c+roWGAncfhBuwJJ6/HYffWx/6Jcb1oGVRUtE2bdP8762P9Yvy
Jf8cPQQPT8v8W06+rdH5MZwWtg7/ESOv7Uj16MF+boQgaM9wWLn88m0wbq+MrCwVv//hS/lfpH18
xD+/iM+RLyWf80/h5309snb2PTbbOdmfs9utYeKO7o5td7//65fi0fCnl8IWR2noIEyRf4w8r0tK
sCxGSDCPaR+kRcrk1ILPLrbBV0EW86kUmvTYVToBWTv1v3n5P32dyCLIr8dVLQS/tD8+T8gy8uSk
LJB11fRkle6LB1fvrz/h9kj66Te2vcQmrSFunUZC/UH0orWxDPhx2pMU09Ms7fdMoevdYIGVMdf2
21+/GIKeP7+cAxWKlh2xKEssLsQftXN2jBh6ZvZ5QvnWXsDCimYHy7S85JLqsyAhzImmFthF3PYs
wW1yEYIWhzuEGrw3OqRVZLBlxVT1ICbyM9EpPmLuevSh1gPiqQMKzKwKrFY027TRDzRd9Bnzkv3Z
yqYjBWgPGXITeejetN4vnU807OKzj8Vtbd8m7cA8MsntcDCX+f3CxuSaQfMUB6hvNdOs1i+fFLrw
l3RxawAfGqRpXMs72Vf5g0L1HIwOsSdDDMpsGCvBut2PIJcMLZZ82R7GYV3PVNA3ZASMB7ssf3Xc
4qFOnS8sWO57qC6sWLzy0pjzpxgbDi+RqT1DKcL2UPqEebO2R1T7AEQrEcoum74xdW/PbpbcNQtJ
kqnPlsOxymFPC6puZ0KBoGiq6MIz7b1riOiSJWm/Y8y2pVKN35gP+k8zWcHhIrIMlHMbP/WKeD60
EjvTH2MsAJAz5ikaT7CDo31mzskN25gd0mO0B94yXcnYVPmeEWiPcGlaYh+ucUa2W1q7/lPrso5O
KL522N2wL5hZRvhlI1jkVLPW6tmpXOMlyUd9h2eH/8cjufqpFjkbI50OJ0pCRgZaE6Rsked6FZWt
vqkLPPVW1eYH7P1cImULX6Gul12GLxduy2AdxrQw3yMt9kg5YlNlJKk1fBxSk2S+nbmIa2N146c0
YZCMw0cEESa1MGnVhmJOhX9eDR1dR1Gi75uVoWepu+uI3MiP7er1Tw6xPyfo+uJGzLY6lRXXAr7+
9DD01XxERvYxYdTPujElmiVz7fnk4Dy6N+EJHQ1EEDdrbNTvBpT/FniaGyjMDZ6DpjAPesKMXCtJ
Yw39l3HGLNOj9p3hCnhkHkRrot6lAIOiyCY3PepdAbY1hvuaJ3Ak5Ms8xhenjLY6c7pvlvyZHRqD
kjEzjg6ZQleQ+fIgTZBHjgPkAiOaxNGyITqAKylOC3ktZ9l07dVSmxgQzVjWd+XCc4MrmqVzYBD3
cY/dd3nt4F/uCm6a6zHOjKs+VtbRnvFrqII+EfcbFjlInm7Ymi2vFuebdMkHkLyrrZncRXxCl9nw
oo/oMyr8d7F/jKNouppZe4AzGBjaopY/MjuIuPdhCliOyZQoGhiFyJwBuCqmy2ol4nrjMhyiTPnv
a0KPGJSkVajc5BUg1YsvgGzFfW8+pEB1TtZofyJ28xqhc/yIoB9miMs3TXrMpXfAXo1RroPVISMv
msY8bD2RYDHPboyuJQYGrlJImvXXNPbIqEzMfAm8KB7PEQyRvTDMe1JzDj0cj1NmQAaugQQd15z/
No5U+6yF4cLY6CYjbFpdH+Bs2a/dWJCcljRq382HtontJykbf1dhIKzOlTt27wajsV85t70zSl/7
aIqE2co2YEgS4jIC6TTrbVTkaMDsqFmea+EV1xxI61nMPnWxJT/qeiKd0veMYGKqviuaCEqVmSA5
q44JD4CgHFlYBnGMqrwoRXXbld65GK3nzcAcWJGAfgRB09EeGxA2zmGUG95NHOXfIuhTgFC6vTvg
gx9Mp6EfsMe7hvmkH2A4YCfWL+ouXZir+EoUZ1Va+gRUIkcJs04fakaDLP+wsQUm1NVlVyhuIJJ3
5m37axQvYmpNBvOrc098uoKFidZAFGXWBRj48XIUSb9HMgnUdlbzVxoG0ChtxWi/q3Y5ANX3MpEg
b3wAu0ynii1td3boCDg9Cq+l6VpdZFB2OrW47deRGZlnnJCGql3bul9cYcOi2QwDIUrMjNgQz31C
/CeO6InKvbachRCkhXT73CFkRfnJCSA8puN5kCcJUOlOpSI/JUYcf/LkvozT5VgsCV//mMzPgpMr
JPzAY9S4FE+2B4MV2AI+AaPPrUenVXtFev1LD+L/0zyq5FZptb50lR0icyMSNmu0vh1E05MelnHl
QXQ6wXzTAWm8RsjD89cq7yxWozo/AE/vzjwfp/OY2ZwZLYhgdUWkCA1YaBXd8Ftd8c9U499MNXBM
WtRY/3qq8dy/Jj/W9r//wPeZhomER1I7c4kJab3Jnb9vNrZxB3hDX7Lj8D3Tobb6Xt8z4tgmG9Sp
/1PY2y6zDdO0NxEM9f2mqf4bs403Pc8PdSIDEgp7pi0mdgzoM3+kpNZtDcZo8ZYbMibwA+68qVmW
A40l2IrSsc9M1zdzdYznFURt91UsS3qct0j5pa30SbdTfWU19fwuw+G1fyNdJMsi38H56/Bw1sWc
Eg8W2GRTjah9S0Ud+GC4C76/3cB4w3eeE46bsjkNoAnJAphGRs1mERl3fumM5aXWmUaRbKHy8H6F
Z4S/4DSh2JnHMwtHAWArcomZurAaQsbdjHzJj0ZVu+xJHCgexNROer3iu3Rs6KtMS0xeFiNxs8VT
lFZM/LSzLrjjSlIUhqlIb6OyTI6ta63oNiEBPVUlcsK1r+0TH6oGlzcYn5lIpE9e5mjMaWWS3cND
vu1n3Z5BT+PUq6Ph1RcEYuqOSTSTUiBhCvDxzq9HLLQ7f15dq7pkcJkkc9s1n+CoThMG1SvrtyEE
3MT5NolzRhEzBd/m/zTi5dFYxMDUAuRFFh8ip5GWe7TQ7AzH8bdJhzDjSGzBGjnJpjPsIKiGN81M
qAS/BeDzVjme3y7zf06Ef3MiMHVUtDn/+kS4A2pZVz+eCb//yPczAcEfK05InmC0sUNtFr/vZ4Ll
/AJtl+OCVShHwrYI/X4mqF9wa5OjyVLyu6fie88vfvF9sKouu1AH547p/52jwd7Otx97SBawtiSg
x8JshxrQ3GavPzZ1eTdwYQ5++i7LffyZxDKZc4uiN1d3ftQ4zr2jWt0dqdkBTUeRj9wxmMZUEZ6D
am6+bd9mYy56oaCDBtfbD8lvAzSJaSg3d4rWLwDlk5/ilWDKd33Rml9Ls0HSGrgdWsGdFolHqTKI
Gkd1nVi5Nx5r30FqnbTZpcwq8asdVyA4IIB5nw0L09XMxuDi5k4b1HXMjrKnDUONEh3jFXal7Rcm
kLW0hs9pq2EIWsTBeQBDXkuce47x7JrGZ49ha1huTR+CeRdNFOELJAtmcCmc9OyOcvg0ZYO1d1hR
qUBXKnnQAPSQedTz8o5WMPLRv02l3tsNnzjwhrX39h17ptA3E4a/CL259TdI+aQ+p9PYP3fUAdmt
JJA9hELk3qXapElcuLVTiifc4r2bbNHN/uzDxjNhgbA17fsq5DexfIiWmvheujrSL+YofnQdO/KD
rl4Idl14++dURcnVOs1YmdNUyKNyZvMcV/a494lTR/eN21gcXHzEwASQdb4sesbjj36l23kux7DR
VYCaDImyZldGq8dZOrkDybwb15F8F85ul/zKNcxk1+m30LOPPbopuhrNlbWz8rGcQ79I5hA0mr3v
TGxyaEuTX11dOPskTvNTlzrDYYptFcpNvz7UiXvfrg58hwovbmgtfX2fq1JfEC9RWJatuDekP4Gy
L9UlcghqCrSW6uuEcjXkyBtuXTTXiKOXukzQfiy+Jw5tZTTXiLbw+5vVYLrNhSJv8pqdL2FBkTmA
7RoUOhFOzTsnb5P6vBKo5gSmzVa0Coh4VbiZy865Rq5P1E8AqsLjbG3QEThhCd3Pvh864tyDVYzu
Y9lUAOddY/ab94UeXcYFNTK5JfGZoRHzyFyAEO9N4A7qnsVwHWn/mgYx+Vq2UC4xzrm5GxTeAtFt
5NnS0VLN9W1nENQ+VoQ3qaiaXq1yy3LLu2nYL01VLuc5XhJJzqRVESFUKDM5LVlh1bAbHJKBe1Iv
kHzSrPYnU5fuoYrT9B2dlCDDth1xA9QsJ7mzIw9sgd0sZAsyrKd3ayL8mNcrWoU2tIh/3dUJv82w
GTcNqVkZeg0yo/Ljd6oCVrLT+Pndm3ktp1vCS8wj+PAhTEimQgIA9BBPiUueUGG4KdErdTEyFo+K
BAOUqbA8F970wUJFcOzB+9L+mt3DOvfZeg8g4QuBxBX3FPJgFiDIiHj+1na3Hvo2KftDPCz1hxkq
sRN4EA6e1tWz6qMTNboizp4VAy1r1fcnTqKFityf67MlFdbGFO+KOhZmYk3MXiJ4NHWjf0Ww9CwH
5V3bqezWxzG3xuY05YnATREtc+g1hriyO5j4K1LLewe/Ktldjp+V+yzmNJMDfMN8abPjOtvehczr
BbDoZMzz9SyooFzMpWvIK7GK9KJuX4g4MsjLLUR9iJs1C63Vse8NVrbMloakCJWfWVeYBPy97WWY
n410wxM5ySyeWKWnITwXi99z7sTZZ9262SumG+PZ1sX4saN00ntdOw73GostjB6rvS+FMvqzjmOA
VTAKuj1C0Fhf8Q8cUATGBm6BRNcs8EM8zNUXdMbSKkG9u7Ixg4xEb/AQOJ12Vqfo56XSMdLXsRlP
JMfb9T5CJEHPBegKRlVdNQOSRbQNT2JhfMW+4gX3NBri3yhJfmVaJ+VN7r2SqQjjHv5FbyVMwxAQ
m9irQKkwjYBiTaM5P1RR59wWpTWMQandUtxMuq5vQBkQP++1tf2h7ecPMWRGP+hVinWXqrHAjTqa
fccmP5uHG/ZYIIgX0T0QI0f2L9q/Ob4X8xhpwCROsazLqbQJ3EEI4jAsiS6ASCbv1vFycfinnvrP
1ihim8P/63pq86LefJvTL/VPNZX99mPfaypzU4M5SsKKMHFD/Lg7fmvBMFeg7MEv8QZL/L2meuup
WJT4HvPvP5hR8aki0EB1Jii4LJAIf6emkn+Y/Js+Byx7B+mAcGLRgUDtp5Kq5VJaJxz/15pUy+XV
QfzdQV9xe2dvQpHASWZPjAqXU4q7vDTONew2qXk2udUJcJF5hCS6fNVkxiCkMRu5m9FfrFdzpdxv
zEHcEB2M0msL9ijmwY59r4Bg9wiuYfUGCGyDZaGnLsiWYwi4xDSeODzXLPHvzNTo3fuxHkZh7xvV
62Z5tCsdkc1BfWJ+LGx6o2UbopGtqJParMpLCo15N3suQ7wReTWQmXgFVZJcA0htG+8xoZmpp2wH
vB9DmCCqlYE/iUJl99QR2CH2dFB2Yb6krduvw7FqRo8zpTPLyrwCvZYDoDbbLwkQmoPbNss7aRUV
FOplyvhRtRjrp6Yy3fTmnxvwP7sBUVL85Q34hiUNX/O6f/35Fnz7wd9vQR+8KDcX8wlMbNiYNl3G
97Zmcz85mJ9Mi93bz6vMN4uT4vZgFLIZtn+wOMlffFoLbk/T+i0C4u/cgo778/JvW7ttiTDsdSzu
ROft9PixraHhajo1u9b1SgcUr8e0i5eeXY5lBuXS3Ri9A3ewRHcQjBQWbQAxdf0ISlGx6UjFqRsb
4xotAqVWa5SHeGlr5tprd1PH1Qns9nDx2skNiSBRV/VQGY9thQsIgijD9NTbLDmlehxRQz1nHsx6
qKLM8EXT1kHZYWVQ2GXgea3iYMHnJFJsjGzY0AireN+osmV8ytPkRtnUwdhMqW7b6H5a2zsK3nAD
bmz+KnFqO7y8HprOnVuoi3CY7g65T+3Vfh1YCYZDhvuxHHW203a13JCCSLYDcZ7gt7jhsEe2RWfs
4eyIA0jC9YjKjTI8to4oOKoXfxmzfddsplyKdzIQ73S+OHvQHQQ+Wj1gTLeESyehtNul4vVLPA18
Uw6AKM8/Ld2QPrgxwZilECtETQunN80KPggKBmwzd3rxTXZZ+bpH4YVHlIY4oNuy0aJLG9gnLpAJ
pRhBrkV3Ac11kwif9a1dPvhmOe17UjL8cjg1zrZbIcouWFifYeaJzdCKTKAcGTPZZHlP5COm0H77
EKRVhT12h7BYhninpaEYJQ+fy47F4TyzuaPYv2pwh+5srFD16h6MFPeyJIMiJIXDCBjluEEr1cmP
/EvPomXn5RbLuDUy3i82tDn4YhJ/Am4NeyCE23Ig00MZWM4WBtwnsP3ob4U3hhCyYajPQhILYQCR
mk2HaFFS6KQXHymy8EXhDNv7IvvUzI1z1RJgDmGu3FnSbsMBujx9WXxM7MFlIAzDqkALmGftU92p
9968XmfW5AYxfpaDUcE4E+aaHN2mfF1l9ilre+e4tSFgUCcS6xjXX1rL/+aA8Az70Zch18Q2LA/U
xCXh6fie1AXWHjH2WkhYBZmCPew7WgmnK8xA9PLcWpn4tDirYHbfXc1G/nldnHk/J16zz1KedrKC
oLmuhKZjwvJ3KHjb0I0b55SseHQc8j13oCzbMBf6g9H1LHXdOQrxIRBrXS/tkeWIs6/JBz4o9DyH
yM6eNQKFm8pMyoPtfY79zrzMsdvuZKOMp8IRYOmpVp3QLdL0oRxzb1dRuGIXSpYjwSX6CQmyFwqX
uKaVjXfYdesNjv3igIls2mPpUIcVClYoIV/sq5kAjd4yTKIy9Ir2Ky/3oE8S0kZIzUt6m4bKzdRZ
wDTbsWUaT+B7iekcrSs4VUNo8JR/JpmOb9GLbHYHmbtTsT+FkkzewJQ11BuZmc8ErJBNawjFndvS
6iQNo8RhBZu75tVjbtgLcXODeRF9N8kA0A3Dg8nIk71qvAlTfKl2Q4GOyV7IpOOtDtcuy3H+oXFd
1SkRnLm6hQT4OWUYgSTaK85jy3hyYFwTuivfZwPW9uQSXYv10/x1jhIP008tL5suPchU/0h8+RlA
krp4NMIbnvxBRVm7n4Ai7hO6uGCdChU6Doh4q/W/YLR6SHEHgop9VxD2iDU7FcclNb6VDGUPBZNb
QInX6cS/79zqOKllg9VV1cGNDb1jeduES8SaKGEmFpDJ8trWuJFiD6Qo68iTO4KXKXIKlMkb+p0w
vWVvQUoINVmROzNW+max3AOj51e/JVnNIxANsnwnHyMriXel62O8IVaUWw1HUvtt7NCkuSt5AlJn
LO0KXIU4/fIDzfW4J4WwAzGfIzvzS++U2NjcCuuTUt11FjvZuZPze2/qcFBhl9wVi63I2kmrJ98f
Xwp0e2HTuN9ImsCeE7HKn+LiyRLDlev0+rbxrEtaMy+T9MlAfhWuAv2uSCJSXu3E25G396vWg4lO
gNmIXAe6XQeFeITweN9OfXG9FBOh7LP2Aslw6FSgpujs5BNJwP7T4hDjWlTiipZpOIzW0h56r6Cj
83jFal2fELal7zocNZngITQb0Yy+jJ0d2afFQQ9SMo6RjxsaOaSLTq+WtjvHGikxHl4DI+RAfEXC
4wWppPpY5POHKRqGk7u4X+vBgrUcFwmL0346ztVsHGAIQ9orR/+uL8Z3Zuwi4nec7Y1PN03bRbte
4jEuSS3K1hqVZXqY2xSeCfKGs0iMl8FvMnKQ5682rkPOwmE4e+OqOWtSjVY9UifO3/SSoMM4xgan
HJEz6B6ItAlw7WE6Xm15iGEPHnCqkVfhNOIYu9kLw02JgMB7WvruqstbQORG/KttNO6lqIpo4w6u
gdMocZC1yyjJKc2L18BWrh2e5Cun6oG8EHKpvQUt/ecCSFL/7GDPRJwAfbH1q9M8GQA5GVtizpje
90C73M0ApbqsCFquvtK7i6T2SWh0GYduNxlSGtnZp5Y4BWYwbgNk5NkegIkhCFgW3SGgll3N6Z0j
ZWimFG+EFckH2wFXoT/WI9Fp1UXbY+f6u6z2aAngrxSpkZAi1+hV63/K6/8MHoBjkXbvX/e3d+Sd
/lRW//YDv5fVnvkLVqSNAQDMaAMHsHv4vayG9e+xJYTyRtP0u2D6+7aAlQATfIB1AgEzHSfS5t+3
Bbb3y2ZsAu/F5H9bMv6tzlawkfxxWUCZ7QtgTpLdOUvJP4EDosmImZlKecZX30Shla05GedNdJGk
7uywlUL1QOh0oIJaD2Kao4sHR+MjD+b5WVZe89FRWfeCe7h7iWe6xR++yXe/LTT/iqbIu7NMPj5v
0LKV+iN0zofgEonJd87Z6NSvMnHwJJlJdV3JGclYizj26Dcm1URTg2H669fGi/aH78bbaAqCqYSi
r1HOW/Dcl9eHtIq7//4v8X9R4BaNGtKWDKPoQ9lGsJ6nIfVvcl/XKlSNdK8R11WKr0m5V7Pjp88C
Fv+nea3Wr+7Qga1t1sW+xAWi8lwNxbEv9JDvdVure5cqatkRGi7P0VT216KxmwO1shOseojQZpec
087YlXeJtZjYSQTHhOlB4gTk5LrhMKyYObwhMdBK9IqaOlPWR0QkCFjAmwdr5zGg7BxCWeDhPYBv
qaDWOhUA8972WGS0vp8QmJQAUk4d88VAerLHnf00kL9cQOhteQa7qqluNaP8vZFsdE9d2+NpAX23
y7EVsUBgVxCsLstfLJoUH01SJSRSzcuHKvNKzDnIF6/llFH06aV/YZ+z+c1M0DEBypmZnHXpwT61
8+UwJYUiaw8akuGggMauarUPG1L33uzYfYRZ3DLNqE0FO9M1deiBpt5PAz6pw2jPJECl3EoPM8ol
OD1tqwpmHkn/JFhH7KvenYaz7/lFDIOl6h/mdKDME/aEVT1VwjyACI+8oIp6Ig+YgjYCFle82ldI
4pgDx3FqTQF5WEMA9pyRaZMZzok60CKumljhYJLyg5st3j6RqnqXV3omTIkdFbnF+KocTX5PEJuz
OKC20wfdAwIi3c84rpYXf20TazzkZoptcBxD7lT/jJuhfFitZYQdVg/ZZc28LPRk774mbt+c1tJc
937R9KclJdrt0IP7XAM3w2iz45E/U8jTvR7Bawns1h6xzJ6I3hPSN5y8KeEhVLgy+eawuL4TNZK2
IK3c8hsUtrwOrLW1aYfSqtyUbG0aMKiSdqBcrbKQe+8xiY3Mvh3Q0knMXRGag0ehoTs1QetWLOgi
9GjxLpsj1JYe/rivVQYEEbudzo6WWU9fQc+XIhhzsuKSoGF6ZN5AxNDpKxLBojn5FbzBO7ZR0WUd
VvuM5z8bP6iZaOHrBZv162rYBGJH/sCqyxWt0X+poiErQu2zRNipnqf2vh90ZexZhCw34yKqhemU
24v9MIIffVxsMlFPyBAZiRlRhdqprnQZh3pI4uYTYQtM2VDSbcHgi6zYp025eYKElvAo6KtrnUxp
E7bUxq9dDepy41tyqc9mfSbjIH9AtLAdhiyYMHek1V22DgS+D3XrY6LzeTW9fbYlASZH7KCY9i0Q
u41D6XQvfaoyDGzpyLun8VlPbQ1oLa2nBmyzrD9OIz7HwJdM6MNk4kZmIzfMRjCY8/DZzKgkb7JU
S/PWjybYtw0aj1cA+rR/rAJAIW1HOVMAvidn24T22RtfzejH2zm11vdFZxuke+eTvYJumCMrKggO
dByxvMphAKx88cbU5I88ZqPNdbQIKmSsM+s0fqjiuUg7CHeyeiXFsuTS0Wt3VetV3bad4B0jDK6N
wwQkIdv8b82xxUt5R97GSFtap1YXkAA3g6SOYa7WNTcWKpTiTssCAANZLrUMvWUcz4ilENihkkvK
69JAV8aRSEJgYJUNSTSCZvzWaXEPshqW0RBWnXY/GSOcMzySmjTJgsW1QAWsFjOAo+1ppjHu9LGG
oHCbqAUdGBC1OohY8ROmjcYjn7r6cyf6Z3ue1HmELC43jtl0P6jCLkIjd6Lx6IHZR8HopSXg9ZrJ
jyOz6CAgkt0k9hjB0jZwHyfU809WPsyKUnCQX4h3UqiUbZEc6gn6i1XjiSuEnK+dAqMNNubkenBX
vLLUlsV5br1GosnVLK7g1px9XCKYGbsI5BXPmZWP7C+h47cF+La2dC28/B3ySEJw2PUuvVstx2qy
yWsUo8o0Mmv4CDKWDmFqHPhdaXcvb8/Rf4Qm/1ZogvHsh5LjT5DOu7x4ZVH880wWNRc/9H0m6/wC
6onzwmKNsUE6mfP+z0x225godB6gDLf9Bn/141oEXdi2K9kMKd8LR5tEXklKLlNfOJ1UnX9nHsvi
4+fqSJjY+X2L8pF3QGDRBrf6cR6rGb5UsxLtxekNnKNOwWBj7NHQ9969pA6oz9LHOBb0LDFYV2g1
GM/ETGSsMZQFL2jmACDdoCz9NDoaA77mJ4QHxRXS4zR715OC/gnsm/tRrqq6JDSsV/2UWaFvgM8m
ciYtLwiXUVLmPgiPMauus6Y1MNglTc2ZPzTrsVzo/ya4j/GaWM2hHCftfxzTxfZOgK4gKfftoj6M
00woxGJJF2l9mjBlA+O3t9mFkO0YNx7PpS1DbniLk6t1jQmt2fJ7r8HAJ318MIrSdDbuYJrMJCcA
KmdrnjBOdw9IWtfmFogcHzeZOYWg0C2ZE52QfWPj3pdATzBbVOyd4A5BHPEtCdwHqtKtZ5EdNzEE
5ftsQQKUA0D1SPomM2Cszchuk0iYX6ap6KZ1nyeppKaC4C5Z1VR0rPmuHPRqEJo7kAgQkL1nlLSn
TBkKxBBr6+BWyBpn3eVqjP8fe2eyHLfRZtFX6ReAA0Ni2qLmIossFimK0gZBUSLmecgEnr4PKLkt
yYPae/8b/+EwJRYKQH7DvedCpQf4Z8ZuBrR0qOb0M9EFU2djii+iyV6PEY4IfB5ijHZmpsL2Bhyo
dtAlSnwdxlIw+5qFhkiwJuri8hBr2riLMBEy3KKADqxOn4MRZ/SdkUt76/j19AxRCo8CwU2rKZti
OJgkZUBDyK6B4Vi7qhPFgbCgYZeVY9MHTVk5AYGry0RAkbEX4zQoympNZFV0a5t+CRolV2sH5/Ba
9NQrqRNV+272w7u2kMX7sNR6lBbsj4NZG+vbPHXeZVUR3WGB6c4yHt07JsnjBxyLak2KM5nzdazu
FpUl+SpVwsmowjNSjAkeTq2ZKzkMlDqkYqylkbg3vp+Fj3GtrL2KHe1WA3DO6KvV/O3ottZ16IT5
Tku1ZGY2ycz9kewXOyB5yHnXOEZ5D2orI186jCNCKtLGUiu4WK5aVSDjDyUzUSJ5+67YkN7aHyQF
+k7mWfRoAYS98mdIQgQr2/IBODRbCK9usdEPGOpfDSkohDFIYpxH9FZuMnjQwcSm9Uw/5x5aaT+k
mAK6dBAWmCflXhsEWUWck3OOFKIdxlsSw8wrAhKrvRAUwH068V1jM23vqNjLx7ZTJSpGt/4kzfi9
0RDB2+eed+SbLlC14JaduppAarLQ7kKni48lw6yHCLTo00D2TbHgGc2XtGr1K20uOcqbxnKPMlf+
VqT1F5xE4d6wATzCtIIfGbrpvZ95w5PupPn7iQLrvSX7ZOHcedn7hlUsjDaeMGQR7U53AdT4ruy3
SQ17rQIJBm8338HOImrUL+2jVB2y/JIU6xqZu6+RtMqkZbbZrdIG6Mm5DFOFMaKm1iQe0uIuBucd
257Kg6TXurXQmmlTyYHQ0xBoBdelh7SUx6tI09mkdBI6sV+uaaTNR+Fq1m2vte+Sub1Pa839rGy4
fcwpFyKDLS3Xxlo8s1NoU3FVwL+41nuqLDrscO0m0cEXnXuaJHrVqhq6+xlY1dpu9erFGfD413Ku
zswI50+oe9sG+QeYBb+QNVyySLyLYmGvnAYuJTuYZsI74Ecn9oDDh94GWAEPakXOnb4iXYQlQKrg
diZ19MywMfmSS0rlbmyuzSGUG9uRah2Pg/VkUtnvLc0ltUJJOV2bCl2QyBz6t57BOk+ciLG4kmS1
bamuyKfQPcRgaUcedN0bYNUHgjjGLiF9jMA1nZEi0axqb8a9ulRSgB3PImndj33ofcpkgZxlSAZC
l7wlqwg70HRB1kFqyVjazwOZfFfos1CoTf2SHAjmSp0jowyJvfNiTBdSQGhYAp4mkhBuXGJRpiAa
SCo2LII8SEfBtFNQ4Qb1RJqgRozoDemksG+lXa16Xb00nHkXg3E2lugQiR1im1WUIuUnXcXfES2i
rrV+AfpiH34RVWu/Vpr4nNSNeW24eN1WU0PTnvvMdsHo85ADg5LsU06+lWXXAJsoBdP5JdZxUjY6
JZxQ6l2lt/ewGNhLGW28YmFEz8oSZJswWtrpyezfNUZbbTTHhJYlwB/vIy2+ybMx2jJKDhmatwa7
epv9EKiRLc/7S8rO5tKYOJljCsWHyMUMbcRtfZQpO5C2De38ZFc4s+yuHNH96NGeiPkJ7H/h9DuB
qPuOO7dYl7ovzwn4+8+NYiUCXdvIKXuE9xg5oTjyG2KpgpK2qmy2ioz07eJchJq9zc2pOhigTVY6
k6T11OnJtdZGbuCUJcKxQQ1rMaj+g9ni8ss9ZFmjm33sO+NT2tQZGFdzvh5lEcHj6GR8Fh4mxbKr
sjU0e3OFQb57NWDLbAZjGu5T0GYbhsbtpoqYfAjSqtawe8J7Jq/dDcOffid9VnBTl7S32KcsY5PO
PvApfHtkLLWxdpBEHCWCNJpSfkLimX8kHH3YRtBsPxceKbzTDD+L195HpLJf2izpDsQuL1FRGbYl
m/8X2q4fTDZrRqyr+kGHrL8m39Lckh5nXM+1lr74qYdeNI+1HcBqkGddmN+lfW6RF5QmW2gCzWGg
INkMODD3lqiWmHoqL41Nzi4z4/EqKaqc50ixOuwNTVvrpOisoAeMGwtd7ktvy2TF7/6AC85YDVPs
7OVooZ2zT7OQ9b4USGqRxprbyrBfGr2+GwaP0oG1Ht3ivOMVrYHb1J4M+ElBHDO/T7KZCiMHTJfp
1Y1bt3eu3u1Q9ZIHXEAEBRa2zAwuHhYaRJJztIXH4AWAic3ASUoS80C/dHO+iOLzk1Vo2sXvlNzl
zuDvxZQS+mMVd2CLz4TkxNu+QJs/VyR7OvkEv30w1pCb8l0HCWfdz8ByRFSxb4gHLEGjNfMSdq1b
rVdmwLvdfeiFmeznFNcVro4vTegAxp6wtCboHQOiJW0OsizmPLCGO4lC4iUpJrJ3NG6/qtP2DjiJ
O0cD+ef30CJHe2Ai59fDQRWtjyk4YmWSzN6x6Ke7PLE/itB9918v9f/SuNDJ/GMvdf5Slgsh9LlM
fuynvv7gt37KFbjrTYbuFN9LrID33TB+mdPz6vdR6S/z9mXU/Psw3kS67y9Ykt/bsD96Kv83bPp0
U4ZnwBhZurB/4eox3+zd39l6hOcuYQyuoZuCxQDG/R97qpzuey5qnc26W2bTGgE9k087X4CrIZjB
jc9G3qJlwqK3lb3T+IHZte2BNxozzLlBgraKc13z0WD0ub2OUR9oAajygeHYS80peisXYjeNkb4W
CWdvMBdYgVF0dx0coEmsZydH/KBZHRNQNqaEwXHGU0WRQjXvlhORgm9Cyr3ww9lR6Dwd8/wuNDXw
4oKI3U37Bh2n723uCXgFRa6/YckNtRDK0wVWnr2ByytMTXJ53WRrFCHheojLfeLOyReCD6IXOcM/
V/zMkz1V6UDXBx89fkOlG2/YdJJzADMNC029WrjqRB3lVyO4s9ukivvTKOGvGwuJPdR5tQRVD5+d
8TMrXzdKR8416LKKd3igtQ4phnSh1Ep1CM57Yb57LZcZgyggeBDi+rF0sJSWLpx4cyHGmz5XXiwU
eTn7xblfyPL9wpjXF9p8ytbiNn5D0FPXlUf6ZwThC6E+k7G7NVl59CuWlqfSNSJ9A8eFwrHFSZ6u
Slt/z3C/vx4q8dTZUX9vYJ30dqxBwOObpLHWQYETfFe2g/Wo8szc4vD0dmRbpuD15zA8YbHGO27p
NIAVGHHbHrsLYCgv3ThOaB8t6JuvyK/LjSiMizueFyjLupOi2aGuP4sBx+QiQLeWsKjhw9INvGsL
S92OXWqv/ALze+f1Kxv+GfOrvthZpcqPRF2F12xvyztYZuKE/fJ9QuuxxtObrQG/T9sS8Mz9NNjN
xtHsYi8hiumV0a8yaG2XcGj020Hr3HVI7uyBQR8RHsw2C8FSPR70ah3OFfNEf6zCfeqH9haeVfZK
xs+LEfraFlF0WMHyyo0LNzlTLNhVkPyMAoeID6ETbAOIVFMgPbHvKu62FQqRKyzVcVB4jbPW4u5p
JpE6mJWrbWP2bqCoPX7LDjV+NOC3N7CswUOItSd8PNGhzuPmYud1fZqAfB9dryNRT4unTYv2eJWL
lnDkseG+4baVgXImc1cz8A2GMk7WqS5oz9ksMcdjzneZZG8HY5SIKto5opgi450XYsDbsjyRyzrC
mIUzrFMZR7F3AQwNb3c1ab433JtmZst7GwkMxAubgEXj0YBGnG50O02unFZ374jfDOP3SsxFHwxG
mlvb0q9YnuWE5vL3j8kNpAyTJV8Nyz5PDfq3FmkC0AKj0uwn3NxlepCLoDXImQzwaUhvFeWuJVdv
vB+TREgyUd6WAdHbZiCz9DH9kGV9O5frGdoOeKPY7qjKasef12PHemjNbRZFHwojiQgZig28FplW
Fdye6Mn0jZpmA+eQkahF3CEnF9wfuhZv0xRWn0X7qffEh6EqZf/iZr6ROR+4Rj468nzoqyMzeot+
twyxLvEPJ8wOqV7ZjKIwPfQYA7PBwcjQsF9dmX1LC09Urfq6ufxv6vmrqaeLfPufpp6XuPr85X8O
Xf5cfv5hbf71B38/qY3fgIaZaFE5ec2vktNvk0/X+A17qUC843IoLxbbP85pfoJR6BIE9g3G8232
KfjjgIK+7d8Zif6LM9rSF633D2c09j5LF6jS0KQib13oo99thZs2GtrC9ysIzoCR0ymuGEhQxZOJ
6hMnadpPshjHE5xQLOFD/ZRH9jIqYwVUDTlv5TnO1jXjLerXokQ+pT9CGYvoOfMm5U0mvTVOVevQ
kou5EpPmbknZkoHXuTc1yRGBqYxzqmT77FvFyZFUzZoknpndfd/aPhtq1q75iE+D4enroA/JDXIo
1oJujWa1rJpA17yZVEYWmpC0ripfPztGh5qslc+LLQPIFGIbAR6s7ZPXLk85nzH+bEgevXEttZNg
GMkpL1/9rDxJY7yEyo45DIctec4nON1nkU5XiH+YKaYamcDJM1VEta6a+cWmC8hH4wWv+1MzdVva
lRyzUWy9J8hmn7QeiYg6RMKqW/Crmndj9NZTNubPLlmPWz2SF73NTssV6DkFGTTkr2m9pHGjPd1a
+cQ8sEA5OizKo1GOD5ElL8uQeuWhKjy0uf9CBeDvjFjsyUG+ymA+HOaccDpNdlwYXWdlkxzNJf1Y
ZerBYbwga/EUW9mR3dZz26Rkjdg3bmwxY3BEtxF8ICmS16qfzgI/1Hay+i2IaXY9YskDYpGvWFIh
3WFqZFZcKDNuoaPbbR9QBsSbJPP71aCN1VVf8z6OtOVaxsUzfSvF0SLN73kjrpa/qxb8B1ozn2Wn
n3tT7oYYg7SHAlMb9avarbQVO9VXC7n/xjaSU5apK6pGew8u1mGgxyesxPQIDJYesXdyJGeWts46
/qIxYb0cE35z3drpkaHjYyuakLe2eih0e62mUq7KuAXDUSXP5cjoJTcVTM/5ajSjhBd4mwBRc58S
pX/yGuvWB9mC/wANstnvZ5sEbbh5D3Nj7xPI8tyo1j5CIIX10UN32kO7QM1w5VRTvJFQOOGZGhbO
cO4ENfcMf83CCupOfywj48Vn3BcUqmWxAJafqcpD0w4PQuWvBebAFbx28hkK9WCFRgzwpa+ZNVA5
z47GystImM0s190oHWa24qlqynRLUMdNbQuX/pKf43MyrEepJy3nKXHbib6P25Ej4qZmpPUR2qy/
gu8zrRkhjHeWw22XqyhktsOAbWKJv8cCOB6byh4PHaDZgxo1OBjxlG9QchW3OBmnrR6DgMMO261M
LbdeeqP7OI2tc214ZDxy11QJquuWWXO69ol7WrvZLJ9Dt4IPwqQeqUQqmvIxK8PHQjFjX8+i85Og
YPak4vBGlNlHZpzjKlM5el2Ou9lK1nU/tRtmVLGxbh2HUVOiWgITqh4Dv9vc5Fp8LivA39jmHiuN
6U+HQhC4qf2syql9KUtz4KlM403uIK93iQmrZ9/ZFrTPuDyr8IxoGHBJye0/p+ZLBZaLjM0CrfuI
a1iZxtZyaaX5LaiE4CxDPaQPUaiSboXuDjtlctNNmfvkas7NYDbyEI7tqybbK+Fkx+8Onb9QFv1k
khbeEuUCtYyo1mUX9pYY+t1bPIENOADjY6iNpxlhd9MvDs2bxG7wAhrOL7REHEo/nRlsyjjQLKxD
wvB+xnpRBA6lM2EGinjU1+BkjmZuETbNiOoXf9OydfvxdFoWhYycTNpVdGI/OZWk6yorJZBpb/bZ
MyIAQLO8jlNDon9nvc7QjfDdr9a3vyVu/+jMgIi24Oo8E3PGktbHP/mdvruWkVX6sQcdlrrMjlEt
jg+V4sHWLLGXmp0v+JxjnqMJ7ni7/fPXaP1Jo7X83T7gCJdG3CB598e/m5AQOSO8Kfcd7K91yvj2
PKFEWl4XV1gCs73uqxfZKRQ2khiadOx4bokgCSDzvsSYeaNyvhoimFhoBfa+X2gr0Mkb05NXkkQo
vBg0bywUgqZKT6XTbgt7vKgietTtmGRLJW4GrOIrVVX+zrar+kPEjG8lPF4P//xJ/+IWskhVNPHn
GDrAh5++WDNP/KIyBV4Vs9uKSj/r/nwmCbD5xRVdpIV/uoOw1yylFRpDAL4/XlFfGvjoveVe9XNx
oJU6Twz8NjrDCYppP12TXXrqI6O4y8fp7PZ6cYcOmLCIOXptRt7LS6lCaFdGupq6ijQkVr4cHjTf
ubHacRd7vO7tOimwqRMV0CgTk6dtTrsiMuuNIoj0atDb7lJm6lG1HPuDmYgjFpwCxXAPebRMXsME
V0WZ5XyLyqt2cERew2p+9KJhO/d0Gqq29oT67uO4TFZRMS9maHWFnjxfmcN8dickTugmDHKDtI+t
jQPCNaix/vkL+4s3DDv4hRaoE6QJiOHH6zgzNmyERhr7LI23ckLxZmMnSgaktPb//Hctc6Gfn3pb
55xC5+v69uIH+/4JbM0pITt9Kkl5Hy+wzY4FcYS/+Cv+4s3iosAU6AoMZhQ/z6ZAs2V9rusYGv2x
JuZRkf0Xzi/Lmx7h9bTrETVlptj7mnkjQz/ekLh2ZBH6vkvTTx7rdOQ5Y4tSO7X2EJ05ZH3eTvVU
nBj4vM6OJGYiBCeQWw5udDTj7G/m7jpPnA22q3ceAxaG/V50EBNmntymbjEMC3Se39RbszXjwPIb
cwfGFj+CmbzabPWQiGanUWXwDPGuI+qhQDVoYW04hyW9+GrU+0tVmvEGs9jXtLW/fSuKv3hi+S5I
4IUWqoP5NH/8Ukrg8KqainJv5DQKY1wkqwT6fWBqGZ8Z9RYYPbC6+eTdFEgOAeW25PsYxS1e+UcP
SgErnRKyQjjLoCfUmxGZ/iTT2lp7Oj01wTY34eDiDQntm5jJIKtA3kQ1mXZrtIiP5DS9zJ0eJG5y
T+gxVVXDB241tcti/XGiEAvqMK53Vi4R0cpLZDuLvJH7U9S8+DpnhHaowRsuwtzfmfb86Nft+FVV
/rcX6S8eEs6M5X/MT+nefrpGMmow7Mmx3EvC6ilxSGyW/DpCH4Kwjn7xjYDp/PNzsjBVea2RO+D9
6ZlshDUxBhrKfUsc5sZw8N55YXoMOal8g+8H2yvb34kGCQ5+H6QpFWCUn5yMAnCoQgehIIBKBF4N
AI6ZxcGy7i0n71OXQTAcvdvcx6EU+1T7qqystVV3L0U6X1TO0NVdDmNus8jKnkO5VKnEZ6azfmoG
AH2qMleUqxsCD71tz1f61l6C0bDWaDvMld+SpsVycZXWctzW4dAH+dzHB+UBcVqaoLBUWBSIpz2W
g3xIehpJj8kvQDhaPXuWD20fkR0kSBqyRhRoxrnRkqNlUa0Z4B0Ipp4QJ+BqKvg34bjckPVABoFo
u83yGHXKhmUsHxx8/UFuZxrPU01YV0O1ROblSbEcXbMC6jYtc6MmtXnE+rC59m310vbQoAcuMA6F
UwItHpQSpbjIxVMajxcJlYuwUHs/4k4GjnicQXNDrOEB7vv8SFMMBJqTJYlGbkyeDkf2JzRyH2Og
/cfMsFkhj2vLbKfV0hihj0h2EqjfFUkhN6RXPplt8qvz2PmLx5tax0ZyA/JHWPpP5yQ+oLSBHFTs
O3d6wdJ2QWJ6Q33BxbN5rJf6663Vrpa8096n0nt75su4306ykwFZJC8lA601wMV04+Py9MbWctd5
HzUruMLlxlfDtM+NTqNBy3CURQhboelFL42W+6e6he44R5yLLKPIFOe8WM0umwKNd0zaT4+jRbml
t1a9QsgwrFREVkXuUVlHNIach7GFQQ1Z9ULMGB76kTcoJtBLi70Ve1p+GofhIuwhgRTkqA3CSWvd
yPmqiOUDsl8PE6g242uaXpxurrdt3V9cugNsrs7NyCFCkzk8WBDHlmq+d38/X/+bsP1iwgYy2uBe
+3tDyn019PH//Nnv/e0Hf9cWQrESDMpsCmgbAPBS5/2ftnBB2wnPYnYtXBMZ4R8zNkzdGE98rBE+
1eEyfft9xGb+JrxlFeZYcBd0gx/6F2M2c/HYfF/SEJvJYk2Howd9H2e5saCLv2sqfB2TVRg22hXq
4/EONEOxmTEmHop8zjZuPXRrfR7Ni5U7KG8rbA7GOPkHz/BAsWeVfJhADsF2AUxgNL3HXamPdoAx
ulyBtQVpShTKJuujS0StKJhBwH1ZbA+ifJRDdpam6LHKRaz/Wa0HhsN6BVwJ785iwVmKDFhKI3Lz
vi/h3tW1Cd+A19qNkGP3AH0qxvdIau6EavCzroF38qx3tCOvVo2ajzTyu8kHXpeCiN010hZlYKVD
cUmQih8xGsN7ddFSBorYnR17bHYGOdE6ExnhhyJS0GlwXkAADf1t3w3WioDE2SGnWddvWkczVSDF
FK5HpcBiu6qh05x0gmxmvdU3OExChEmNfa233h5szqXWoUtbvKVOBENelaEqOI1QekUevJYsBqva
NF647fW6WHHDVBuvNFqCBDImiIgSUUW1K76s4mruRbZ1bc0F8YXUKqxCyMvCrbfKjFgEqhKmNps3
3CRZPt83dtms5RQ/+ujR3jG2dA5KuOOH0qiI+MERgH7BqsKbup0IwMkruKTsNYH86ldjGVrzPUHn
GayJRFae9pLlyqAowuqizWyHuhTvRUlE6QobrsDzQu5ZH6A+nS6NVXo3fuSTbywZVqmgRQ/PAcMm
dc/7nhyloiR0BXiUe6sKzCIaPU4P00sr4j7w5s4aGT0l9rWbteQCG4QobLRsZoqAzbrImfmK7Eab
oHFpnKWKOOAdhKDFkFd98+dlX+16/EGLea/+auVzw7J3MPYtJr92fjP8+V2VLP6/toemKO8wpxS7
sqk8N7pF0jeOcot9Rx/mnZjrtkc58Za0ArKR2BVtnCCqbQjpyQswjBE7VnOrf4tryb6mt8iknMhy
wZlJsIuxZLwQiK7u5Fvwy/QWAgM5gUAYGIbwv4wlJkYbOsZyCVkLj/FbkAzycyRNvUO+DMHdyNBK
v/lsz1EDGAlF66VE0EKaKllRuEWyOn4Mv8bWpJNprArQSLfzKJ1xy/SUkJsBcleJ+bwsWTGTglMt
eTgoFYnGwQo8YZhYAnPQ1qj32VuMjr0k6jRLtk6+pOw0S96OsyTv9GPNwfcWx8MvAOFJ7xbkK2k9
asntSSZAYU7Xlo/Ym4n1cZsl4gfJCVtldALExi8ZQPGSBuTVLsFARD642D17gj8MzehnDEykCPVv
gUJ0K4QLGW8YYL3rL8RClGeE+tHOxREQG6N966dj9BC+ZRW9xRY1S4LR21v+vwPxFwcis4rlhPr7
A3H/LJ+T5Ptl07cf+XYUGjZOTN1ll2PZdAZIRv44Ch39N1MQz8yZK2z+EzqKb+smE1kI9kwAsKQ+
i2VJ9X9noeH95uv+wl60FokpMUT/5iy0f+y8AZtYHG9INdCLeB6H9lKJfncUYpDM5xSlw33X1fXA
0LVA5YucGjTGzNN9XYsIMW6Sty+1m5kPcZxpFyQKGD2EBosuT9CVoV92Sur0XK41iCi9r9UbW43Y
inSdP8fRIvJMGE5CjWxVnQVabVuHCs3tdiCrh/C61L+GlKDOsV/KdcJ8Z1eZE5SFlDgGP3IRuBva
8GWh0eKmEVKggU7iW541qKZx18tnpGuovq14StZRzGVbxdHIHrrN2nnr5npzJP25/oTcIn2Grzid
tWwy1qaXTh+wEcFSqqPMxWk591/IhTQCAnwXc45u3DFGujN6LcFTnXfmu8FSc/aL4dtbssQfA5a3
r8BZREOUJTpmuUU49P1XUMxCpCg+nfu5tfyDbbG7r02C+QK/gotBGkHTu0FiFv65cmvzupQmH612
vMpeJZk+7uY4ZYXm2tXBn4eREbMdYwkT1WdwSdr7EgfYJZ40tbGTlBmF3bO78NAzPOZ56O0ilJnb
obOqW89r36EIhGZdy2s3kuaDGZs7N/Y/4zVvPn33kJy/frrvzbdLGsp3JRgfmqn7cgNDP17mF3+a
rbJojUK9Lu8FyRsfIKqrc1RVxhNDInXWMGEehtRqDwXDHGAfZWGiI+rnbYfJ7KQGdkF1ZnAZfFuq
26hkISYrC0TDxP9j+W5+wZxmMCA05W08OMY1Unx1tr3wEXqdufOTJGe/IUd4o7m+T0oJHl0j3SMb
IU0iOe2hTBXc01avj1f6bH0uneFatqax75mI7HF10ZsLuBwAErONooem9vHjrZ18yGs/PQpRyRf0
/RaNiiVfEM1bB3fK233bG1SDcTxyNIPxTkDV8VBmNy5BJzxHWbLPrM86edBtsIiNu3WWzjatJl0t
djWUq8nbrs1N/Z0+tyb0IXaVblmqC/RkNid9maQnlp7N9QS24P3Ul/UXD4cbxg1J0GRAy9nsIQ0T
yBATzUH+U3KV971+Qu6szhRf48nOEHgFpjXkxaaJ53Q/tTGk11lE5kVLenXb9QYX1ARqjCBx3kt7
eTapUu4wwXTvBeXVJz/KomshKKp0IHs3/3zv/PTOsjnoYftAf2JT5/NdLqam7x8Yk04dFr+rXcBH
zHe9P5Sox7r8kV22t27dwV9BuObewb76Ik1vXnV9hx9aUBB+TgFT39QAEY6kjjTvOUPrdY6ubceR
iiBFIKlF//OuaPhTshF3YJCOVrnL+e6vK0ThgY4ddoN8Sm0mZuYXxdYY+8rER50GbToJVOsrXlfT
dmRqt7xQmZa2NoL0jd1r5ibRkdjiwCYaqqWyvnu7bWtgTqskcaZT29gGdu0qfK1yT3/ytAKPfGp0
70ttbm4SRMRpUNQxTA3LKpNPpZ7tCK3FfjNQVTOlHAZnJ1jtupsMy+CtpzfVtPnny/+2DfjjfbVc
fhSMnksSGxYw1kE/dU+yYWoQzW14MVvIOciBCaaY2ka7R9jMJzBSk41c02kP6ZTgwrVV7dcnlqqx
2nkQQKfA4hkcAjNvMPxnY/3MtLGdwBLJmpBCow0/tAJAJ4PW3DhAfdW2//4DwFHg13KY1zE+/+n+
KfGfQhGO3EvuzP1GUWbfkMcQbRucNCj1S94zYSN5X5gOr5gyJhnT8cr6WQ91+wqFfvjKs2fxYp6q
Z2wtxjWeheyIDWwIt03uhQ+52yCkj8sIS9A//+5v5/FPFx+OMwJOkxUjI6CffncAwgkucWlfKvan
ZUBWZ/jK3Rx6+7Zr80djTuZTqjp1m7tjueuLxYNrlqVDpZmMR1ZY4H98sz3ktmwPldtoJMAU/s6X
omeAy7Twdva65No1+fwS/Z6Jx052ryPHBF9RIj51IXZ38F8eC+BmVucBnla5c7EirWpyyAJlsjbq
hyF8T2AHqame5h27pDE3gGOdLSZgLG4gfz8QPDvvWjmGh2RCEYY9p/SYsJnqixGxb2Ogv8Bgu9o0
NrNV+1uryj4ZRbvvYqtsAiur6wOA0fBD6fKoUxMQW7c8ekj2os9tqMXjxsn4l0OZ4fVWrXnJzW4a
1kVqjazpm/izXoOGTfU4/MCdN34RebG8QZZLk7oh/hQEjkJHKgo8jTdfDbM4mMwie9Brc0a+3zjJ
k1ukL2SzVAf82+pAuhp429YcoQzk5nWsZIfjPlc3qYHN8Bc3AkXiDycoj6Fvwf6AsME7eykHfyob
eFcXQwfSHaSG0bsrunA8gm/v5pwuazeFGLHdmPjaIJ7jaEspVj87ZJvfzQbvpE1UdAf4Du4adFN+
BHfB2HBCA098r5YmBVyCEnAuEo6AJ0n/NEk9f8frv/+E02X8MiSu0NbsTgsMXrG3xNxTjp3AD9MI
uYhLAiVKKw9wMIf5NjfA7gb+DH7Ni7AVTHPt0pAX7yBFIYZ1Y+TX+NeTnd842p3FgyXXHfqizw2p
dHfcX/G6JZZgr4y52wme2j2MrqXkXL5X2tn+faeyPRGe48TKP4FfYE3vjRrNvlV5VsDvg06mS3kg
/Ah5ITCDTqyYWrkvliuKdTuO2ZHBDUZ8P4ft5FgELzHajiv0QKGgjSZy55FzIHnstDSH/lBL2FJV
UqTvO0/4M+aTxokI/3B1Imss3gZBF9fxZ40F3kUb5VLgtKo66h5+Ng3dxrpFvEivGQ/9pldxofNx
M155edVxoToJLYDAn4HHYIoxazIN74QgZsAoH6Ko7w6hLjh1ZiO1PsVWyMoqMpw6u9J6NEMNJu27
qE8qwl5pST8VecV7tW+YqjIpMvSVVs7GdWTL7DhxI3hBJMkx0QRis5VtWNaTUc1w1iea/7u09ENY
v26qmBuQrtrjY0MC283zK6HX3gGKuYbPqsgcltkhxDO9neVGjKO/8jongZjQhm5AWhR3YdJQZQYq
Is3SZ8LPnjYETWXN+avryktfNex5bcpWkH+ZW65ySQCt6xbx2WS7seIw8Lky/jTfvb1R/+tsf9HZ
EvFh0uz9fWf7gO3hS9d9+fJ9c/vtp741t57xmwPBcHGIv41rv814fZ3MdtvCao0dAvHG0tF8a2wt
5zcUlKQFChOxytsk9/chryV+oxtdQgx8tmfLCPjfNLbC/ZPWAP84812h05AD2f1Za0BJZmmxtMuD
Rg64Ue9GN0Sdvwk1KTnUCh3upuFwzl335jStig7botEpgoai0N03hUjYtYT4YjFvGzddI5wHlenZ
xkn0ch1FDqlosgWSHTnqiUkcca8TEwA60dI4mLVOqBq9yaqJI8Hq2f08lHV/GK0u2oE/idZQOJuV
gSFoNcO52U2jrgfkLYoKu7PqtnYMlCInn4NSEWq5wNL7XLZdcRgY+W31xKFlg9Oj94ifxjSJbqma
vH05JTlNG4HdwdgJtOqokKun2BianQmc5EgCFWsdwr2cTxzGdRyoAmEogOwoOlUwdN5lae+RRT/r
l4FmZ13m7h0+KP9ETEmz9gqijfK4w2hpZQTEucOIQwpVVZjq7a5lxriXiQDnaE13VV1hAAaHs3Vo
tQNeHcZt6frHqMzWdqWyM2lgaPxDk8XVJL0NEKMqGLLGvm/BPW1kI/QVSnBx7VPLHIZu1vahNhtH
kcXakY13jdm4AUwPpxx/sV6dGud/2TuzJTuRLdt+EWV0TvN42W3s6BtFKPSCKUISPTg4OA5fXwOd
c+pmZt2bVue9zDLTUgppNzTO8rXmHDPHH9JHFgENM4oQp5D+wQUvcJOljThBa2uObu8JXlWtj1K7
6jYsrDRBpvkSmMZ8Lgi3D2rGmpuGlXpcKzJaiJquj8HU4YOTBjdoUYYfU2oI0l6+sUdTJ7hK5XnS
IFAZa6SvOiq6I6294AeJANWCHsAtbzPsDIzGpMnxhIzNIWqA6BV5FJ1VMAzUnC6WChsXDM95d+uL
1zSNh/gjGtr5F72K+Lhu3MldnzbtgfvGf/QZ8cHuK+UXvGjlF9j/y3f6LjYSmlXYt1ZHnF5kbYg5
gjPypIhzeZBZpBLqROL51iq6pHbQ3nuO7m7r2fmSG4uBPZKq/hxNXUVyTU8WL0kQ9y7ms2u/J9sH
CbEPBL1wrCY8Txak6uMAi1UnMS1pTJOTmS+A1I9l68JUp+DyjrkvI0J6qI0QOLnNeZkiXChrLLKE
ObnNEu9Cy/SAKLj7ss8oJBiTUz+uzQOcl3OM5yDJp7a/HQL3e1f3YXrTe7XJrzGCvgXFED41uBNh
EDnWlSomP3VP7LbLKkx0PLfx5+ovPcrpdFlpAxv1oCY3aj7RZ6Xrjd8iN4zG6YvAV/8wgLoapgNU
yBc/VQxMh8k5ZHUb01UIXWBFqSK/T+aBfJLGoiexo0mdnaVPm/6LW89+ZfYCO86Y76Fud+EFVkKk
LPJC2AvRTw847o2WbCuCEp0XVtHUfl9zGIw7G1zgXb+ETfhGB93tB/aWi/PYsp1Lf5QpGk6BCzdh
haMJ5ltopabumStXgFMAZ4uMYvCdamd0XUj2pnH5EVrpYp2jVsMMEl09WwmRlFO11wQ/ZwTN55N/
O2cNYU6LFN8rtklcKTawHTiJtDuSdtv6QLXyfyw+jogTOl+SDdA1he2eplrMLMIh2eXQioq3xF9J
p6oxtvPiEafS7CpVo1CwZ1mcWPt4x7EiwCEBLcSmlVi0Ep97EbfdfYg1pAvYNfe5N14DJRf2viPw
NclCE2awz9vgnig0cxT+zC/tWpfJIDjGu8BJl5d6jtxrJlJqSCoc6XjLm3hGueoFt23s91dVEXPf
G5HuBabhEXEWOc+T4+YnsvaiU5cP1UPr1jdrhhkgGRzR3Zh8y5yUMoSWM/pUY3jqtsQCPNb7qZ0I
TwCDdonC4YTho9zuVQYoThYUhyHrPOsId9x+DmuJHcrFIbTzaI0kgdW2qLqn7inSIcPqoNfvsHvc
hRZLfA0vhB5RP2A2NX6GzmlcVbKuE5TcRq3LZ7/0HzyjhjtkAsFxDlOM3VCSosS1e/s5W530aKBk
fIFarR59/Oo8HNqa9LdQ3XdjZDH6WOyLbu30c2UYi37R2asQwTpLZ3pueKmvVegUe9XE0bvGTN8l
Y+rKcyl6cx2uIXsggQGf7hnGgnkpv+VsrC+i7/Sdn5kj9aCPCt3GXjZ6ucMURnv+oVzS9QE1X3nI
UcSrupVf1rAbr5ZATydnYN9HcLggI8bBgrUqtnkzI7j7kD51uR+MG10XHkt87HqgpWBRJ0h5zDPN
GZG4TkFQF6zdB3IngKJieDj4ZYy5iS8AOwVBfwKYImdpXP2vntcPPAtFLL/ryB1vmeI5PzXK/KMY
CbioCCY9B6r33izD+7lxl+3JKCPGs5DyMLRjfVfZc/86cR/eTsM4PECyiW8QyLa7NYfYX+WmODEC
1XcVMYw7WPTBuV71tz7yi5sF//Fb2k32XZo6MS+iAiqBZsX2FwGC7hrPvlPU/uOu4M5/EGVoTjhI
h+/oI3c92Z17ms3jI8JWQ0huEwVXTaxi0m42aT5T2Y8ZDFwiTWNDme3sq9zO3hCyBDunhbQAFT/c
oFAerpFqiJgoWV9Nm9qHOe/6W9PGC4wntaWCDRkJoiSV7n28C2iLnPELPP8xghqdKZX4oTnE+MAT
pU3AkJSJxW7F1kVjJHNRyDURot3ErgIn49XsOVo9Ng/ToMc9Ab7iu2siago/L4HI2SUrwQAlC9eC
DpY8fPaGMsp45GVNkeUvKlhk8b/1/f+ILUp3dFMN/l19b76rP9f2v//GvzQc3n8Im1ssduLgXwEY
/6XhoIqn8UoLELXm5nX+Y33vY6pyUXZgowI4RXPwnyIOV/xHtKlB6PwjWv1tu/o3RBwOypA/N0Bo
gQmf+RdoIDYUW1Thn9vA9ggJiCBg+2ru3eFNW36Y8Jj+jIxb362OBdWFrjA1blc9hXN0y4BLfw10
2T/LDgK/PajLRBBW0hNijrN1sq6W1AvSk+7KnLZRb32fwi33Oejs/uxHKZ4SKrRMPbShWDwW26Ki
NLDa2gmvVmeI3DtMLnb3RdW9SyQsDfHOO0GQx8gZSdySZF4QamOgJMd6bPwkTavSP65rZoc6kfMw
9F/qiP4JMsW2qZ0LbOzAxZ+SxuMhzG1fHfPad+Vl9LnRQGu3FaMVyqVlYWaOENC5hN0CCGbJFIXT
ikMC4oOfGhy+briIK8y3goDdCjlv+UKJYE2anT0NpH3eie572abRjywoqcNWVxnVH7ZED42/SW2P
NXRvpdyPfAR1qtATXke2t27A9JhHJg0u1nCScNRRQ6HUh7VDN7+PuvLcZOjWTVsQ6Vy33nguLRPB
/o7E+6LxlUZelp9paz9n4Bk5WVN527ttdy7d+bXsgDWVgLkSp4mJOJgzeJd9k+VvhSkoCRYi2MLI
3Hb+cJ3DTHpTWdNCM1cPXmNAcLU6BjadBZ+jSedkmOZ3Jp14Yui1V8a7ykz1ajRpCwso7wvD0Y8M
mvbBS6vpmWQUMlhWqzlRw78itO4SEcr5pEJM1pHbnth7Pum1eMXRTqe+GK9X1VGLVdkdZV0IH2t8
7xp1aXTXnqsRpCMZYHuzMsZSWFWvJbqY44DfKs+aLqnc6lXaVrGfBqs7VI3+Cb8iuG2CNX2YY+BU
YEwsCu1NOUsYQbVM1cnXvpMYYmxdfO97rSFXZXBpGHLA9EuneriNRqZSIaaRK9BjBQHcq0gmK2PH
qfroA9KNPjVaFB9R3puLGZblIHthoVlafChf2U9Ym929sMZnMRbmmQSx+oRKh2W/kMW5rcBGkbAd
JPAuqXJawTSLSfMV60J+pAkaH7NG+DuRW/FJB/PPTlTN1Zhj1ktZOxLEowVR0Kb46Nj07rRom0OW
gUUhq0FRBnr061oixsVqMbSydU3osiqSyDUvjmjtZKirV6tOrwgIIPtdoSpluvImltSmNWzKS94L
iJjY2n4xTh2+TWuImgbRbUWtzpOsJzBhWuzqBsz/dB0EI3f8NET93iPTAMddgIlDRziogfRHNvTO
Uq/LbsEORf6vPT0tjp7D59qv0HnYbtPiNsKmJvED0adGIJKy5VfIXqaSZxpP+NF21uxUlJ2LgDYb
CMnyRt6NCwvuFHrdz6nuvZ2dav2AccjZac1lkcWaYDYi0pcfvWRRPWShv1wAXLYYcOZlBgrEpUXc
+RLQduz5tBuedx5/OX1PZHA2p/IYmGnKf6E8ibnX5rhHhmL3cr5DwKzeFZW1Rg/l5+CXdWNf523c
YMIk+S7vLfdku+hl+goN51IGTII7VgmDXLizM+AmHsmCBCnT85O9dwANVZ/w4TNtiNavBmz1a1hI
c1eXFunc1Zu7FnbS1lVHesd4Ga3evyttt9oPtVtet1bxI1XRsC9cWbw2QwmdCARyceuin4IgMa3e
fiUw5IGxyhcoUzQt49jbxAl1d3FiwIChp280TKknvLXWc+Wr8LvbCNQAVdxvOwPGZlOWcxsDBGMU
0bXmuNSLfRsQk0g0yKhIFBtHEunyDlNaAc7YsheaGty1GHSCx2bVHkMhYXBJ1jlh1BrQPpLZYlHn
2SEajnYt2JY+WqMEj1D7CAbzvZ2QHRNYG38OrnoMKYJmgBlQjr1o/BosGxzGRinmevqKWLcIOh/t
V3ZXcsRy4lNHW6N1DdcgP0Ybjqa1V1JoOgP7NIs2qo3DehAtdwWkoPvVsvXtUsTkUy4TmU+tcROj
0Ffp0J0OwGkI/4h9Q4HmRjtKcyaTznBarAzXhDfexhOrFk4LZjzMW3f2aNqrsaLgDmZSMDNnfpoi
8hyqiMlBt7F8+G7xuTfmZC19fDXYOt1B+6WJFcTN57JxgWwLA8W0sYIoy0EY/AYIYfFSLzAYCVCJ
0IQjc4z3auyvYHDATLTkL9OHX5oi7A4rxp6jrSTzqiVeGakgDsxbQyYADsyLVfU/dLXe1mM6AZDb
evKz6OkohO09NhMbWhgntrWX8sh4wCaDFzqStXGSegnFGv5isYsy2mvE7i10nkDpM9thveuDb+vG
W2qp8tm+jN/crqqu6VXDaViQZ6YepFeJfuyGa0Cd1AZumqvqF7DW+Gjk+i2TvGr1G/FEAmF6m3ZO
6gLQZumv4uyDIB6a2TV7ibRy012+UaJmP9I83GGjkJMHKVb8knH/k4EckxNBwaCN/9YwEiDvXvWv
dcRLrQM8RDmZ8deAhmZXKqzUPotoEm7IKgLTy8fY7eSV/RtmVWFhnmFcTQ0tdxZTcmdIBniLFqLS
/dF7ZvQM5DBDqlYafNJTUNQfoKxdcNugtCbSiY6lDpcdoKP2iEa+ucFtQaTOsvo77S0fKk8RDaHf
TeaYzzDnVUVKTB+9KttdHypPdRxQGj8BoRyTaTlgko+vx6p857avxttxbqOXPhT8Xc9GiTelV0Ft
5h1a9OxxIuPgQYxp+U5gyrMIgnkHUO7Odzt19qYoI40hL1EcqZQDnRe5/4X5AiFkAsYvNIeDv6aB
y44qzDjTmtzkdQOlFYEGgp517g/B6Eqg+qiwz5DmfK+ddTzb4DrOoRHRt7lS9jsM5M9SpuP9antW
edA61+dSjt69aAJ9cNbStFsYEVJfIoSYL2pUukj1uSLs5qmPYvGENVLZO1ZNixLDle5OkIXzSw1e
xA5alRnnFMdllyzhEJykdAS3TIspjbkusp4dYDqUKZn3jJV72qEavUFZU35VxGd9tFl/qec8JWm1
I6Kkz7wf5EiI5zYo3E+YgsgDoHzQuLHA8lzJeQP4FVUO+saIxXzaG+pP/ob+bfi/lMXzFhpJfYrb
4IHJ5XUKEjncax4H5owuv+RyDnT4I83CZodjMLyPR1G8CTn4t85UiD1UzBq1EeYA2ckVeHYfNodu
9LqnwfOJvV44FHemciNm/GkHq3KUEzSuISLFh0Yd+MQNpJg5Q3lMQwCLW4vqIPlc9EcC61TSPmlO
mHuKN1az6o1H3PSVmaf9TP86PdtlWFzZYqbiTfvg0rfMM5MCqyDZFzANXjOXeKFrbS309dZ8uOAp
44bIbQDJEtnnhR6c3uWNcapthin3MExt5EAwKUeiRt/saJ1+IJHS50h1gF7Kcrz3UVF9QX80VNx/
XTnuPcAvVSPgmlBdYW4axqYr2T6oGTolK+yOfdIU79dYeliiarnoQ1FyP1wzFWnoEW/wzjmN1uBr
Vm1gTx0ZnqzR5MfciAP4z2UIkDozBAzoDFX5uw5naExdOD3Xa4u2DVKqdYuuu3in/d0emQ40WxKt
qa/AfNp7kO9ZlPh+ZUWJ2himdmrSR5oyKKkbllcgFM8EBxAH0/bTR7vRUK08xM0+rtn18JuX+hud
Oja6ecF6gvLEDt3TvDFWy422ujT0Qrusr3fSWmuViEGK47xRWmtfDMNerOi3S6wnB106003TrlPi
u2V7nkKTPbjSS5enKCyH7t4wWhf7ODN2H5BFz9CJYgEJTLxs5OnJdQkvpNwstizDKuxn/7kb/5Fz
SN4rvTp1LuO8iZP5dypibXxrh4LbOUDPbYe9p3LWURzFhtIp8M5jHog3F8w2rvc5k+EZdpJ0PuIg
Svc2LbPsptC66ElRsYcSJ2827wN30th4kRiz+oxDd6NHi+h6ADtPBuXergEjf1oF8dF6XAjOmgd5
NXBN7qfRK27QTCBacKfwF3Il/9NuK6TCaDxG0oUa+aKqOC3eHccnYhl4/O24KQki5q9ij18x+omo
OjsHE8HUCJtza9fTFn+FpGMfUBOtBIIpkogU3cjvNoX19UzLN6nZH6MktE8dL3tZkRc+SlnIrzkT
+ad5dsRllcW8Q4Ah9yJ3wOQ4eeMdsgpZGFwjqgNkASdTkRkxEAF85/s9bXw+4xdFFck826AWa53y
kPGsozgHYoqsYjxMdXhlyVbvOzbuT8jc4+NQ2e53QaDsuakGmaQVKxPj6igJIW2diszTDP7FlrHb
BJxelc8fdQz/F9DovWeQJhIzfq/5JOjYbXcnXXc5905NKtg0ZTcQDCKD4tqfD1w3/VHGRhz6hck5
aqoth6ws8sOcNjl5BzzGU9SW37BfyKSLw+ZsFej7rJknSTsHxJCRTaJ2lm0hJCs979ilPl2sOLTu
R29dUCHk58lU9a2pphboeesNVOBWfaiXPP8pZeDfpimyw73ss3PKbN6vFAv/JMvdgv5sRy4GcEy8
Ijx05uWRTnx8p00GtL0tgnMVFOLgEkGc2KqDQmQ7D1EECl4pZbrdtKFUw7YEtErUFIVdH91VZOzu
6A1WB6dO/aSEVfX+u9Ptzaptdk2RN++WVO8AcZmy0BD3hXHspJP6h214sEYAXK6WhrQCh43n1kQd
J3yHIJUWaFcJpDNSStb6u4i9/KA5W6iMzFcZsYnIEBqsPdEM9Vc0F9v1BmXrMI0tCRDG89BSMZvC
cp5eAIcwgYB+nDSZHeyomX/LE0xZHwagsFPmm/4GbmnL1aLCk2Oj0nUHeqt1llUP9B9sez/5ZooO
mqSWOzVSb5c246R+a/+YSMmruO/rAwkC6zkrI/vn3LJFK8dSn0kenfaz1buP5YhTopLD55ib8RIi
vkzsqAov9LX2eb5IpFNBzwPYgqwQNprZIHKarOg/2K9Rii0t/j9/LZurdpK62mVgAN40AU6ECMy3
ntekr5RSL4XV97uQ6LLrPPAYDJuVwrHLCWhZewTOkzXsWz19i50e8s3iJXnpvrYWS16piWWWwRDt
ZuFFb7kBPUZfm5h3Gw0W0FzxgoxDYMOs3Ot2yW8Kq30fZajIVMyfh8D55bGSHueF6qjNUNzmnftO
s76+8nTr/1DQafd2BuBAWs2rIU/ol5QNRpesjQJ4w5B/d5aRCFLWoHmKlhF3UpeVzn6UUfpN21Ol
E6M17JB4mZ96+L4d404EaScaEPNRKCzVFP+Nwx7HABOdvPipZcHCIewJ5j8lfOeJzMB8tLgTmkNg
V8PFxf4wrwVxK0uW7jlVMrytcH3e68CnSeAA9ErctSIGMnCBSR90hJXxMNm5vHNBH17xP/yoaqNf
Ltotv+xYPKIivxDog+pF8HAln+UzrSSj8cqqsoMJJlScYUl6X20uaxFW3OrO68AjaYe8Csivu/UC
ZZtBYSFDMXQCvd0TVHl4VzYHs7/LlMuSEJhBz2eS0c+h7r8RO3eBeEA/vpD2VZVZt2msqHVqYHXA
ci/SAWs/e+g1wyqoL1LQ/oNgqnYtpT5EWIzwqd/fDJl+jEu1KYO54tNF4N9sH9GutnsaM+EVAmg3
Ca0xP7F3oYG4NtY9NrM3jEbqekwt4ueGAFxBjZQ1t2V2KLrGOZuSzdkgJnVFNLBN52LsaOSLHxKL
/eNk2bThUrCuebd8qzKHztm4eEdGnrCnRu8jFdp5niNR7QMDNxq0RTf/FCrUz6x9IFgDQYSK3U+X
oacZZeOLc1LLv62HyKLPUhRwH+2qOsdBe+uPNSH2q+fDeinmeDqEICDCBHEeciaej068dseqWOR3
5XTd+8aWIO8ROOQnBjoG8s5SWd+7oBnuQ7u2ziUPvAEyeWjOUVUOmKnYIqE6KfM9SS+XwfKzg9cs
ywd1FrdWRsxlUTrRfTd7KRnh+fRpFcGvbABQmMS5pS49bejH1WBuE0U4tztZ2DNzdzE9uG7ur3cD
pAiZzGHTneiCNigkRuYpQLCD40bZDPdBVZi9dAsCXwrAlyDDMf75dmrdOcUgQEbyMDgXqX5ZMvGF
CkE892lGznu/jGfug+UQDMphcxW9zhEZbkQhuc+ZXcsdasj7yFHp98Zg0y6bNNphK0FSULNJt65R
JAbeDQM4lfSjzq+pIUZzJOOwA6BVBNPFb1l/kmC0ZXnKUizyNInqHMVW1FPTNIGTtGxuKO/mTpK/
F3TD6yD9/hrXXgRQu8PVAEqBHt8iSyhFrAvvQQfX724uhP2ieYFgH/XT+jYBeEi4jZGTeTSoGeK1
BOt6k5xuwo06ziB8BpXctwXAYimHPQ8sstmHKaNigmKYOO4IZXAYt0qIVeYdzVn4DRhixK09leNZ
RnmXEPDXU7RGPmzhzKo1sBTPPItJjjSf7EoCXlrsiDNhxa/oQbMfIodfvm+zFBMaPbXlaalAOuw8
brTD2m9U6lCx8TYuj2hK0EbutSd/wW5sD4wIHheLsn4FkXiRVTDuhZxIDyzS/tFk2n0rN2flXvgb
K3IQzoPqOwc4Yq+jJyUGnqesZd1DTWjAmwXk7OLlPX2Zhuna7bBY41slLfvObubl5EpIB2xelfeI
siB8ipnxNwyt0/jasnL3Y6mL6jKqSD+77ma6R1/NXdq1LKtJIyJgyJHKCUIQeBd34Qztaz8xzVWJ
N8ATuKPDP/I8iQevBufjLuI4BrPgTDflIR2HrNybSj2smWI+yIjOPQB0NC/2GmaXEg3EDh/e8quW
jfOeOopCbQ0YH9LpGGBHxEWWZGXRv02B6I6zxVM363weZlxSezY7xcHOVHmS1hzZCa3R6yE14ZWe
7fFAJnN1Ix3ovFT2jn3TgVD4QtzVSKKPKZo9sWHIOAeCjD14+Y+y6uUd6I7o3BDpcVB6lSd4Zv7O
kxVXiTVg7I8gzXyle2vxEJvli019d4O0dD5OI9U/7cyQLo2VPy05INcozsi7ZJaxy6Rqbqcx/rS0
gzLEaQgByMW4t4BJ3oIsETuvBPRR9JuvyYke4MKZq3kRGqxCCGIDYTnREew6JirGHf3m4aJI/LqF
413dREH80UbGOegUfFIZLd+zpcl3rl+xM4hK2opO2tArG5ZX4ivSY4h4HYcQA2yLC/2Ua2KbNUbW
q0p19Gy6ql3cJI7Wfe4ZZ48wCCuh6KhlUa2/F6BcdmwVVmwdBupJ6KjpIQo7+sBOXNf7Vri6fjIC
luiS87ApRdVV9LN0dWOFeGoF4xt6rHh5ly4/OhU4i7hb79Dp8vt2+qg8s9zP2FASV1evsXK/ehmL
NYKJQwGgYk+n5HvcIhmJMwYeM9zRvbJqe9+CtDm6TuWfZ78BF1s+rRGpTp0vIMMCa0GPvN4TF4Ba
ouzfpOrLB7i5qMLcM4XVeNJEp32zsFXsXCjing2z2F6pkA0gipMkzSkx0fS9icv+cZ76RyKL6iWx
u4hHu7NtBPPaukeUuMD0dfOrvrXdG+hdP3wrnG47tx2SgfUfqNkKKsIH7jbOAhdzY260lAb8X//2
v7LU/wmN27F93Pr//6n1/6m/q+r7H8fW//gb/7JbujHpli63DNIc+4/kAR57QAk477ErQAzFAePi
f4pSoX56PAhsjBXRP0ya/zW0FvyIMTg/9ZCC47n8t0Spm6Pzj643JOUOokMf7kDE90Tt+ueRdRTq
pWkm2/+Z26ssf9Xgozybu8C1etCFIyF7r2WdFeNRLV7d7JSC6v9psPa2N4xz8TwfpeVjLalQOnJb
os7eOMOkDefmy2A3FpDCgbDZNSDcjEcQ1EZP91vWZg08E7daOSn3Hgi0DNmdIj2bSU2a0uFQl1PG
ku0vceEC2JsQpJzQqhLskJiiFPGAHNug2Ty2utxa8uwsSL3Z/eFE/j88gc6fsQx0ILE0bOU5/wrG
/X89OjRgnG5Uq/gp1axjpCkZudJY1H3Pq27jTMS8pXGKtvnVB0OxvMCX4Jm1g6k58H1aZ87Ml7//
SH/xOvGRQF6hEvVFJCDQxX9F+eEUQD+ghuwHFnZR3TJQzH6zN3uFvM0KCrA7TVhgdCHBUUZTUpUY
XLfKldBQkKdqgTUTTsIqL7WtFXDINc1Weku14VQcRmZG62s+BCn2zGCt+uBuJSKFP9bEvkIhxaNx
Ymbx91/qz0AvH6Pxdg2iiIZ8gVYj3nQVf7D8pnllCquq25/2zOjwWbSF1T2BP+/Wh79/o02A8X+9
StsbgQskuCcQTsTBi7bz/Yc3YjfXxyuAyx8gblzHO8g6rUgrd23ucOOFpX9P9J3YCBKBqK0R71cW
6qeqEG356+8/CcKXv34SxJOs+ghkmUBtFOE/fhIHyCysvjL4oZkyBneCAQ7sz6GxGBxeMhXQnvt3
D7LwAuj2wqMwwfq9LWp/fEcIl1bY1aH3WU/Agnh6LxIdOkNl0q/+PRrcdpxZuHwHeTgrHwG+fzmh
bCvqShbC/WGwThX+T3cBlk9nQZJwesm6fjvENaT0KT78/WH9b1cSviOSiviHeTGL7mYu/8MJ9ogt
G+KyUp/GjpkP0hWqI6C9dGg5un//Vn8JE96+JBgvF9MhBDoW77/CJ0vMwRXT6uaHooOMBpn+Uful
dkfWqN2IZj+T9yZeU7u56QpUcPZB6LxaX0sVSuklTc2CmCYI0Jr4EYBISHZUrjf9J1E2Q7Scp9n3
cZf9/YfelvM/3QCCoTuYG8QjeB2Cvy5oDmFSrnHt9rNdxoFPQWZXVf7SzgLEquuagKIsRSIC8+rv
39f57ydmI0e5NBbwS7twbv58YlLLsY0chPWxCstx1x2B0MWkdmEkc7gijsfep2bn7Vfh9yWvM+Be
/TAM4Mcay7j6pWjWmTonjxAgfmBoKLHftYG7XItm8VW0//tPy33xl+PEBwzRDXKbMP/FHvKXm0Vk
sxyaaeg+8qhwuRWpgcf1QdFK4aJaFztbNMEvbAfuLNxO3E2qBaZj7eCeLiyWceVnyycXYFP+CugJ
8gpF6kN8A2TgA8b5xwLsp5LVRZgpC74qIkZTkmybsOJK1XR2OTvtgDh33EOSoXtHWFS6LdEW+ybe
0F1MHT2CtBvN+7pw3wcJHTyGl6RaY47oE3stAhjbrt9v8MCeGFfzQNO3bH4GM3x/Byt5qtYHbv9Y
fCX2hktzYGfBZ3RkGaNGdxAYf6WCJ+jgMMHhX1/X0Qv1ix76AP5Xye/MWEpLVpAtH6fjnLlYDHnr
hrIYzGQJFIYbPWUsxZfp0GHRplxQUbcCR1np8icDh542joAgxIOGCNfk4+NI24KH2dLTDRp3avBL
gNxlFvPWFr0Y/vjKTo13szKUS3dejOfjvY8Koc+pr/vitvbbaDnNDllt18hGlulCwpLhWjJRuq18
6JWd5TrSNO+JAErxvINOjFKsBezZ+w2p2TFmoxP0zy8gSnYn5OSEdrylAtMk4YAKu+XyA++zLWI1
DkMLc7oiZAcqegjnscQpSqvnX6/RE9eIlKtIBR40LrmOzoaXr4JjMHkEHg5nI1FAX4AA8Z2yfxxV
fAwzR05EEuPdeZ5Huk8todqQPZ0cpE9zII2Mqm2RacBhkUuIuXrPQr9dLl0Mae2XV3UtFw0WkLJ5
QsvXhSDWUWpyuUi8ANxTuo1jrprMRcEENtfQeNn6s04KITobq8i7WD6g0s++McjXdp3RJe8vWBid
9DkiDYljgvWGjLIrZCaaLSJ5s1vthovZ42cLW83tS5SxDMxt76W6zUgx2WIXktDVrAKHYWUIzUAW
1zCfZPAgiSK+irze05dYaULX993S+dwKIBjgWnLmx5Bn1+CCmyMdgm/Pb85TuX0WP843wB4SUm7B
JerRBu69NSDNRAdkbwOBa4poq9tS8kqKOwX3XnzFrMEvQHEvMDuSkug/vmMPsr78hY+EHIVkZUvK
K9WUgP65HGm9hUdGBNslupXW+kVGLf/tHaYyNKnLkbWB0nGlyvChyOunZViAEyTowynEyt4btlva
h6jR7QecaZwJoagbIUZLx9MvIWJOjgINLamWsza2KptbXfsOL9gPhC0yoaEW265qWpfQymUVr444
MzkUZiB24yXORUFaKKgXSHUQzWsUz8fAto4C2Yf0jmO1ZL6NgnKt8WBpW64PYlkMl3+k0I0xqmNq
vrQUCnPHUFcIXQ1Mpccaa0OQll5x3zl5wVSBWn07w22hF0SEiC6Utq4KZcNmT8zQj53amVopa76u
UgXYmD2y4tz0Pu4k8b1VTsuXIXpwyQgXIHneb0kR7WIsRoFd+EzuWYhZbg6jl5ULCC6J0ofeE3W7
AV3hopU7pxDFBEmOUcUyG3wivbGwS7DYLlsEdEmYIir9ITd5zhCuw6UU3o0G8ToXD9Kf7Uqk1wZZ
tVrS7bq0J6O4hlKvIBf+mi7Pys96F8OKc7cKj6VS9S1HaQ9DzMEOYGzLmfo7NQcuSy4sKXRTh9bx
N/g6UFTCYeCRYncmSpKDz5VrF0g39NEeJX1/Js6q52fjkG7rEgSVxjzGI3N8sLH+RCB3In0TcPwY
qLI6aI4i9wL9R8UFpfvBQxPD2e8XwBxLxpUe1Wrlg2Ojmnhr36kNn5/lkseRXoDne2BOaQ2qQ+TX
20N2HKeey9EEApPuf7J3Xst1G2ubvpc5hwuN0EBP1ZysyCySWqJNnaAoUULOGVf/P70oj8UlDTne
x3vvKtuyJSJ1f/2FN3AoN0wkUHGLDOfDZM5NFa4IUa5zVtVdwSP5GMM2mClZOsXSHav5K84yVCN4
AOg6hKivX85Y1jZC0cxR/VptwygZbQMRlWVhsIrrRLipg7EIaNIAi/gY1BMPz9guI9oP8+hxx15C
d27YlXnksbGTfiGdZg7YH+UlX5Z1Ho/6v81OabNwF9oh3LksDR3uW8Pn0BLwTXjHttdg+rAiEw3R
N/OMMGbnAqKGSwk8SHjMaWLC7qZVadPBBFzELD8bxZg1H818yg5YTyvazk1Tx/WFxMcdM95y6Kuv
Fbr2xmUT5owSmNx69rosqrj+HBNzlx3E4TJ7dpJsaSCHMRB4GhfMQj/gIcu8l3EsIs+MnUb8Kny4
zciI1o7ttAjhji7G3k3NNAHoYW7mKJxkHKuoFnTMuWu+EcLySI/XCxadxdA44G0ZgeuUfmnGOYMn
MWeWWlWNMXePyhK981Fm3exgV1/DD2M8hi8hTkKV4vkD1mkQdgBiOcmytbdk47JsVJwtZrMLrGUs
Lyc2Bw6EHSaOpimq3aC80N64JGjLIaTZWHLwyY4p5QyvbmU7nSXWM7BLoFYSirjaGKWlMeeeZ+Ey
72bhmWfZ3aYuTXQ2A1WY5l6MIrJ2QTVhlrjqvGxh1hPYrnFbYV/rfOpbjCTLvVl5KLltVWlO02Hq
JtCCRtsVxj1stHZ56ApWNfgOKRtYPvj9Mv7rpNdUewYk4QLicPAquVHTkqX7IO6SabfQ/wXfqtLS
ttAoaI6AZJEnfvGMiEY5TBua6XP9DSd0u2cM7MEmXVl263bmvgsQNIKbkpouRgUBJpeYLQjPSBEz
lBVpbfQtgrqI4uC69GF3lhvhglOTW2l3NlS7xuJhktsf2bc5Z4EU99DhyrJdjYDiOJaq3M4r9xPt
26pyNlUwNsFAPmWG5Cjz4LlkYwG0IGRJp1nnmoXRJGzDxp60QrmrCCRs7trX6WPDAc52wLJZR7gc
nW1CSWxAwwrwXsnGENyh3Vajf7nUoUFKCvMXrOA1AvAJp0xXIM217Gdsu7pg17ulzv5ki8Yerg2g
7rnbGYApGsp9ncfyL7doC25FVNiLqX2IYlK/YcbpEibdtiWz9zFNrqy9Y7lkwUg66CyauW1FLEv8
WB8a8KMDOvN23rrmFiEwudhnyrEyUqLCouI3zjE0NHlQ8hIEtEAy5Y0OiHlmcUaPEFRJTYBsdryg
qvD0yenDKOROmzBCv2qP4bxXLh+Rx0Fqdl0GCmkYCrMyYC+1btlw/61KdJxMHS/jt+BLp7gjrFZb
gTVNgwwyShHBQLSxur6RX0bGRuVOWolXXIVlMnAswrrQuVRReTpliVSn31FXFrIT33ujnVHEHTMx
9OhtioK+AXNumBL0sk1ks/NrYvisU6Rju0e2uT6lfpxgWFfxHtOSQWO3lmrUdy/swOBFViFUtHI/
x4C9viMWyYslzCT6DvrWABR59vebWGq20KqvEJqgP1RE/MQy7yQYrVQg+QxFjOEVryw2yQPu3XwK
3L+yRtB7evmMHJhCPFD+9d3Br4OJJ7YTBEEacEeDx9ylCNMBIOgyJmaAL3nqudgVRJUM8/HcIR3F
MQUYPk8llko3n5qmH3CorZDy5GeZHR7N42pE+p1D0Zc1iyWnXyfwjh7Nxus2zJvJUiDi6Wx+QIOy
cc+YK7eDf8sA1SrjKxl4JvcDCEnvA9tuTB51SEkyDxnkdLZIjRAzDa8iqfkNwYC53FMiMkrjuBZ6
gdlBj27Mvra8jDw7fDldowHDcGPNrJlEdY3CNFmgtBudb3ZSr8cgSxCQW5u8AZT7F+11uObf699N
VtJgcZP5HselAP/IGRZFYDJoqMo+1Mm8Xem7fdkeaccs5JD1Y8lHbVoCX35lT/YQfh78MYybM4Rl
UzTSc9x0WaYxMGX2mQMylw+eFRiHX+ejCCHChVnrC+Z7XZ7bJLVjOfNte2NAwGVbAOUdDmY1xLpZ
gZYBpixDSckXeipunoamjzUZImWGSXCZR8e+ckbRpThouxbrLEeLnTebVC4Vm4liKB+kdRTpJYUn
37mb3QWu3wg06lJ6ap6G/WTZdfo0RGLipQQvmU8bmgO5Rlv6DU8bT1BZ5u2PithfCpxndlMYmlRf
oE1tfhVSs2DmZBjG9BUqAFwWE68gc20jfEI5gmBQiK2pLyu7PwAUsnsDJyTB+zcipYtuTzJi1iYL
UKcYQ6lGJ/IhpuPDIWiDkK/W5TR0y83kGwvqWA0cEXIU5WLGwFvXEXcRNTXvubafGltdP7CcpMvl
ae0Fiw6VFTFZnlUor3YRHosTS/9M+AJ7jjkFf/71ZesVQ6ZTq8zINXp5rpH6w+V2GFq9MIpR94+M
wJ71koQSNxYfTGdCbo0XsuiK21VGx4schae3ONVyWF1LxIdIXucxCfcBsPX+Tk7e0iKYMokM5KhF
TcHBBqo9pAjswMDsJOQIfoxyuoZYldSFzkQt3J2IM9DZddU4pWHKLq2TQRCkSPh7iY/OSHTeMqrU
VeBLYZEFzNDpASxAycAD1xJF/lXnL1S8zuAnLHSKJJPVP0ZFwSeNBab36VlfTJyEePr0Qddt4cQ6
6bVX0RzhN4JaWG5nK9UBq+Mz4njETDiOCwjOcbswGUCXKX2yS9C4aju/RA6kLHSim4tUr8q3u0a/
6RlBMYPmwUDHc8VpgxXVAyw3VTZ+mYJO15kasRy5G3RssDBetdB1+aRvX/K0q0abCjsaF08aRwug
nfZZ56oofLOT3RdXjnp687I0MkQnOLr+7aWQRiTHxfXGonl+KgBvRWG1DHQnvsROoONTKR0bI6+J
YM06ePtax27gz21KnGlpU9uu5cGO/3Uq1ZqI541Zan+Z7LynkOmjHN3StQsHnm0YNTmiD5hclQSN
vnBcVOj7Iatx4ak68CU3dCH0ZENR8urY8xKZf8w+iibUJQKUSfSGrwBhjvzq7dv/5augB2WS2CJw
QTmOrMzrXufUBDmanp77hNn1xH1wQOmykMOVEurtS/2y5mwaw6jTSCZBlvYCfH0p0qjYApNXPanI
t9HPD2Y/GdFc8/QWkUEI+fmdhzsdoQg+DJBmC3oKHXZLM21/7rA3dWv7If37p8qJdIzqJjbbLT71
+oCwlD6zAkW+TzIx8+tvEGDM5oP2hXPP337209fM1NR19SyDMakr8J15fScjqAvM2UL7Mz0JSkdQ
rXSpfERdiIBvX+n0LSPIZ/K0IMa5Gs2xk+Y1rKManapEfEZk28MOqMp0aR4j7cAhH1k6a3z7gida
pJ7lMgbzBUNelwkf7aPXj4YpxkIwmZvPTcGcCJthFEIIcwTFme8aNDX63xBLwjnCnC0FMvSepKLz
y8uVLGIMH13Pgxrt2tbrO6BKRMSt8grUps05LLbMslCip+sRqWT/krYMTaRTY4lYLB/9R1PcQMeA
8iKXAC6i8/Hl5eSJq1s8tP5ndnGJFibVwgK3mCOhTVE0bze+3Rk+Eusi7YjW3ujqw3KY+xIHsSgw
2fhoBzFDTzad19M8EmMzQSkcUlp0W59k3urOY0bLgEzK1NC5VTtAQZrXRmN5VDEI/unjXFYxuY3X
2vqIB9RVcVveS4O+JbUnaqappZOmxO+OGZ8ldLIcJEis0LVpw5H374dJQ2fSGiYk06Aoohr/jv3Q
LwvOcyw8PV1I6ahX/LK0eyqLCHDM/FhGtU3OGladLoHU0ukM4EfL+u0lp3fLzyFXh1p1nNH4YAE8
rTH9875mUDZ3deuPjyqUusfYx0qm10C7rNS4MVuYRAG8EFh5CNwLaOk0YbNc383bt3H65LYtHSQE
Tal4bAbvJ4OXQtbFyLeMHtOS9udFnENU+WSlo9VcWW33jm7r6SK3Sc48mwaohNOE4vXJIgeIFMZR
1bafh7rCZ8VNPL0skqTSmdXbz2WdbGl+Ooh+xzelx+QN0bKTBwthA2VZMVifirYD8BfQvuwAbdNG
pdKNk5HTYcXAO+dvHg0b1uXk2uqBYs1FLEMTQmjBUPLo+T1ifxl5KE7JOlGP8dH8C7EpdkWEUoBu
a02GbgP4nSzZhIMvdZs4zZmOHAZD2DyckbqcRVgY60kRHAkdrykIUpykge/Fc7Yr4NQ67/gfnbxv
3gFyIbbJPkUc7deJqYvFN57a/fSpzxN9MgclowpIYGNJ5fz2+7ZP1rP+pgQvCeBCcizap+sZdCg9
VeEEB98pj9fqXVqniAvoVL8n1BOCXmbvGSAd3gKcO90l/fGrZoA7oa1STV6u63i6n0ktWBHprLxF
WPzcSBPcF65atiqaDXGVp+N+tnsKpi00D8pjtIh1WfJj8Me0SA+RjCyx2DuLby78t6HM9Qdf3ISr
GMfpOIQhfeFB0AEFzudG+ksmgqxlXIHf1t+9a2LdWP4xQmNHsnYTZh6ce0FAl8NezQKMZvnOeeu/
/nxIbjhM8pH1ROyds9A1T5ZwzRMMvlkFX7PB9v5KGpB5O4vx6BnCi5VDjx+zHwgS6nKGLRdsKgcB
ttxKswfsvrWMk48sMlhz3HeNWYt/RV39KaB+bW+zqR2iNWZ51hmE4bucUdvXoXJa+KcNRuNrZjny
w+AG5WWEXu81J1KkhReiId0YbWL/uTBHHi6CZkxcZMGU6WzoGsLHX4yO4gCFrnHdqubW4VRKd1jX
2teI8Q0QBuZ6y0w8e4iY4ePaaDElSKqOdl6ZjozwOpF9BjXhXs4T4EBsPGtTbOyq8Q4W5/NTFUGN
XaGKHdHCQJpmDzi/OIye3T/Eth2BgzINpwCT6VaPaa/aZ2ySm4/Y27akRUF/lqAusWNMMGvzKIbL
62lUsbGC3jpcZAU08FFhS+ZHSfJnj/YxXfMA2axubMrDArh9Q/ppRHT7DGdtSvPO6WbzizV37Wdk
hRwEh9x+HU0yxwuwjbdAbON3LMZeB2sWBGNlgplLquBYJAonC6Kk/ePVMIue+V7TrbKCAjXC7Oiw
2pjy09s7+vWGfrmYB1BOH/PkcKcZSYANOzW5Kp6l6eVghCbzIAr6q6s8x/XOsTUoOizzO0aEAIDf
vvYvK//4mGB1GNkQxE9hE73bqjJ1mvy5hqZdreysSqddboO6feeYOP6kf47h41M6lgXwQCkEZtCK
fH0MT3C+rQGszLMY0Toh5+G4WJUUPPFmijLvvrDy4D5uIVCszMxV1cYe4Ijuh9iVmynrgH0B1pMf
GtmoiwIx3U+ct8hU0FfsHvKc5MXqirxaWZ1w7nCuL77nve1fFbRn7wZrtpD2pk5diVKYFV43WK/k
inVseLmke5MyixOjorHWqPkZDkvHKKFvdiJ0zSdz6uz1wvd7Jxc6AeHxSnQaQBrEe8GjyTpNCQTW
cJPjz8uz0+uXD+I22tu4y5xNy/RUgBF+tA01bXorZOhRN4Y8c4rZLTZvLwFXv/lXX8bTYE2NB8H2
lWP8JEESaZAzPoi857BncEA7DW7t5EPg3yBatXSbwcmnMy/v4KzHRpUz7Snzs5K+1fVQSeyNMi80
PiwidM5g59E4w8/ocw7K3V03qXGNQ4t3Ndu4WNi5faAHmn0oDT4aQG1A/+ulmxi7QGQN1l6lgNtb
FN87YPPfZ5nEN7aHuF1Kp/gsRt3mA1ymTItdtT04/Kj/ZLpWemcUPgeEnMS4s1HrgPXQxOFhRIAz
QVzD5AEgcik48CEjAC+pEwYhnIkfHdfwr+Jodv4UdLWxkE1TKEFvv1z97k7fLd7E5KCSatY7dfTs
aQnz3b3guY4d98ao7eShitF+2KTgnm/ESC3xzhXFa+ArqwrNco26BY+Eoh1wtdcbTSDf2+Qcnd+S
KnEuaJsZ+SroZ+OSRiXcNAQRiPRu2DxXtpk9QPzqruJYmXfGoOzdO0//69LSmHdIhugegcQ9BQM2
2EG1foj4bTgxYKBuL4PPZbNEwwZdAHdVI0tChyMv0SrrXHqFmySS+L0Ch93QJ1FqzcATLcOmlLiS
d9mgW7+00Aujja4harZntW1PN7KPwvPQ9UJnBUvGQvkDKypoL5WZ9zA3/HLt54tb7Q1eyy5JO+Na
SVx+II16xpVso/kWOwOOM/jB1S4cOb3XsEfSq5wxLxmlnQ8hVJIMN6kBavN2YOj54A6UpuQi7cfO
QsAjyjNYqA3akiYrkXHRGvHa9tZWccHIFUQdpOeJuRKG7RmG3GAfrsdKoflWxvAN17y/UpwDThmb
vSlD60/IzfFffYHCjBNbsdbRSSDVv/11fo0/rBR1dDZFnh9p4ZOQbFtMQtNpTL/5kv4A9r5IWoLy
mJka8smoqbznpdX6EIXxZcbrFf0mOeBF9s5t/GbB+hqCzNHnK4fewOsFC1KqRYDRy74FuUQ2/vhB
5NJH2VWcyQ5uwaAOkDD7HRJiwbZSwfQY+Q1CmRHKj4d3buY3GxZKG71lQgdYy1PELrrp44BqbvIt
9Ez5sZaivbcyuHsejd1LzsX+Bv2g7qJyivw8m2xx3RUeB5mXddNt7EU+gGTMTiCG9vZ3kPO1u/Jx
3fz4zl3+kjJ4EryryxYHM01RefLKhhxOkqqd/htd7zr8RGaB2hadRFQ3Wti5lhxwdRvbRaIM1rjl
92gxPYTKEMMY95i3tw+uysIrEyvTT5B8eyYknAK7JmkyXneYeGt45vjhHO/6v/Lfh7n69n/+19Nz
HhebuKVI+dr9zJpgZeui+f9NtPhzLvmj4W/+zN9UCxMnR1pVnjQlDVj4Ff84WwnBf4JR+Y+T4w+q
heP+AQWDM0BCtkC0VheSf5s8mn9g1Qtcmg60SXzGr/df6AO+ziFdvVVIH2zl0qgFgm7rZPonaHLQ
jyJ2g3q86fPnsM3g93z56W3cvhyXPzsYve4w/HqBkwSlmSBoVBMX8BNkbXzcCNVTPNzECu2Q57cv
deyM/HNgcy1sklxMV2wbCVTnl1JwFq3IXMBo14mLaFVS4YUE2F0i1uRzVrmfgWuFPu0IwComeA2r
NRYkctw5Li5M26zD/Bn3BG3tF/ZOhKP0PmhCc4+zff8t9k3ULq76xmkN59KU1XKeMX4PmoOfmEwM
HaMMDnPd7RIrdi9aOGy3CXb1aFAhilogq8uACgWpBj63NQCaAkUx2AoqJOD/KP1YK9x6sABzisED
ZFz6cDhRpqCOKHrrohFV/AlkbX+ZBXWPANUAJGKHKm1m55cejoobF47ajS9Sd/xslKjN4RaIBB3m
kc3aRNvO/gBBq1oumbFHxke6B7FTbJnQ4gICzAo5mClAq6tBqvu/UeP/h51lQ63mpHwjajy1EVED
JMWrwPHyx/4OHEL+AZYfoaYf/rBsrb+VRS3nD3pVNt14ix37d9BQf5gm21g3yOlvsxP+CRruH2wI
gQ8Up47DOf3v3PBeJcaQv+hecXLRC6Ybav1y6GvgIeCQXuJkBTVrXcTMbeE4dHIF0Lr9/NOL+U0A
eX1cHi9G1akQdVIOrven7dDQnRxoGp1zF2Gk91g4pXWYu0E9YNQNPZKQWz0iDeo8qQFc839waYKs
6ZNEyV+6dbB/xNSV1KSYDXBpBS/hCAKcth5maQcbMipClczR7HUbaAucty//Op3RT07NQWMLShDz
W9Amr2OzZQP9wzvUvss4z9FhA0AN/7vrl+oiLvXlphzN4LevebTD+SeG/rgoS8UROun3ThsaRVUE
fVgp684lZB0KqpRzC4XNekfdoh50F+rKiW3ddhJ90+7hxXXPsmLikhmS91DT3N1XXphMZ63RhMF2
WRbniVoamQaUEExxOVQBwkvxUhqAiipBhTCheGq/0xt5fey8PIbEbAN2h+6SnKbHPgCrfvIi606A
L3pIe4wKiZ/0R/x2EgcgARo56LbvnEAnY8jjF5Nk5ZKyiQurky8mDeRrJ7cRd4kYxAH1HGSvwU58
N5MJErxYpnvXqcQNKQGdwjnq45d4+3X63+G38jd75XXr6/jUDA4oNUgZWDene2VQqkiBlos7acjp
Hvxc9YgMB5aBQy3emVKclKo/rkUZwfSAC+Ja+3p1BrMH6tbsxZ0Tq+neQGsh3UFhoBoMbLt9nlLH
eRo4KNmdZp6vK29ksxiod98muFO887l/9+BMXImWwoNLdrpqLY5foMyBedd3NZvE8YKsvEIJgWYV
HBL1H2wS7ebCvuT/tP90VvVT1gQVxYwNe7DumhYwCWIy2bJG57287D2TeUiTOOf20JbIP8SscqxD
xU0+qAlRlETgYyuSBSchOUz3IVKZWDFTg1916aC2opPYe0ZDPfJTE3YZogQ4RigshrPd2zv9FM6g
FyuNc9i6gqNC/dInhUAb9D6ivncBziT1bvGa5uy4brDfqB4bWH/rzB+Je6AAr3IEL7ZhvGA+1M54
I8IlwbMgTp062y/jgjaOCMz22W/M6f7t+/xNFIRlxiAMJjAE09P+PkSrfpCIeN65i8cLOb5mwYz0
UZiBONTA/d5Z2foE/anvA16BnBzwCpAZoXPK0ysCk7ASM53bO2gu5aXb5e4T6Ev9FzsJkfGwp9vG
lrhEBnEAtouGZYT2PljOj3GvvR5saGzPNvjc2wS6094ECfEY2w6BU6+J4ytqOTXkCpF+dQUQsbyc
Bf1O3J8QBka2AEBUX77TFX/pHf0c2TmsAQJ5ICUY49K+PFm0i58qr47n8K7kT61VNS8QMjwj+YBb
CPopBVqN4zrxBnT5LNfIJA4KeRDtVIQZxSrjZ5vreaowsk4sVEvzztsNC6Crs0i2vVgXIkSNCcMN
5BWRvEam1IxG4xNiSWG3Ya4FNH8EGeCuGedEGMdbALpXSTv2W44AhghIi5Yrx6+Kux7viku/zZMr
K/fLG5onCCoA7jfRYqWc/0vMXvpBlHP21UxbsUFVGvUOa14WaBPTED3PbjnLiw5K1ybuOL8vmBzl
9or2XXVbmxHeGyiiSebGZWtiPBf54C09z6ge+iJLxo0deN5HpUAYrOokxLGrsYZ6QB4kbMC9SjWT
pneW/wV8BVpTBdNmwGwQANEg73sH0+p6jo3zgKb9lRX2SBtWQ3DBZFl9nMdBoEnpwKS8M0Zay6vE
1Z3WurUwOMrBMlW3XphnCJIpTPo2gGbUQxj1HLspa8RDzzqERYCOOUMmhL1JDQAl4IPN3ZWu+4R4
MWlC4RNtSAEJxLR4p/s2nvljswfkm/kT8FufQSGSaiLJvCv0u9Kek1mgxlGhRtebXnVhh2YyX0u7
rK9gLPhiF1IDR9A94sk/R1U9uhlS1QFqAV+9Cq2IWgoj1o2yc40bd5pdoxBVqRE0B5K//CVaPwaW
4E8bRqJosHQlBmq4nO1p9wU79DnKzzg2wPS0DbqKEj84Fsr0LeyDpIOYFBYbEwQg6OSgK/ZNWLmb
XHiYB+Zhbto4tRTThJgwHg4rv+yenRqFtMmNw+pguH6cXg5QYlLnoigylR+8AYc9xQLI5tLb5B6+
j/i0zExSZbpiUAxvB6sSa7SgPKRObOABTNNylvnGT4Wq/sIvUdrcbpqghTHXc+7vDFMnP4s73aOM
ypsucHC+NEOgKUR7w3mqfUZvWzqiGEPmYZB9moyWLzYHHYfCzGwW6WFFXEEeJN7HUEZQOfOFnggW
NT8D0H71qPAQitdSLHxU1LGNtWk2MFmgSFRolSEOh6EHITt2UIH1/KVbL7N0ngJ3HBm8mDhTdJlP
NMpH92kKFvUAyrV9bpfIOZe9JPA4xCEc/tQ2byJU1mp2qL8GhMuPn2uXm6PigBECffgBRBUKzHi6
XqYFRte1qdU7EchVV12H7Q3NTg8N4MxRebgRAkvoFeQGngl3GHFjmZSeCLhCNtv5kKGeNAyG9nFm
8zuaSCQ3qAURYhQwr6uwxldbwW+7h+vKoR4bRNRjjCSH868Cl0OUiUCDTKDfPtdKv0rt8nNo255/
PN5tjr5hsoK6N92WpJ0WTKd4vq2PuUiaSaf5UKCoCORgEDf9whcZHDLD2RrFAXlbtbWsZL7vY8oN
mxH5AT8ajuduqsbNrLNHCnT3SeQzD8WW5EppNLTP8Mem+0T/E3IzSEqFCdmnmQ7uE3AJheki6VGV
cdrWKqwfkzQn+wWvNt8fEwXkDYr5Am0/+WRpT5Ckzfi0NTcz4cT97Ni4pq5jEGHn2E+hexSxpWUZ
YJICVbK8Yhnx7Sx9t0VZc/C0JWagAXdkJiZJeFnCenJFWj2ifs9pPkPoa7YB4Ign2S6MDgFVM6Sv
24Y7x6WADKosx3m6gimKIOIxwUHLTm3TJemeX4ofW6c+c6KQhaOb4iCWjO50AlcAtbjr0Z39K3B2
zlPkwYTfc+xwg5WFf9rKh8qUbBFECr5kBkziVXHcQiJwob8MsPRIgzh5uk0z3vnOyKhatXyjKvBJ
7vilQsu/2YK1JLaVulRJoxxaxyxIDPDCOJd86Zuitb1zHqe8tAdD3oMGRsrawM4TFd0eePo4cuLi
PUBejknFjYkQMMrUjtb7QM15unWAxffX1RgaEYpJATWgkAWrto+AUmx9/ndlBS4LuEMTk78KXz1M
Q+wdktRHVLGrzXgPqo01goCl+xTlI+90QjOKEkAHgTSzp3t6ULyVDDemKzlj+14rdlgl9eXzsfPX
id71TH+qxwRpt0sQjc0Z6X59Vgc2XzW2QIKgja/fw0gKqoo4eACjMN1OUO+ekAxmv5pZjk1fjFXA
JnTZ8U1DvxlkAivRYeyB7GlMCHAFOfpWNBnBxwnrsL1VU2CN536pP1BSO4Qmqwzqs7wR6iFG7Bf9
McrRFugrcIGV5ffkQBYI6Y/04NwnO0nEwTJ8agBUhTiaJl8cRhvCC3NkJKZWxHlETNBkrx4lkLJ6
XYuRub1+Qk4icuQWt40V3L54fyx4l9GoHoHzsUVDStSY0A1njZL20Nf8S6ZIfJZOZ2kL0GcYZ3p1
Ho/NeTFZURVIC8Y1Ec/OYEldFZZvrJLewuC076lk9FtrqmFSm2QU2bJp9O1EkqdIQc08VX3Hfi2i
UF1lKYbiAOIwm/Dsxd6hwC38lduGhKM4ZXNZjk90jNrGRaiSJY+ZWhpM9/BTpb0dB68+m2M6gFtX
9Zl7PzUjwncF1gtISTam++RMOrLwu9UDwALK1qx3ztO6xP0C2ZIxu8gHyZ/OegCNH2knjyyRIOVF
L3pdoWKjY99kJca+DIWmnlZDqEtydAQxBcxZE8cX8BKLdOE+JBZxQQfWJvQ4cY5rF803jrWpq2CD
e/H8peEYujuuTwdVzX1CI2A/FJD3ruFbs0Rg27Cg3HS4APwFSuxlQaCe7H+v4EcP67wZmjMDXiGi
r1irhZJeynFVSGY3CzYfgbihE8pGrgtxA7mNl5C2RlyuZVEIqMhuQSTCvRtSaG3RhICLFC+rWD+Q
MeasPsQCs3XjjPy3mUSo2VB7ihvh8AgsOXFwEQYYNyKDCrD2GGXfW5D+0KqFB3HbJyXR3o7FB9ez
ljsqdRa1iTxEvwbjAnNIl3hO2qU5s2yPl41upD6+MTnDSRJ1Y5pBHEDM20J7HtfV0BEUyrAZML02
fEW46vXdJn3HNrPrmeuG1TzdIxnRaPo78Do1zSR+7hHcMwNugmHkdMYmcRoAtg25ELQw4cfTWdcP
RfRBaGvH84IwetOY2i/X9TuugE0Lq90UwdIcOrcnCQmNVD2Y2nKuqCb9vJ4abx0kOz/2/pR/sGz3
a2QExjpFQ/PMhVG98rDjvRzTMPkeok6/8ix8LG1cV3A/LrEttieOR1zAOJHmGAHUjpanIkOZ5UOa
zLznGBTYqnTHBQMEIDA7Ew2EAZu0Eg7xMOXncVUl1zBLhVhzaubnVPbTWYHS2LzOqqrAFcAuv6sp
I1+Q1kQwJMkMVk1roVc/TW1nXtQ6+F+gOE0jElAIORXeuFQwGfZuUDvpwtBl69d1FozGRwihfJ4m
r/hrrQQvyXaX6ZYOIIAmeyTgNDr41wM5DlPn6b5G2+M+xSV4D1kZOlUN3PFYKKcZq2BE5UFfVQMQ
zIbbg0dFswlDgXHjBCN3Oh0PkyAibi+wmFP8XRQhKVWV2ib6DBeIZT8EfsAKOhaGoRkWFZivBHZz
w1j9UEKICS7ppzVnOIuoq1iFzjnjZ3ETTq6CR9y1z9aCixD65s45NRjfFQ0Szk+UK1mteUi0WlC4
PwxceX2Mm2jREBwZOtnbuS7YE5nON6tA+Vd5w5hjE1S0r8bJASCGvcAK5RVStZot1GUsnjhA4tco
3Z0MdWReFpTM19R20ZmFHt43Z5BmixVEz47rtL+mm9bqynjJMGp6JAYnc47orHPuecw2zynYpu6s
pb5Bur1v9ohb9SAeLRw4/LZzn8yUUTGSYbTsXGQ18H8BlEHqZ3Bs4GVAJZFLDhY5zPIQ0bHGuMCz
zyt3Yj8soQ4Hx5TZNfPvjOcnPFFwftuFae75Wzl31o4rRwecLadPUySXqwgp3k9I7acbZv2K6Ey1
s+w4ELWgrYRIBpm0Mm7B9JQTcqyq8Ld2Y09nVugaXzWf4jlR/fIN8eUB06OpJd0eM4QUmedciqo1
rxial/uM5spfoHJlg1JtgJhoXUPx29blVF+49hTfINgBUSmR8Z951YUfobOi2tfnOGymravHUu58
o+wq+ISfdvq1rGd+Ep4/cUumjP307QLhFraWGY5i7YEbxxZSDfLx2J3571z43bnwsYHyxoQnbr+W
kIhfD3jk8U/9GPD48o9jm1hAGfnh9Pb3gEdZf7CgER1TDiBwT+re/99THu8PJr9kDrSENL4Rqb3/
Oxq2/iAAIvjC+Aelk39pDX3aeFPA0EHUWg5gPKTmTuGFDCaitOekfEk2AftNt64gWizzTNTrGkqf
f9fp0xeETcucR/fd5FGt6aeuKkRkq7Kq3L2EggXxdBihLurutcz8+iycyfzfvt5pn+94PQd4DPN0
G3u+EwiNSuTSMv13Lr0ykk+JLi2OyWrrDu815k+HWFyKT81IgIEEfJ0jseWnR2uwfgj7VDiXqa7B
cZaDFdsthCZphURVJJAfvDQhXulC7V8/JSuJESJGJ4zRTmlCY50igGI0zmVr0ZYu/Eq34d2CA470
OX+nD//LVIAH1SQ5xCPha0ADPGkyTnBCc2+KnUvUWbiQV5GR4CmB6sp66DxOi4I2XHSBEzjlztxQ
JBMDS8qWKYtpa1jFe736Xz+yZH4n4etBEIPAcjKmSEREnRsGzqUPSowSJK91RzblL//ZtQB4MHhl
CbNwThYUtAkThd/ZubTbkX6CY7TPXpdP971Oq9/+qvo9/tzMVUrSt4e74HqITIJ3ej2BiMnGOX56
53IIou+t1aotBcy/naocL8KA9/h3otTJx6Sx7XidlTmXC4JbCB8MFDMwlY01igrk5G8/0QmijWkK
jwRMRkDG0LPr04GSHyAotkAEuQRCQXJ9HKAghU72nTVt9YhmEhWRnNmkeuA0Rx3ehENgv8Mn+M0K
lqZD2EMygH8gyXj9ZgNLIPgELflyAj5xYaeFMLCtIzWqjJYVSuGTb6FjkavPS88k87h5XT0BJYK8
N4H+3ep1HBDXSn9pZuCvbybNlJzytGLzDtSNxzx1xFLskkrmPZHC311KQjligsbR8sucfap8Smyv
ti9jl9erVMiWNTI0ita+5Ou//bFfny2Eb1DLzA6Vw8nC5Ol0+cI9x6i8rowLpJypEAyjYc4EgP1x
GWlUDmie++9FptchWF8STwbPtCW6lnzg02l6lS6g6IWnLkw8CPcon5Pot0073cvRYFbaBnzXYzUQ
+fTO4pAtlTM9uPSMgnQep/r6bNHJ8jGCvLR65oVuyiqIjIWBtm7LvP2SkMJ8tcsh8Eg4BXqIDaTD
Rqfw5POjdp04U247F21m5qD7MCAsY2nsQoHQAVorOQyQNcVC8z/cndmSm8rShV/FLyAF83BzIn4N
PdndttvDtn2jkLtlQEKAmAQ8/fkKaB8ht322dzniED+xb7a7O4GiKisrc+VaMbJyNIhZSxVjb1OS
K/tlvRVSoav9ig+5osnpsdH3+WOFzDGs0u2pVvSI+gsiQ7IwpsoxD5Vu8oDtoSe0yKwqW/6Mpgn9
2qanPV1kW02/Pmrbw+dcVK0cz9Bv0i0DOKs5771BcJVcIrAV9yOMrRMQ3O7qoF6pmYlpNEHT4wLg
PlodQI1W+syDssG6DKMD9xAJqhY8ejgIuVajNAABk0hS7zLax+iKNDhCkbPPm8sJIbd109bmstzb
k4dP1ci/2dHo80gV6fAZngMtuaE5ob6HxICcsZZPyPUkOy/4okLdC41Co1vImB3JD308IKTzOcp3
1pp2TWa7sdXMda3SF5MBu2KHLknc7kmTPiRgMK/Kg324T618f2nSCzW3A88oZ/hfBFzoQWCHabOP
dLCxSEX61liRptAro7oPKRd+rA0tuGwL5G3puD2h5o3G+LjHlX2fZR5sLSWp5cQV6YC9RQlIrdLs
cbf3NNQiYOxZNtlK1edOnaKWTVOgRdWt1q/h+cTKXhy7m5xxMwqR7m13ORRKhOi3FdKDtffT7RX9
UMgMQJcjDqq+BfR0H9WNfYN2lcjMkHVsk+8KtL73O6pp1TJUJqQN2wQpVFPMmh29WGvb2jGaNb2J
kETGTo06nrKyrZv2KDkhv5VdZpAfhpfQe/IwtMbtUO/J2RetGB4CZrBXe8t946h3/oTC16I296Rk
SOiTubBrg/0m33E4gvVRZy7D8ed+zJQVZp28gOdhQr4mUR32ojy3AXfUgP+0GTU1zveJ7jW3IJMb
b64GlHBLCF7XFtU0IDtR6oYLs1bTd57eaFcNGlb2QoOj7EtUltF7BymJW/QHwsUB3SBVUPiozoUa
KOlNEMbltReKUkIWVhWMEw3yNwoUi2TnmuA4o30U4UR4ZOo7IIMKUhI+mhf7HXj4wMxI9FP2mNdR
U7/f0fe6LGI/SW52itAJZ07CIqlk0VtSRigzbFfFnoRBmn9zjCa+hpeguHMtE92kutoi51Hs8Ezz
RmR1j0qCkEEO4OMT/BhpdpGZtfVQNTYSZ3kUvaLUmXoXAshxRCA3CRbqNo6QcC7iOxeWDLSbmsz/
4okKnB3nyS1obeuSOsTqpVrn9uHSgUTuc0KG7aKOEG+0vGN8oxt7lAIB3zdfovCwW5omDKqZWvIZ
ITAr59BERl/oY4AGh9pyttgpqX0pgtFsZlfUPBcCYrA8EAPOSoKXCxTSc+GYqAIgn3VfkPK7Bs6S
XG9TP7uozaLeIPZxXPqTYPK2duP9p2BXGnPIANHIicDZb2F5m6G7srZzg/VBonsBfaY/L8pUvdgn
MYacCflnCpZ0U61iFIVTBH4Wlk39KZ+TpaADapYC7vHAYGZUeV4R6TpXdAHV5gIiwePMQJyKQmHo
rhZQ4PkkxZOMtHzmL5q4RqJ0HxcfkLhAFKSMsgto9RCD9JWHELm7T24YaLPAVauLDJqURRHyHLCr
7t+yKzUAvHHvryzjcJwlnsIXtUEhvCL/EL0B8pW8AV7HpJ6AF87Xbdlgom1ZEpko7SzjJEceFgpp
AmwNnpTDHG+bP3qpgkOKG1d9XysNU1bJqWSldgHmxCkqiKugSUGRMY8PCjVkSnHNnNJ/jDwFBbM2
4wVbW3oFTRr7sVOYiOshKRa/jNNQWFOrBJXrFocHUoLADLmLNxM4l+4yutz3C6skcSM6JpGF8k3U
wSsDXFhbfEoSpu08tkvqJnBsh5+1+EAfSOkXwGP0WItZ836W7L+YW99JvtVJaYjSYr5ahrBILKOt
cdyASTl4aMJMzL+o56Ou6rvZFRxIHt2HlRcUs1Dd+l+zMl9vSasuTViqvPmqxn18QkykmLwLGnh0
rhzNd+5KsmVzC3mQpX88HpDfhiUP4G/yASQDEjuubRw/lGa6v6dE8U0Lke5Fbv31LtdIXFkh7TGa
mxZLo0i0Ry/3vccmCI7vvMLmy7Hit8sDeVmXUoSNjEwpeGhnhzCzb6A2zKDuOSIKMs8s/Ph8V9DO
f5W7lfLSgDf19pDl+r3VQEU+S/e7ArkmvsIWhBNVpklUVtGyUnPk1NLUeN2Az3l9QK3uHjLRwzyN
1ezBKBFXi/NG/xq7VvkyB7lMRm6lBchlO3ow3/mgJ45Fc3Rn+0OIu3BX5mK7d4wb4ApfV3Dfvzvm
3g4cXaHc0ptlftkdrZ03T0NYHgzItCh91rqHqHsd3KZ0h99M6EUB6l162RqVouTl3gamEAUmArTw
fIK7yLN9eqni8i4mBLNIh6iatprB4GJXyLtG+nsLMcGrMtIbVDz91SulLpq3uY/op1t6x8/0nx2K
pZJlRnBTBVVlzp0YjA1tqAj83lkVCe5L1y8ydGyjyaut3cQflCBFTHKyK5Cg1ia2AocPk+fuyA7/
TS0P2W2RJPA9sRG+jLbZHvU511+RtYdS4NrHuV0ibqzCeEdkMUG4zC7felp5hFx0uzIT5mWYft5V
OSxNdWi+qgINN6orcLvND0kZHenNRqmV3rxYu83tujGRUoeRdemEtoFDVFH91qxideFODsiJwY52
bRgHxGNCq7nKCju4z9BG/FCodfaRBh9jWVbNbo5ACFURmvvRRyLtjcb51qYJ+GgjA7Vq/EcAOuxD
uVKX89UEpPjCYKjelA3nlCgkhT0341XwGnxY9UFJj5NbM4DIdBboB/3CmeipPQMJal4cMttERlYL
3OyyYO5+I1FZ/ZU4ev5wNFf249HKreBCodCbzSl+UXXZwuaewq5M3r7Jm0OwSH3QTFd2nnwzfTQr
IYyl4a+hFeNGP1ZoEcVxdFj4VXCo4YZM0/mO3fn1JKQurCnWKkfSkpjda2oEfgHv2PBIFUbuvNwV
qA9PDLv85FOvBlbjNdvX5IXp4VolUfg6QqUln0VaNQE4rPPVQhJI6Ccmx7AqPlb+oULur43X/9/k
QvsXWazz9bJFsb8tNml9v8lYMdlTD4n46Zs4iPL36D7nQV7/7i/92tCLTWv0v2VXDQ47J4el7w/V
PsyvbITQF+XFIy09ujulMY0+XQ3MoLhIkYRxRKNx++OJSvMNW7mmaVZ3q5Ph+dkA/PrdupH89e/8
6tm7obl+5NkBf3E+H2SX22f6nfdXp/StwiACZUl70Q1w+v4u40O/ugCBkv/k4sDMDUc0CmTRpAfB
mLa9+Q4t0u0FTvx0ENpJYAHsIsP+NEjjGgQN1jHZpWAYU0e0i5LY6UaBT306Co5JNwn9TKLPor3+
VwviIS6iXLgkatODwgldLX9vOZxZGLgDE5QafEJk0cSlD8eA5aAAnbdErq29uhuOaTm0zyznE7Sp
Dae8qLE8OwiiImWQaoLZoBsEGhzGtRxMKCj+3kw4a+k8mQn2VDMN0oBqPwhnjpEFN+XIJZqq++Uw
tkGgK8hl+spNBTrCIBk2rH53VM5GwbWnFOFEhyluob1GNwpQ3vHQUqNgaFP0MSlxMuXb68wr2OaU
DjLIjJ72j/+VZzybzf8JFSBydNjUpEZBd6Yu2SPoXYY+0bamNm3qjFDvE7tJNyKfCCG/7BQgTqRA
SJgo2G36iX66OTIFDMi6DB3cZnt1McmIBoH8k2h4kpsCxpRSjOgN6eKg8+0RHMqUjjIdsexuwEf0
/ird6/Kvz9elkw0dqvY6i5DAY1CFo3hCrbW9RjcJ6E+VDROFG4C11aTq2b0ko3q6ElRFdBFTRbNG
5wdIw4pqu9QSgHMBOjoOA0+O4OysYLlTYDB0PcM4116jixDZqrtDXNcw+k9OzYY6BfUDPwkEJe11
NgdQB7V1IT6mjW4FQF/ZP9Q/f33dJAAm9sXjP+sHCJCFCKNhnbhJJt2YnCFMcLIrQSf2IxzgNc/c
IAdFQegNfol+NXGNbglAmCD99rhBBTenCmTdqf+zQd4JTB5ZlZG+PeAGgbiSc4PGlEOwCxhB4OLE
NRwFx8UDaJBt0h/bXuPbDGj4l42HNGdq8o5wyZy/PpGAA+gSBdGRvv5zlEW/mzwU5yLwWABino+H
VAUXAUmE6Mdu50h3KB+THySGkV0KujbFm4Icgkyhvc42Q0dHKpuEkkEhv71GtxQ0kdaTdQj6FJp5
C/GDPiTgLQduUYQMnJ+Qpe5GoVt7Y5oLBrINsqNgTHH7Cowsz+dQVRW/KbCvoNnaW43o/TWDzyf7
/jqZEnBCHDO6BX/mF1GUwCNQbOgP5GN6fcjqpReBMoU9CWS93ruCs2qSzddHkQCCt350RhcZIWYu
SmBSsQEOEcoQIb3Qv+XZJCA2oJBCSgpe1PYaXboMzLQgXJQaBYO5gBsAkdvvfedRsjvlNvBFfR+m
sTkEHs+Rngsu7GQQEbIonnUIHJU4JtL14PbbxuhWBIha6blAzoR6iigr/SREUKglQEgEo2+3IkYX
IgjyaGnvqE3JiqAMAqy7vc5CBFenmKAIurj+56PzC7DYQaQp6RdEcqAlSO/DwbNw0TWm5Kl0Difd
nUa0RZLXEkxwUm6RpUBDCmgC0acgrvPXd4igqLFShe0cRjfrRjQKz9E2/vbJyZ4ir0Wh2enrZrzl
abTcxUkiSUNvZz9KDPuIRoHmLUc2WtYhqRXMWbTuP7s5uOoUbTDAN06/e4xuc6DGKp1JIlCgldHE
KTyPOXAIp+D2NQV5f3eNLVCgC8qQnQvkEqimc0oGY/I0409XhA0OCxZiCMTH5xDYFaTTiRycFCqo
AHm61z/bGx2FpUAGAShSNwdGuDeSB5PfHBAFpHrWe71zNJ4osNHLLILmsY4CG3d3spcoL4C566h5
nz85oJzJAcpkJdCsK65uTx7R5iDa9bpc3z8fBYM8OvUlmpGfjxaRciKoZs7RCDo6h6ijMye7Fiij
wsQsmuu7uX4WIticH+Exp2m5r8WPzyNojiU9C0gbgrESCN3OL+JiTrcFAHlEEAKcOtaSO7IXoiVa
KmhmLVBMQ7iW7FJ3DUeBPQP4iZCXGm2IQMJHOkQQeyCIvP5L/3B0oPIGq7EjThbdIHUpnDH5RYGr
lJ0LBEKIxUAV0U+Fs7wSgZJJW7wi8Mrt1Q37iEYB2LoqnV0DiYSTNagpdG955h3FiiA056DdD/iY
3p8Uq2ykBFgbSQb6782zQBHoBQwidK+Dwmqv0dUZ0NyTXgQCe4BquEu02L3l+SIg4YafgBand4i/
MQp/Y6Z874OZ+0H4uBTNKsEme64H5me/8NT/8ePP+94P0eAh8OyDXxQNMd29O2in+P9/DUCfbYrg
5IdPKYP2Pv2f9y/4460H93p6q6d/vAo26Tp98Ov2B3X/mHfrPV00/xeuv67361OVChYgM/M/T/KD
es73DfG/GM52Z3YFhEvabop0QDQ03PaRyBveraNsnT09oviMHfJQ1vJ8HQbf4jQKBk/dId2lbcdh
nK4f49On7qCC8pbREXvIg4ciHxhvMWiyxhebcH1cp5tTyx3WV9pyL/L0Iv72AnGfYv91OOwdgEj2
LheMevA4+J4c/wUqRdby5SZOveEjk1IUUAdZy1eMeBA82Wmnt94Sj8kavn5c+4MJqHb1eGm78BNH
cTBckV19T9p09Bisz7xIVzOTthwfh9OiK7/Imn35o2/qUvrShjFQPOzqwbzoMIaypl/FRZD9MMxd
9lnW9u06iAbeo0cIy9ulh3sdPZ4OR9+CIW86y9YPNKZv8nwwp/skrLT94MEPvPWwr67rLpQ3zV6Q
xflgZvclNXnbWRbwX5IMfFMPZ/gT1uMiPTct8p3SpuMoP/MhffZM1vLd5msKpf9wtLuUjLzpcj3c
tzhribynvOHji6v1Psn8YLit9xC1P2H/ZpNmm4GnojVGQH/+hPHbTRU8DLaxvu/mTxj/HKe7p8ds
zwddb5u06TjN/RfzdRqzUw6nS5fH/DM3WKx352u/S43Jmn/tB8MR74py0mZ3IRHJ8FTT91RKm043
3nnrcgu+kzX8ZhNFWR2W67NjAkSbIv0ma/7ejx83L66zH/a2Lq8la/5dXPxkIoqU0R849nU3+HEi
9hkp2ed/z+hvsmwzCCn6hhN529XwVNmzP8ja/ZCv/aeJIXwKzU2CVEPW7MdNumdnezLUWu7SXtKW
A042Z9O7TynJmv7rl3qbP6ck+VupjL82Wf7i43MP3wHMpB/+V1TSss/+c/niX1p+LtP0HcXyY/7p
iRrluT8bJtfEbzyEm3X6r38DAAD//w==</cx:binary>
              </cx:geoCache>
            </cx:geography>
          </cx:layoutPr>
          <cx:valueColors>
            <cx:minColor>
              <a:srgbClr val="6283A6"/>
            </cx:minColor>
            <cx:midColor>
              <a:srgbClr val="212129"/>
            </cx:midColor>
            <cx:maxColor>
              <a:srgbClr val="697565"/>
            </cx:maxColor>
          </cx:valueColors>
        </cx:series>
      </cx:plotAreaRegion>
    </cx:plotArea>
    <cx:legend pos="r" align="ctr" overlay="0">
      <cx:txPr>
        <a:bodyPr vertOverflow="overflow" horzOverflow="overflow" wrap="square" lIns="0" tIns="0" rIns="0" bIns="0"/>
        <a:lstStyle/>
        <a:p>
          <a:pPr algn="ctr" rtl="0">
            <a:defRPr sz="900" b="0" i="0">
              <a:solidFill>
                <a:srgbClr val="ECDFCC"/>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rgbClr val="ECDFCC"/>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1.xml"/><Relationship Id="rId3" Type="http://schemas.openxmlformats.org/officeDocument/2006/relationships/chart" Target="../charts/chart7.xml"/><Relationship Id="rId7" Type="http://schemas.openxmlformats.org/officeDocument/2006/relationships/image" Target="../media/image3.emf"/><Relationship Id="rId12" Type="http://schemas.openxmlformats.org/officeDocument/2006/relationships/chart" Target="../charts/chart12.xml"/><Relationship Id="rId2" Type="http://schemas.openxmlformats.org/officeDocument/2006/relationships/image" Target="../media/image1.emf"/><Relationship Id="rId16" Type="http://schemas.openxmlformats.org/officeDocument/2006/relationships/chart" Target="../charts/chart14.xml"/><Relationship Id="rId1" Type="http://schemas.openxmlformats.org/officeDocument/2006/relationships/chart" Target="../charts/chart6.xml"/><Relationship Id="rId6" Type="http://schemas.openxmlformats.org/officeDocument/2006/relationships/chart" Target="../charts/chart9.xml"/><Relationship Id="rId11" Type="http://schemas.openxmlformats.org/officeDocument/2006/relationships/image" Target="../media/image5.emf"/><Relationship Id="rId5" Type="http://schemas.openxmlformats.org/officeDocument/2006/relationships/chart" Target="../charts/chart8.xml"/><Relationship Id="rId15" Type="http://schemas.microsoft.com/office/2014/relationships/chartEx" Target="../charts/chartEx2.xml"/><Relationship Id="rId10" Type="http://schemas.openxmlformats.org/officeDocument/2006/relationships/chart" Target="../charts/chart11.xml"/><Relationship Id="rId4" Type="http://schemas.openxmlformats.org/officeDocument/2006/relationships/image" Target="../media/image2.emf"/><Relationship Id="rId9" Type="http://schemas.openxmlformats.org/officeDocument/2006/relationships/image" Target="../media/image4.emf"/><Relationship Id="rId14" Type="http://schemas.openxmlformats.org/officeDocument/2006/relationships/chart" Target="../charts/chart1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10995</xdr:colOff>
      <xdr:row>17</xdr:row>
      <xdr:rowOff>139605</xdr:rowOff>
    </xdr:from>
    <xdr:to>
      <xdr:col>1</xdr:col>
      <xdr:colOff>733853</xdr:colOff>
      <xdr:row>21</xdr:row>
      <xdr:rowOff>126905</xdr:rowOff>
    </xdr:to>
    <xdr:graphicFrame macro="">
      <xdr:nvGraphicFramePr>
        <xdr:cNvPr id="3" name="Chart 2">
          <a:extLst>
            <a:ext uri="{FF2B5EF4-FFF2-40B4-BE49-F238E27FC236}">
              <a16:creationId xmlns:a16="http://schemas.microsoft.com/office/drawing/2014/main" id="{6C7524A5-6D50-A467-4956-A3C5E5731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597098</xdr:colOff>
      <xdr:row>17</xdr:row>
      <xdr:rowOff>130603</xdr:rowOff>
    </xdr:from>
    <xdr:to>
      <xdr:col>5</xdr:col>
      <xdr:colOff>56867</xdr:colOff>
      <xdr:row>21</xdr:row>
      <xdr:rowOff>9479</xdr:rowOff>
    </xdr:to>
    <xdr:graphicFrame macro="">
      <xdr:nvGraphicFramePr>
        <xdr:cNvPr id="4" name="Chart 3">
          <a:extLst>
            <a:ext uri="{FF2B5EF4-FFF2-40B4-BE49-F238E27FC236}">
              <a16:creationId xmlns:a16="http://schemas.microsoft.com/office/drawing/2014/main" id="{83C3AD89-F742-544B-3FF1-EB9EFB7F6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578143</xdr:colOff>
      <xdr:row>17</xdr:row>
      <xdr:rowOff>159035</xdr:rowOff>
    </xdr:from>
    <xdr:to>
      <xdr:col>7</xdr:col>
      <xdr:colOff>1033059</xdr:colOff>
      <xdr:row>21</xdr:row>
      <xdr:rowOff>75821</xdr:rowOff>
    </xdr:to>
    <xdr:graphicFrame macro="">
      <xdr:nvGraphicFramePr>
        <xdr:cNvPr id="5" name="Chart 4">
          <a:extLst>
            <a:ext uri="{FF2B5EF4-FFF2-40B4-BE49-F238E27FC236}">
              <a16:creationId xmlns:a16="http://schemas.microsoft.com/office/drawing/2014/main" id="{FB69705C-74CE-442D-F089-E2403EA9E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590456</xdr:colOff>
      <xdr:row>18</xdr:row>
      <xdr:rowOff>7393</xdr:rowOff>
    </xdr:from>
    <xdr:to>
      <xdr:col>10</xdr:col>
      <xdr:colOff>1203657</xdr:colOff>
      <xdr:row>22</xdr:row>
      <xdr:rowOff>66343</xdr:rowOff>
    </xdr:to>
    <xdr:graphicFrame macro="">
      <xdr:nvGraphicFramePr>
        <xdr:cNvPr id="6" name="Chart 5">
          <a:extLst>
            <a:ext uri="{FF2B5EF4-FFF2-40B4-BE49-F238E27FC236}">
              <a16:creationId xmlns:a16="http://schemas.microsoft.com/office/drawing/2014/main" id="{6CA22C1E-070F-0955-C6AE-B0B2B13BA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12322</xdr:colOff>
      <xdr:row>18</xdr:row>
      <xdr:rowOff>7393</xdr:rowOff>
    </xdr:from>
    <xdr:to>
      <xdr:col>14</xdr:col>
      <xdr:colOff>119811</xdr:colOff>
      <xdr:row>22</xdr:row>
      <xdr:rowOff>132686</xdr:rowOff>
    </xdr:to>
    <xdr:graphicFrame macro="">
      <xdr:nvGraphicFramePr>
        <xdr:cNvPr id="7" name="Chart 6">
          <a:extLst>
            <a:ext uri="{FF2B5EF4-FFF2-40B4-BE49-F238E27FC236}">
              <a16:creationId xmlns:a16="http://schemas.microsoft.com/office/drawing/2014/main" id="{2B275335-7112-7414-27B0-191BE79AD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31230</xdr:rowOff>
    </xdr:from>
    <xdr:to>
      <xdr:col>22</xdr:col>
      <xdr:colOff>127000</xdr:colOff>
      <xdr:row>3</xdr:row>
      <xdr:rowOff>0</xdr:rowOff>
    </xdr:to>
    <xdr:sp macro="" textlink="">
      <xdr:nvSpPr>
        <xdr:cNvPr id="3" name="Rectangle: Rounded Corners 2">
          <a:extLst>
            <a:ext uri="{FF2B5EF4-FFF2-40B4-BE49-F238E27FC236}">
              <a16:creationId xmlns:a16="http://schemas.microsoft.com/office/drawing/2014/main" id="{C60336F1-7DD3-6512-D9DA-3AE575CAA946}"/>
            </a:ext>
          </a:extLst>
        </xdr:cNvPr>
        <xdr:cNvSpPr/>
      </xdr:nvSpPr>
      <xdr:spPr>
        <a:xfrm>
          <a:off x="0" y="31230"/>
          <a:ext cx="13878719" cy="504551"/>
        </a:xfrm>
        <a:prstGeom prst="roundRect">
          <a:avLst/>
        </a:prstGeom>
        <a:solidFill>
          <a:srgbClr val="69756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kern="1200"/>
            <a:t>E-Commerce Sales Analysis</a:t>
          </a:r>
        </a:p>
      </xdr:txBody>
    </xdr:sp>
    <xdr:clientData/>
  </xdr:twoCellAnchor>
  <xdr:twoCellAnchor>
    <xdr:from>
      <xdr:col>1</xdr:col>
      <xdr:colOff>387600</xdr:colOff>
      <xdr:row>7</xdr:row>
      <xdr:rowOff>82466</xdr:rowOff>
    </xdr:from>
    <xdr:to>
      <xdr:col>4</xdr:col>
      <xdr:colOff>272143</xdr:colOff>
      <xdr:row>10</xdr:row>
      <xdr:rowOff>0</xdr:rowOff>
    </xdr:to>
    <xdr:graphicFrame macro="">
      <xdr:nvGraphicFramePr>
        <xdr:cNvPr id="7" name="Chart 6">
          <a:extLst>
            <a:ext uri="{FF2B5EF4-FFF2-40B4-BE49-F238E27FC236}">
              <a16:creationId xmlns:a16="http://schemas.microsoft.com/office/drawing/2014/main" id="{A9AD2876-2759-41DF-8E4B-4CA77AB7E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xdr:row>
      <xdr:rowOff>150979</xdr:rowOff>
    </xdr:from>
    <xdr:to>
      <xdr:col>5</xdr:col>
      <xdr:colOff>41233</xdr:colOff>
      <xdr:row>13</xdr:row>
      <xdr:rowOff>130190</xdr:rowOff>
    </xdr:to>
    <xdr:grpSp>
      <xdr:nvGrpSpPr>
        <xdr:cNvPr id="76" name="Group 75">
          <a:extLst>
            <a:ext uri="{FF2B5EF4-FFF2-40B4-BE49-F238E27FC236}">
              <a16:creationId xmlns:a16="http://schemas.microsoft.com/office/drawing/2014/main" id="{E5C5A89D-BE87-910D-C5F0-66C43DFDA3B3}"/>
            </a:ext>
          </a:extLst>
        </xdr:cNvPr>
        <xdr:cNvGrpSpPr/>
      </xdr:nvGrpSpPr>
      <xdr:grpSpPr>
        <a:xfrm>
          <a:off x="667564" y="688287"/>
          <a:ext cx="2711490" cy="1770236"/>
          <a:chOff x="0" y="484287"/>
          <a:chExt cx="2675307" cy="1801896"/>
        </a:xfrm>
      </xdr:grpSpPr>
      <xdr:sp macro="" textlink="">
        <xdr:nvSpPr>
          <xdr:cNvPr id="4" name="Rectangle: Rounded Corners 3">
            <a:extLst>
              <a:ext uri="{FF2B5EF4-FFF2-40B4-BE49-F238E27FC236}">
                <a16:creationId xmlns:a16="http://schemas.microsoft.com/office/drawing/2014/main" id="{EB7FC038-36A8-332C-1E8B-C649EEFBDA1B}"/>
              </a:ext>
            </a:extLst>
          </xdr:cNvPr>
          <xdr:cNvSpPr/>
        </xdr:nvSpPr>
        <xdr:spPr>
          <a:xfrm>
            <a:off x="0" y="484287"/>
            <a:ext cx="2638378" cy="38893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kern="1200"/>
              <a:t>Sales</a:t>
            </a:r>
          </a:p>
        </xdr:txBody>
      </xdr:sp>
      <xdr:sp macro="" textlink="">
        <xdr:nvSpPr>
          <xdr:cNvPr id="5" name="Rectangle: Rounded Corners 4">
            <a:extLst>
              <a:ext uri="{FF2B5EF4-FFF2-40B4-BE49-F238E27FC236}">
                <a16:creationId xmlns:a16="http://schemas.microsoft.com/office/drawing/2014/main" id="{6739C03F-D688-F732-9CA6-AE0A52424F9C}"/>
              </a:ext>
            </a:extLst>
          </xdr:cNvPr>
          <xdr:cNvSpPr/>
        </xdr:nvSpPr>
        <xdr:spPr>
          <a:xfrm>
            <a:off x="0" y="919588"/>
            <a:ext cx="2675307" cy="1366595"/>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6">
        <xdr:nvSpPr>
          <xdr:cNvPr id="6" name="Rectangle: Rounded Corners 5">
            <a:extLst>
              <a:ext uri="{FF2B5EF4-FFF2-40B4-BE49-F238E27FC236}">
                <a16:creationId xmlns:a16="http://schemas.microsoft.com/office/drawing/2014/main" id="{B862CFB4-BC91-A47D-3997-C7BAE6EFF6A8}"/>
              </a:ext>
            </a:extLst>
          </xdr:cNvPr>
          <xdr:cNvSpPr/>
        </xdr:nvSpPr>
        <xdr:spPr>
          <a:xfrm>
            <a:off x="156688" y="96907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F41909-FF33-49ED-883E-7E691B980DDB}" type="TxLink">
              <a:rPr lang="en-US" sz="1600" b="0" i="0" u="none" strike="noStrike" kern="1200" baseline="0">
                <a:solidFill>
                  <a:schemeClr val="bg1">
                    <a:lumMod val="95000"/>
                  </a:schemeClr>
                </a:solidFill>
                <a:latin typeface="Trebuchet MS"/>
              </a:rPr>
              <a:pPr algn="ctr"/>
              <a:t> $22,97,200.86 </a:t>
            </a:fld>
            <a:endParaRPr lang="en-IN" sz="1600" kern="1200" baseline="0">
              <a:solidFill>
                <a:schemeClr val="bg1">
                  <a:lumMod val="95000"/>
                </a:schemeClr>
              </a:solidFill>
            </a:endParaRPr>
          </a:p>
        </xdr:txBody>
      </xdr:sp>
      <xdr:sp macro="" textlink="KPI!B16">
        <xdr:nvSpPr>
          <xdr:cNvPr id="8" name="Rectangle: Rounded Corners 7">
            <a:extLst>
              <a:ext uri="{FF2B5EF4-FFF2-40B4-BE49-F238E27FC236}">
                <a16:creationId xmlns:a16="http://schemas.microsoft.com/office/drawing/2014/main" id="{1725D974-3F25-43B5-AD6C-29AFAEDB9B3B}"/>
              </a:ext>
            </a:extLst>
          </xdr:cNvPr>
          <xdr:cNvSpPr/>
        </xdr:nvSpPr>
        <xdr:spPr>
          <a:xfrm>
            <a:off x="206168" y="188041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kern="1200" baseline="0">
                <a:solidFill>
                  <a:schemeClr val="bg1">
                    <a:lumMod val="95000"/>
                  </a:schemeClr>
                </a:solidFill>
              </a:rPr>
              <a:t>YOY Growth </a:t>
            </a:r>
          </a:p>
        </xdr:txBody>
      </xdr:sp>
    </xdr:grpSp>
    <xdr:clientData/>
  </xdr:twoCellAnchor>
  <mc:AlternateContent xmlns:mc="http://schemas.openxmlformats.org/markup-compatibility/2006">
    <mc:Choice xmlns:a14="http://schemas.microsoft.com/office/drawing/2010/main" Requires="a14">
      <xdr:twoCellAnchor editAs="oneCell">
        <xdr:from>
          <xdr:col>3</xdr:col>
          <xdr:colOff>337452</xdr:colOff>
          <xdr:row>11</xdr:row>
          <xdr:rowOff>163074</xdr:rowOff>
        </xdr:from>
        <xdr:to>
          <xdr:col>4</xdr:col>
          <xdr:colOff>462940</xdr:colOff>
          <xdr:row>13</xdr:row>
          <xdr:rowOff>52740</xdr:rowOff>
        </xdr:to>
        <xdr:pic>
          <xdr:nvPicPr>
            <xdr:cNvPr id="26" name="Picture 25">
              <a:extLst>
                <a:ext uri="{FF2B5EF4-FFF2-40B4-BE49-F238E27FC236}">
                  <a16:creationId xmlns:a16="http://schemas.microsoft.com/office/drawing/2014/main" id="{6C45D189-3553-2F3E-0AC6-6C26D9435C6B}"/>
                </a:ext>
              </a:extLst>
            </xdr:cNvPr>
            <xdr:cNvPicPr>
              <a:picLocks noChangeAspect="1" noChangeArrowheads="1"/>
              <a:extLst>
                <a:ext uri="{84589F7E-364E-4C9E-8A38-B11213B215E9}">
                  <a14:cameraTool cellRange="KPI!$P$3" spid="_x0000_s5334"/>
                </a:ext>
              </a:extLst>
            </xdr:cNvPicPr>
          </xdr:nvPicPr>
          <xdr:blipFill>
            <a:blip xmlns:r="http://schemas.openxmlformats.org/officeDocument/2006/relationships" r:embed="rId2"/>
            <a:srcRect/>
            <a:stretch>
              <a:fillRect/>
            </a:stretch>
          </xdr:blipFill>
          <xdr:spPr bwMode="auto">
            <a:xfrm>
              <a:off x="1663896" y="2180963"/>
              <a:ext cx="788712" cy="25655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185964</xdr:colOff>
      <xdr:row>3</xdr:row>
      <xdr:rowOff>150979</xdr:rowOff>
    </xdr:from>
    <xdr:to>
      <xdr:col>9</xdr:col>
      <xdr:colOff>227197</xdr:colOff>
      <xdr:row>13</xdr:row>
      <xdr:rowOff>130190</xdr:rowOff>
    </xdr:to>
    <xdr:grpSp>
      <xdr:nvGrpSpPr>
        <xdr:cNvPr id="77" name="Group 76">
          <a:extLst>
            <a:ext uri="{FF2B5EF4-FFF2-40B4-BE49-F238E27FC236}">
              <a16:creationId xmlns:a16="http://schemas.microsoft.com/office/drawing/2014/main" id="{CD9F3DEB-CEA8-4CD7-8FDC-C60641B29C63}"/>
            </a:ext>
          </a:extLst>
        </xdr:cNvPr>
        <xdr:cNvGrpSpPr/>
      </xdr:nvGrpSpPr>
      <xdr:grpSpPr>
        <a:xfrm>
          <a:off x="3523785" y="688287"/>
          <a:ext cx="2711489" cy="1770236"/>
          <a:chOff x="0" y="484287"/>
          <a:chExt cx="2675307" cy="1801896"/>
        </a:xfrm>
      </xdr:grpSpPr>
      <xdr:sp macro="" textlink="">
        <xdr:nvSpPr>
          <xdr:cNvPr id="78" name="Rectangle: Rounded Corners 77">
            <a:extLst>
              <a:ext uri="{FF2B5EF4-FFF2-40B4-BE49-F238E27FC236}">
                <a16:creationId xmlns:a16="http://schemas.microsoft.com/office/drawing/2014/main" id="{9F65A587-5436-5D45-262D-33A58C2BD338}"/>
              </a:ext>
            </a:extLst>
          </xdr:cNvPr>
          <xdr:cNvSpPr/>
        </xdr:nvSpPr>
        <xdr:spPr>
          <a:xfrm>
            <a:off x="0" y="484287"/>
            <a:ext cx="2638378" cy="38893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kern="1200"/>
              <a:t>Profit</a:t>
            </a:r>
          </a:p>
        </xdr:txBody>
      </xdr:sp>
      <xdr:sp macro="" textlink="">
        <xdr:nvSpPr>
          <xdr:cNvPr id="79" name="Rectangle: Rounded Corners 78">
            <a:extLst>
              <a:ext uri="{FF2B5EF4-FFF2-40B4-BE49-F238E27FC236}">
                <a16:creationId xmlns:a16="http://schemas.microsoft.com/office/drawing/2014/main" id="{5A6E3E88-B263-2A92-D6BE-6477F51908F7}"/>
              </a:ext>
            </a:extLst>
          </xdr:cNvPr>
          <xdr:cNvSpPr/>
        </xdr:nvSpPr>
        <xdr:spPr>
          <a:xfrm>
            <a:off x="0" y="919588"/>
            <a:ext cx="2675307" cy="1366595"/>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6">
        <xdr:nvSpPr>
          <xdr:cNvPr id="80" name="Rectangle: Rounded Corners 79">
            <a:extLst>
              <a:ext uri="{FF2B5EF4-FFF2-40B4-BE49-F238E27FC236}">
                <a16:creationId xmlns:a16="http://schemas.microsoft.com/office/drawing/2014/main" id="{FE5C7241-23AE-5769-53A5-90D541F6AB07}"/>
              </a:ext>
            </a:extLst>
          </xdr:cNvPr>
          <xdr:cNvSpPr/>
        </xdr:nvSpPr>
        <xdr:spPr>
          <a:xfrm>
            <a:off x="156688" y="975355"/>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83FBBE-0F5B-43EC-8586-2FD64ED4C716}" type="TxLink">
              <a:rPr lang="en-US" sz="1600" b="0" i="0" u="none" strike="noStrike" kern="1200" baseline="0">
                <a:solidFill>
                  <a:schemeClr val="bg1">
                    <a:lumMod val="95000"/>
                  </a:schemeClr>
                </a:solidFill>
                <a:latin typeface="Trebuchet MS"/>
              </a:rPr>
              <a:pPr algn="ctr"/>
              <a:t> $2,86,397.02 </a:t>
            </a:fld>
            <a:endParaRPr lang="en-IN" sz="1600" kern="1200" baseline="0">
              <a:solidFill>
                <a:schemeClr val="bg1">
                  <a:lumMod val="95000"/>
                </a:schemeClr>
              </a:solidFill>
            </a:endParaRPr>
          </a:p>
        </xdr:txBody>
      </xdr:sp>
      <xdr:sp macro="" textlink="KPI!B16">
        <xdr:nvSpPr>
          <xdr:cNvPr id="81" name="Rectangle: Rounded Corners 80">
            <a:extLst>
              <a:ext uri="{FF2B5EF4-FFF2-40B4-BE49-F238E27FC236}">
                <a16:creationId xmlns:a16="http://schemas.microsoft.com/office/drawing/2014/main" id="{8C03A85E-A794-90E8-6CD5-5697774CAE5D}"/>
              </a:ext>
            </a:extLst>
          </xdr:cNvPr>
          <xdr:cNvSpPr/>
        </xdr:nvSpPr>
        <xdr:spPr>
          <a:xfrm>
            <a:off x="206168" y="188041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kern="1200" baseline="0">
                <a:solidFill>
                  <a:schemeClr val="bg1">
                    <a:lumMod val="95000"/>
                  </a:schemeClr>
                </a:solidFill>
              </a:rPr>
              <a:t>YOY Growth </a:t>
            </a:r>
          </a:p>
        </xdr:txBody>
      </xdr:sp>
    </xdr:grpSp>
    <xdr:clientData/>
  </xdr:twoCellAnchor>
  <xdr:twoCellAnchor>
    <xdr:from>
      <xdr:col>9</xdr:col>
      <xdr:colOff>371928</xdr:colOff>
      <xdr:row>3</xdr:row>
      <xdr:rowOff>150979</xdr:rowOff>
    </xdr:from>
    <xdr:to>
      <xdr:col>13</xdr:col>
      <xdr:colOff>413161</xdr:colOff>
      <xdr:row>13</xdr:row>
      <xdr:rowOff>130190</xdr:rowOff>
    </xdr:to>
    <xdr:grpSp>
      <xdr:nvGrpSpPr>
        <xdr:cNvPr id="87" name="Group 86">
          <a:extLst>
            <a:ext uri="{FF2B5EF4-FFF2-40B4-BE49-F238E27FC236}">
              <a16:creationId xmlns:a16="http://schemas.microsoft.com/office/drawing/2014/main" id="{C684A891-3DD8-498A-BE09-181EA815BEEC}"/>
            </a:ext>
          </a:extLst>
        </xdr:cNvPr>
        <xdr:cNvGrpSpPr/>
      </xdr:nvGrpSpPr>
      <xdr:grpSpPr>
        <a:xfrm>
          <a:off x="6380005" y="688287"/>
          <a:ext cx="2711489" cy="1770236"/>
          <a:chOff x="0" y="484287"/>
          <a:chExt cx="2675307" cy="1801896"/>
        </a:xfrm>
      </xdr:grpSpPr>
      <xdr:sp macro="" textlink="">
        <xdr:nvSpPr>
          <xdr:cNvPr id="88" name="Rectangle: Rounded Corners 87">
            <a:extLst>
              <a:ext uri="{FF2B5EF4-FFF2-40B4-BE49-F238E27FC236}">
                <a16:creationId xmlns:a16="http://schemas.microsoft.com/office/drawing/2014/main" id="{448365FC-35E8-D95D-DC93-BFCE4045C874}"/>
              </a:ext>
            </a:extLst>
          </xdr:cNvPr>
          <xdr:cNvSpPr/>
        </xdr:nvSpPr>
        <xdr:spPr>
          <a:xfrm>
            <a:off x="0" y="484287"/>
            <a:ext cx="2638378" cy="38893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kern="1200"/>
              <a:t>Quantity</a:t>
            </a:r>
          </a:p>
        </xdr:txBody>
      </xdr:sp>
      <xdr:sp macro="" textlink="">
        <xdr:nvSpPr>
          <xdr:cNvPr id="89" name="Rectangle: Rounded Corners 88">
            <a:extLst>
              <a:ext uri="{FF2B5EF4-FFF2-40B4-BE49-F238E27FC236}">
                <a16:creationId xmlns:a16="http://schemas.microsoft.com/office/drawing/2014/main" id="{C1925B91-87D2-F05A-0AB4-46C48C609E44}"/>
              </a:ext>
            </a:extLst>
          </xdr:cNvPr>
          <xdr:cNvSpPr/>
        </xdr:nvSpPr>
        <xdr:spPr>
          <a:xfrm>
            <a:off x="0" y="919588"/>
            <a:ext cx="2675307" cy="1366595"/>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6">
        <xdr:nvSpPr>
          <xdr:cNvPr id="90" name="Rectangle: Rounded Corners 89">
            <a:extLst>
              <a:ext uri="{FF2B5EF4-FFF2-40B4-BE49-F238E27FC236}">
                <a16:creationId xmlns:a16="http://schemas.microsoft.com/office/drawing/2014/main" id="{AE6B5B49-59C0-26B2-FB93-7D1ACAA34CD9}"/>
              </a:ext>
            </a:extLst>
          </xdr:cNvPr>
          <xdr:cNvSpPr/>
        </xdr:nvSpPr>
        <xdr:spPr>
          <a:xfrm>
            <a:off x="156688" y="96907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A00FDB-CA83-4C08-9595-16DD51B772A0}" type="TxLink">
              <a:rPr lang="en-US" sz="1600" b="0" i="0" u="none" strike="noStrike" kern="1200" baseline="0">
                <a:solidFill>
                  <a:schemeClr val="bg1">
                    <a:lumMod val="95000"/>
                  </a:schemeClr>
                </a:solidFill>
                <a:latin typeface="Trebuchet MS"/>
              </a:rPr>
              <a:pPr algn="ctr"/>
              <a:t># 37873</a:t>
            </a:fld>
            <a:endParaRPr lang="en-IN" sz="1600" kern="1200" baseline="0">
              <a:solidFill>
                <a:schemeClr val="bg1">
                  <a:lumMod val="95000"/>
                </a:schemeClr>
              </a:solidFill>
            </a:endParaRPr>
          </a:p>
        </xdr:txBody>
      </xdr:sp>
      <xdr:sp macro="" textlink="KPI!B16">
        <xdr:nvSpPr>
          <xdr:cNvPr id="91" name="Rectangle: Rounded Corners 90">
            <a:extLst>
              <a:ext uri="{FF2B5EF4-FFF2-40B4-BE49-F238E27FC236}">
                <a16:creationId xmlns:a16="http://schemas.microsoft.com/office/drawing/2014/main" id="{B0FCED3C-32E8-65C8-20CF-EBEA570D545C}"/>
              </a:ext>
            </a:extLst>
          </xdr:cNvPr>
          <xdr:cNvSpPr/>
        </xdr:nvSpPr>
        <xdr:spPr>
          <a:xfrm>
            <a:off x="206168" y="188041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kern="1200" baseline="0">
                <a:solidFill>
                  <a:schemeClr val="bg1">
                    <a:lumMod val="95000"/>
                  </a:schemeClr>
                </a:solidFill>
              </a:rPr>
              <a:t>YOY Growth </a:t>
            </a:r>
          </a:p>
        </xdr:txBody>
      </xdr:sp>
    </xdr:grpSp>
    <xdr:clientData/>
  </xdr:twoCellAnchor>
  <xdr:twoCellAnchor>
    <xdr:from>
      <xdr:col>18</xdr:col>
      <xdr:colOff>85767</xdr:colOff>
      <xdr:row>3</xdr:row>
      <xdr:rowOff>150979</xdr:rowOff>
    </xdr:from>
    <xdr:to>
      <xdr:col>22</xdr:col>
      <xdr:colOff>127000</xdr:colOff>
      <xdr:row>13</xdr:row>
      <xdr:rowOff>130190</xdr:rowOff>
    </xdr:to>
    <xdr:grpSp>
      <xdr:nvGrpSpPr>
        <xdr:cNvPr id="92" name="Group 91">
          <a:extLst>
            <a:ext uri="{FF2B5EF4-FFF2-40B4-BE49-F238E27FC236}">
              <a16:creationId xmlns:a16="http://schemas.microsoft.com/office/drawing/2014/main" id="{C1874304-E4E2-4FB8-8D24-2169E7EE43A2}"/>
            </a:ext>
          </a:extLst>
        </xdr:cNvPr>
        <xdr:cNvGrpSpPr/>
      </xdr:nvGrpSpPr>
      <xdr:grpSpPr>
        <a:xfrm>
          <a:off x="12101921" y="688287"/>
          <a:ext cx="2711489" cy="1770236"/>
          <a:chOff x="0" y="484287"/>
          <a:chExt cx="2675307" cy="1801896"/>
        </a:xfrm>
      </xdr:grpSpPr>
      <xdr:sp macro="" textlink="">
        <xdr:nvSpPr>
          <xdr:cNvPr id="93" name="Rectangle: Rounded Corners 92">
            <a:extLst>
              <a:ext uri="{FF2B5EF4-FFF2-40B4-BE49-F238E27FC236}">
                <a16:creationId xmlns:a16="http://schemas.microsoft.com/office/drawing/2014/main" id="{E8A5AC33-B833-9F74-4A01-D7BEBEBAF002}"/>
              </a:ext>
            </a:extLst>
          </xdr:cNvPr>
          <xdr:cNvSpPr/>
        </xdr:nvSpPr>
        <xdr:spPr>
          <a:xfrm>
            <a:off x="0" y="484287"/>
            <a:ext cx="2638378" cy="38893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kern="1200"/>
              <a:t>Profit</a:t>
            </a:r>
            <a:r>
              <a:rPr lang="en-IN" sz="1800" kern="1200" baseline="0"/>
              <a:t> Margin</a:t>
            </a:r>
            <a:endParaRPr lang="en-IN" sz="1800" kern="1200"/>
          </a:p>
        </xdr:txBody>
      </xdr:sp>
      <xdr:sp macro="" textlink="">
        <xdr:nvSpPr>
          <xdr:cNvPr id="94" name="Rectangle: Rounded Corners 93">
            <a:extLst>
              <a:ext uri="{FF2B5EF4-FFF2-40B4-BE49-F238E27FC236}">
                <a16:creationId xmlns:a16="http://schemas.microsoft.com/office/drawing/2014/main" id="{A57EA5C1-1DE8-E189-1E2F-5E643C23AAF3}"/>
              </a:ext>
            </a:extLst>
          </xdr:cNvPr>
          <xdr:cNvSpPr/>
        </xdr:nvSpPr>
        <xdr:spPr>
          <a:xfrm>
            <a:off x="0" y="919588"/>
            <a:ext cx="2675307" cy="1366595"/>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6">
        <xdr:nvSpPr>
          <xdr:cNvPr id="95" name="Rectangle: Rounded Corners 94">
            <a:extLst>
              <a:ext uri="{FF2B5EF4-FFF2-40B4-BE49-F238E27FC236}">
                <a16:creationId xmlns:a16="http://schemas.microsoft.com/office/drawing/2014/main" id="{4ABA9FF9-A92A-2DB2-E340-F8DFC6491A58}"/>
              </a:ext>
            </a:extLst>
          </xdr:cNvPr>
          <xdr:cNvSpPr/>
        </xdr:nvSpPr>
        <xdr:spPr>
          <a:xfrm>
            <a:off x="160307" y="96907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8F07CD-6F7F-4EAF-8779-3782886A65BF}" type="TxLink">
              <a:rPr lang="en-US" sz="1600" b="0" i="0" u="none" strike="noStrike" kern="1200" baseline="0">
                <a:solidFill>
                  <a:schemeClr val="bg1">
                    <a:lumMod val="95000"/>
                  </a:schemeClr>
                </a:solidFill>
                <a:latin typeface="Trebuchet MS"/>
              </a:rPr>
              <a:pPr algn="ctr"/>
              <a:t>12.47%</a:t>
            </a:fld>
            <a:endParaRPr lang="en-IN" sz="1600" kern="1200" baseline="0">
              <a:solidFill>
                <a:schemeClr val="bg1">
                  <a:lumMod val="95000"/>
                </a:schemeClr>
              </a:solidFill>
            </a:endParaRPr>
          </a:p>
        </xdr:txBody>
      </xdr:sp>
      <xdr:sp macro="" textlink="KPI!B16">
        <xdr:nvSpPr>
          <xdr:cNvPr id="96" name="Rectangle: Rounded Corners 95">
            <a:extLst>
              <a:ext uri="{FF2B5EF4-FFF2-40B4-BE49-F238E27FC236}">
                <a16:creationId xmlns:a16="http://schemas.microsoft.com/office/drawing/2014/main" id="{336278B9-EEA3-4256-8E8B-C327FA1208B7}"/>
              </a:ext>
            </a:extLst>
          </xdr:cNvPr>
          <xdr:cNvSpPr/>
        </xdr:nvSpPr>
        <xdr:spPr>
          <a:xfrm>
            <a:off x="206168" y="188041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kern="1200" baseline="0">
                <a:solidFill>
                  <a:schemeClr val="bg1">
                    <a:lumMod val="95000"/>
                  </a:schemeClr>
                </a:solidFill>
              </a:rPr>
              <a:t>YOY Growth </a:t>
            </a:r>
          </a:p>
        </xdr:txBody>
      </xdr:sp>
    </xdr:grpSp>
    <xdr:clientData/>
  </xdr:twoCellAnchor>
  <xdr:twoCellAnchor>
    <xdr:from>
      <xdr:col>13</xdr:col>
      <xdr:colOff>557892</xdr:colOff>
      <xdr:row>3</xdr:row>
      <xdr:rowOff>150979</xdr:rowOff>
    </xdr:from>
    <xdr:to>
      <xdr:col>17</xdr:col>
      <xdr:colOff>599125</xdr:colOff>
      <xdr:row>13</xdr:row>
      <xdr:rowOff>130190</xdr:rowOff>
    </xdr:to>
    <xdr:grpSp>
      <xdr:nvGrpSpPr>
        <xdr:cNvPr id="97" name="Group 96">
          <a:extLst>
            <a:ext uri="{FF2B5EF4-FFF2-40B4-BE49-F238E27FC236}">
              <a16:creationId xmlns:a16="http://schemas.microsoft.com/office/drawing/2014/main" id="{6BFB97F9-8499-4522-8343-3ED1DE1A5199}"/>
            </a:ext>
          </a:extLst>
        </xdr:cNvPr>
        <xdr:cNvGrpSpPr/>
      </xdr:nvGrpSpPr>
      <xdr:grpSpPr>
        <a:xfrm>
          <a:off x="9236225" y="688287"/>
          <a:ext cx="2711490" cy="1770236"/>
          <a:chOff x="0" y="484287"/>
          <a:chExt cx="2675307" cy="1801896"/>
        </a:xfrm>
      </xdr:grpSpPr>
      <xdr:sp macro="" textlink="">
        <xdr:nvSpPr>
          <xdr:cNvPr id="98" name="Rectangle: Rounded Corners 97">
            <a:extLst>
              <a:ext uri="{FF2B5EF4-FFF2-40B4-BE49-F238E27FC236}">
                <a16:creationId xmlns:a16="http://schemas.microsoft.com/office/drawing/2014/main" id="{0A2F1F1C-600D-8E6E-AFDD-DB395C9F2103}"/>
              </a:ext>
            </a:extLst>
          </xdr:cNvPr>
          <xdr:cNvSpPr/>
        </xdr:nvSpPr>
        <xdr:spPr>
          <a:xfrm>
            <a:off x="0" y="484287"/>
            <a:ext cx="2638378" cy="38893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kern="1200"/>
              <a:t>Customers</a:t>
            </a:r>
          </a:p>
        </xdr:txBody>
      </xdr:sp>
      <xdr:sp macro="" textlink="">
        <xdr:nvSpPr>
          <xdr:cNvPr id="99" name="Rectangle: Rounded Corners 98">
            <a:extLst>
              <a:ext uri="{FF2B5EF4-FFF2-40B4-BE49-F238E27FC236}">
                <a16:creationId xmlns:a16="http://schemas.microsoft.com/office/drawing/2014/main" id="{83499C8D-3ED7-4DFC-1D6A-B8F7A1BE3718}"/>
              </a:ext>
            </a:extLst>
          </xdr:cNvPr>
          <xdr:cNvSpPr/>
        </xdr:nvSpPr>
        <xdr:spPr>
          <a:xfrm>
            <a:off x="0" y="919588"/>
            <a:ext cx="2675307" cy="1366595"/>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K16">
        <xdr:nvSpPr>
          <xdr:cNvPr id="100" name="Rectangle: Rounded Corners 99">
            <a:extLst>
              <a:ext uri="{FF2B5EF4-FFF2-40B4-BE49-F238E27FC236}">
                <a16:creationId xmlns:a16="http://schemas.microsoft.com/office/drawing/2014/main" id="{EAF993E9-620D-BC0F-8A50-CC5AEF32C101}"/>
              </a:ext>
            </a:extLst>
          </xdr:cNvPr>
          <xdr:cNvSpPr/>
        </xdr:nvSpPr>
        <xdr:spPr>
          <a:xfrm>
            <a:off x="156688" y="96907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BC5691C-E223-447A-B3EA-67CC56A97CA4}" type="TxLink">
              <a:rPr lang="en-US" sz="1600" b="0" i="0" u="none" strike="noStrike" kern="1200" baseline="0">
                <a:solidFill>
                  <a:schemeClr val="bg1">
                    <a:lumMod val="95000"/>
                  </a:schemeClr>
                </a:solidFill>
                <a:latin typeface="Trebuchet MS"/>
              </a:rPr>
              <a:pPr algn="ctr"/>
              <a:t># 9994</a:t>
            </a:fld>
            <a:endParaRPr lang="en-IN" sz="1600" kern="1200" baseline="0">
              <a:solidFill>
                <a:schemeClr val="bg1">
                  <a:lumMod val="95000"/>
                </a:schemeClr>
              </a:solidFill>
            </a:endParaRPr>
          </a:p>
        </xdr:txBody>
      </xdr:sp>
      <xdr:sp macro="" textlink="KPI!B16">
        <xdr:nvSpPr>
          <xdr:cNvPr id="101" name="Rectangle: Rounded Corners 100">
            <a:extLst>
              <a:ext uri="{FF2B5EF4-FFF2-40B4-BE49-F238E27FC236}">
                <a16:creationId xmlns:a16="http://schemas.microsoft.com/office/drawing/2014/main" id="{7DE36B05-0E38-8164-F760-8678B5FCAF6A}"/>
              </a:ext>
            </a:extLst>
          </xdr:cNvPr>
          <xdr:cNvSpPr/>
        </xdr:nvSpPr>
        <xdr:spPr>
          <a:xfrm>
            <a:off x="206168" y="1880410"/>
            <a:ext cx="2330166" cy="348044"/>
          </a:xfrm>
          <a:prstGeom prst="roundRect">
            <a:avLst/>
          </a:prstGeom>
          <a:gradFill flip="none" rotWithShape="1">
            <a:gsLst>
              <a:gs pos="29000">
                <a:srgbClr val="212129"/>
              </a:gs>
              <a:gs pos="100000">
                <a:schemeClr val="bg2">
                  <a:lumMod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kern="1200" baseline="0">
                <a:solidFill>
                  <a:schemeClr val="bg1">
                    <a:lumMod val="95000"/>
                  </a:schemeClr>
                </a:solidFill>
              </a:rPr>
              <a:t>YOY Growth </a:t>
            </a:r>
          </a:p>
        </xdr:txBody>
      </xdr:sp>
    </xdr:grpSp>
    <xdr:clientData/>
  </xdr:twoCellAnchor>
  <xdr:twoCellAnchor>
    <xdr:from>
      <xdr:col>1</xdr:col>
      <xdr:colOff>402189</xdr:colOff>
      <xdr:row>8</xdr:row>
      <xdr:rowOff>75379</xdr:rowOff>
    </xdr:from>
    <xdr:to>
      <xdr:col>4</xdr:col>
      <xdr:colOff>213997</xdr:colOff>
      <xdr:row>11</xdr:row>
      <xdr:rowOff>62150</xdr:rowOff>
    </xdr:to>
    <xdr:graphicFrame macro="">
      <xdr:nvGraphicFramePr>
        <xdr:cNvPr id="108" name="Chart 107">
          <a:extLst>
            <a:ext uri="{FF2B5EF4-FFF2-40B4-BE49-F238E27FC236}">
              <a16:creationId xmlns:a16="http://schemas.microsoft.com/office/drawing/2014/main" id="{86CAA469-D798-4513-A9E8-17A6ECB75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485595</xdr:colOff>
          <xdr:row>11</xdr:row>
          <xdr:rowOff>163007</xdr:rowOff>
        </xdr:from>
        <xdr:to>
          <xdr:col>8</xdr:col>
          <xdr:colOff>611510</xdr:colOff>
          <xdr:row>13</xdr:row>
          <xdr:rowOff>52806</xdr:rowOff>
        </xdr:to>
        <xdr:pic>
          <xdr:nvPicPr>
            <xdr:cNvPr id="111" name="Picture 110">
              <a:extLst>
                <a:ext uri="{FF2B5EF4-FFF2-40B4-BE49-F238E27FC236}">
                  <a16:creationId xmlns:a16="http://schemas.microsoft.com/office/drawing/2014/main" id="{BBA173A9-14BF-F261-9AE1-0EACCFD9AF0B}"/>
                </a:ext>
              </a:extLst>
            </xdr:cNvPr>
            <xdr:cNvPicPr>
              <a:picLocks noChangeAspect="1" noChangeArrowheads="1"/>
              <a:extLst>
                <a:ext uri="{84589F7E-364E-4C9E-8A38-B11213B215E9}">
                  <a14:cameraTool cellRange="KPI!$Q$3" spid="_x0000_s5335"/>
                </a:ext>
              </a:extLst>
            </xdr:cNvPicPr>
          </xdr:nvPicPr>
          <xdr:blipFill>
            <a:blip xmlns:r="http://schemas.openxmlformats.org/officeDocument/2006/relationships" r:embed="rId4"/>
            <a:srcRect/>
            <a:stretch>
              <a:fillRect/>
            </a:stretch>
          </xdr:blipFill>
          <xdr:spPr bwMode="auto">
            <a:xfrm>
              <a:off x="4464928" y="2180896"/>
              <a:ext cx="789139" cy="2566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98730</xdr:colOff>
      <xdr:row>8</xdr:row>
      <xdr:rowOff>88007</xdr:rowOff>
    </xdr:from>
    <xdr:to>
      <xdr:col>12</xdr:col>
      <xdr:colOff>520520</xdr:colOff>
      <xdr:row>11</xdr:row>
      <xdr:rowOff>49522</xdr:rowOff>
    </xdr:to>
    <xdr:graphicFrame macro="">
      <xdr:nvGraphicFramePr>
        <xdr:cNvPr id="113" name="Chart 112">
          <a:extLst>
            <a:ext uri="{FF2B5EF4-FFF2-40B4-BE49-F238E27FC236}">
              <a16:creationId xmlns:a16="http://schemas.microsoft.com/office/drawing/2014/main" id="{05BECE4F-0C59-4788-8A03-29A28A696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618923</xdr:colOff>
      <xdr:row>8</xdr:row>
      <xdr:rowOff>80041</xdr:rowOff>
    </xdr:from>
    <xdr:to>
      <xdr:col>8</xdr:col>
      <xdr:colOff>380405</xdr:colOff>
      <xdr:row>11</xdr:row>
      <xdr:rowOff>57489</xdr:rowOff>
    </xdr:to>
    <xdr:graphicFrame macro="">
      <xdr:nvGraphicFramePr>
        <xdr:cNvPr id="116" name="Chart 115">
          <a:extLst>
            <a:ext uri="{FF2B5EF4-FFF2-40B4-BE49-F238E27FC236}">
              <a16:creationId xmlns:a16="http://schemas.microsoft.com/office/drawing/2014/main" id="{B5FC89ED-4C5E-47D9-9A73-B164A0ABA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11741</xdr:colOff>
          <xdr:row>11</xdr:row>
          <xdr:rowOff>161114</xdr:rowOff>
        </xdr:from>
        <xdr:to>
          <xdr:col>13</xdr:col>
          <xdr:colOff>133485</xdr:colOff>
          <xdr:row>13</xdr:row>
          <xdr:rowOff>54699</xdr:rowOff>
        </xdr:to>
        <xdr:pic>
          <xdr:nvPicPr>
            <xdr:cNvPr id="118" name="Picture 117">
              <a:extLst>
                <a:ext uri="{FF2B5EF4-FFF2-40B4-BE49-F238E27FC236}">
                  <a16:creationId xmlns:a16="http://schemas.microsoft.com/office/drawing/2014/main" id="{8BEAA5CF-59B7-5245-1611-A690238081FC}"/>
                </a:ext>
              </a:extLst>
            </xdr:cNvPr>
            <xdr:cNvPicPr>
              <a:picLocks noChangeAspect="1" noChangeArrowheads="1"/>
              <a:extLst>
                <a:ext uri="{84589F7E-364E-4C9E-8A38-B11213B215E9}">
                  <a14:cameraTool cellRange="KPI!$R$3" spid="_x0000_s5336"/>
                </a:ext>
              </a:extLst>
            </xdr:cNvPicPr>
          </xdr:nvPicPr>
          <xdr:blipFill>
            <a:blip xmlns:r="http://schemas.openxmlformats.org/officeDocument/2006/relationships" r:embed="rId7"/>
            <a:srcRect/>
            <a:stretch>
              <a:fillRect/>
            </a:stretch>
          </xdr:blipFill>
          <xdr:spPr bwMode="auto">
            <a:xfrm>
              <a:off x="7307185" y="2179003"/>
              <a:ext cx="784967" cy="2604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14</xdr:col>
      <xdr:colOff>248629</xdr:colOff>
      <xdr:row>8</xdr:row>
      <xdr:rowOff>79877</xdr:rowOff>
    </xdr:from>
    <xdr:to>
      <xdr:col>17</xdr:col>
      <xdr:colOff>4335</xdr:colOff>
      <xdr:row>11</xdr:row>
      <xdr:rowOff>57653</xdr:rowOff>
    </xdr:to>
    <xdr:graphicFrame macro="">
      <xdr:nvGraphicFramePr>
        <xdr:cNvPr id="119" name="Chart 118">
          <a:extLst>
            <a:ext uri="{FF2B5EF4-FFF2-40B4-BE49-F238E27FC236}">
              <a16:creationId xmlns:a16="http://schemas.microsoft.com/office/drawing/2014/main" id="{45112F4B-669F-48F0-8B8A-8817FF3BF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129038</xdr:colOff>
          <xdr:row>11</xdr:row>
          <xdr:rowOff>164807</xdr:rowOff>
        </xdr:from>
        <xdr:to>
          <xdr:col>17</xdr:col>
          <xdr:colOff>248821</xdr:colOff>
          <xdr:row>13</xdr:row>
          <xdr:rowOff>51006</xdr:rowOff>
        </xdr:to>
        <xdr:pic>
          <xdr:nvPicPr>
            <xdr:cNvPr id="121" name="Picture 120">
              <a:extLst>
                <a:ext uri="{FF2B5EF4-FFF2-40B4-BE49-F238E27FC236}">
                  <a16:creationId xmlns:a16="http://schemas.microsoft.com/office/drawing/2014/main" id="{8697A45F-8F5B-64FA-72D4-7514F88D16A0}"/>
                </a:ext>
              </a:extLst>
            </xdr:cNvPr>
            <xdr:cNvPicPr>
              <a:picLocks noChangeAspect="1" noChangeArrowheads="1"/>
              <a:extLst>
                <a:ext uri="{84589F7E-364E-4C9E-8A38-B11213B215E9}">
                  <a14:cameraTool cellRange="KPI!$S$3" spid="_x0000_s5337"/>
                </a:ext>
              </a:extLst>
            </xdr:cNvPicPr>
          </xdr:nvPicPr>
          <xdr:blipFill>
            <a:blip xmlns:r="http://schemas.openxmlformats.org/officeDocument/2006/relationships" r:embed="rId9"/>
            <a:srcRect/>
            <a:stretch>
              <a:fillRect/>
            </a:stretch>
          </xdr:blipFill>
          <xdr:spPr bwMode="auto">
            <a:xfrm>
              <a:off x="10077371" y="2182696"/>
              <a:ext cx="783006" cy="2530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358725</xdr:colOff>
      <xdr:row>8</xdr:row>
      <xdr:rowOff>77396</xdr:rowOff>
    </xdr:from>
    <xdr:to>
      <xdr:col>21</xdr:col>
      <xdr:colOff>138925</xdr:colOff>
      <xdr:row>11</xdr:row>
      <xdr:rowOff>60134</xdr:rowOff>
    </xdr:to>
    <xdr:graphicFrame macro="">
      <xdr:nvGraphicFramePr>
        <xdr:cNvPr id="122" name="Chart 121">
          <a:extLst>
            <a:ext uri="{FF2B5EF4-FFF2-40B4-BE49-F238E27FC236}">
              <a16:creationId xmlns:a16="http://schemas.microsoft.com/office/drawing/2014/main" id="{CE269989-7E0E-49C4-B4DF-14758E34A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20</xdr:col>
          <xdr:colOff>261890</xdr:colOff>
          <xdr:row>11</xdr:row>
          <xdr:rowOff>167687</xdr:rowOff>
        </xdr:from>
        <xdr:to>
          <xdr:col>21</xdr:col>
          <xdr:colOff>382042</xdr:colOff>
          <xdr:row>13</xdr:row>
          <xdr:rowOff>48127</xdr:rowOff>
        </xdr:to>
        <xdr:pic>
          <xdr:nvPicPr>
            <xdr:cNvPr id="124" name="Picture 123">
              <a:extLst>
                <a:ext uri="{FF2B5EF4-FFF2-40B4-BE49-F238E27FC236}">
                  <a16:creationId xmlns:a16="http://schemas.microsoft.com/office/drawing/2014/main" id="{0A0DFD04-6B72-4C49-F712-00522A9B5DF7}"/>
                </a:ext>
              </a:extLst>
            </xdr:cNvPr>
            <xdr:cNvPicPr>
              <a:picLocks noChangeAspect="1" noChangeArrowheads="1"/>
              <a:extLst>
                <a:ext uri="{84589F7E-364E-4C9E-8A38-B11213B215E9}">
                  <a14:cameraTool cellRange="KPI!$T$3" spid="_x0000_s5338"/>
                </a:ext>
              </a:extLst>
            </xdr:cNvPicPr>
          </xdr:nvPicPr>
          <xdr:blipFill>
            <a:blip xmlns:r="http://schemas.openxmlformats.org/officeDocument/2006/relationships" r:embed="rId11"/>
            <a:srcRect/>
            <a:stretch>
              <a:fillRect/>
            </a:stretch>
          </xdr:blipFill>
          <xdr:spPr bwMode="auto">
            <a:xfrm>
              <a:off x="12863112" y="2185576"/>
              <a:ext cx="783374" cy="24732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0</xdr:colOff>
      <xdr:row>14</xdr:row>
      <xdr:rowOff>57150</xdr:rowOff>
    </xdr:from>
    <xdr:to>
      <xdr:col>8</xdr:col>
      <xdr:colOff>355600</xdr:colOff>
      <xdr:row>28</xdr:row>
      <xdr:rowOff>133350</xdr:rowOff>
    </xdr:to>
    <xdr:sp macro="" textlink="">
      <xdr:nvSpPr>
        <xdr:cNvPr id="126" name="Rectangle: Rounded Corners 125">
          <a:extLst>
            <a:ext uri="{FF2B5EF4-FFF2-40B4-BE49-F238E27FC236}">
              <a16:creationId xmlns:a16="http://schemas.microsoft.com/office/drawing/2014/main" id="{2B648D59-4E00-9163-B84C-E9C5C06E5227}"/>
            </a:ext>
          </a:extLst>
        </xdr:cNvPr>
        <xdr:cNvSpPr/>
      </xdr:nvSpPr>
      <xdr:spPr>
        <a:xfrm>
          <a:off x="0" y="2643332"/>
          <a:ext cx="4962236" cy="266238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514350</xdr:colOff>
      <xdr:row>14</xdr:row>
      <xdr:rowOff>57150</xdr:rowOff>
    </xdr:from>
    <xdr:to>
      <xdr:col>16</xdr:col>
      <xdr:colOff>209550</xdr:colOff>
      <xdr:row>28</xdr:row>
      <xdr:rowOff>133350</xdr:rowOff>
    </xdr:to>
    <xdr:sp macro="" textlink="">
      <xdr:nvSpPr>
        <xdr:cNvPr id="127" name="Rectangle: Rounded Corners 126">
          <a:extLst>
            <a:ext uri="{FF2B5EF4-FFF2-40B4-BE49-F238E27FC236}">
              <a16:creationId xmlns:a16="http://schemas.microsoft.com/office/drawing/2014/main" id="{1D41072B-4B8D-43B7-80D7-646ECF48FBF3}"/>
            </a:ext>
          </a:extLst>
        </xdr:cNvPr>
        <xdr:cNvSpPr/>
      </xdr:nvSpPr>
      <xdr:spPr>
        <a:xfrm>
          <a:off x="5120986" y="2643332"/>
          <a:ext cx="4959928" cy="266238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368300</xdr:colOff>
      <xdr:row>14</xdr:row>
      <xdr:rowOff>57150</xdr:rowOff>
    </xdr:from>
    <xdr:to>
      <xdr:col>22</xdr:col>
      <xdr:colOff>127000</xdr:colOff>
      <xdr:row>28</xdr:row>
      <xdr:rowOff>133350</xdr:rowOff>
    </xdr:to>
    <xdr:sp macro="" textlink="">
      <xdr:nvSpPr>
        <xdr:cNvPr id="128" name="Rectangle: Rounded Corners 127">
          <a:extLst>
            <a:ext uri="{FF2B5EF4-FFF2-40B4-BE49-F238E27FC236}">
              <a16:creationId xmlns:a16="http://schemas.microsoft.com/office/drawing/2014/main" id="{A6909FF9-604D-4624-BF38-08AF60DEDF40}"/>
            </a:ext>
          </a:extLst>
        </xdr:cNvPr>
        <xdr:cNvSpPr/>
      </xdr:nvSpPr>
      <xdr:spPr>
        <a:xfrm>
          <a:off x="10239664" y="2643332"/>
          <a:ext cx="3707245" cy="266238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0</xdr:colOff>
      <xdr:row>29</xdr:row>
      <xdr:rowOff>86179</xdr:rowOff>
    </xdr:from>
    <xdr:to>
      <xdr:col>8</xdr:col>
      <xdr:colOff>355600</xdr:colOff>
      <xdr:row>43</xdr:row>
      <xdr:rowOff>162379</xdr:rowOff>
    </xdr:to>
    <xdr:sp macro="" textlink="">
      <xdr:nvSpPr>
        <xdr:cNvPr id="129" name="Rectangle: Rounded Corners 128">
          <a:extLst>
            <a:ext uri="{FF2B5EF4-FFF2-40B4-BE49-F238E27FC236}">
              <a16:creationId xmlns:a16="http://schemas.microsoft.com/office/drawing/2014/main" id="{76412CF5-5408-4361-8D5D-DA59C9760F46}"/>
            </a:ext>
          </a:extLst>
        </xdr:cNvPr>
        <xdr:cNvSpPr/>
      </xdr:nvSpPr>
      <xdr:spPr>
        <a:xfrm>
          <a:off x="0" y="5443270"/>
          <a:ext cx="4962236" cy="266238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512309</xdr:colOff>
      <xdr:row>29</xdr:row>
      <xdr:rowOff>86179</xdr:rowOff>
    </xdr:from>
    <xdr:to>
      <xdr:col>15</xdr:col>
      <xdr:colOff>215219</xdr:colOff>
      <xdr:row>43</xdr:row>
      <xdr:rowOff>162379</xdr:rowOff>
    </xdr:to>
    <xdr:sp macro="" textlink="">
      <xdr:nvSpPr>
        <xdr:cNvPr id="130" name="Rectangle: Rounded Corners 129">
          <a:extLst>
            <a:ext uri="{FF2B5EF4-FFF2-40B4-BE49-F238E27FC236}">
              <a16:creationId xmlns:a16="http://schemas.microsoft.com/office/drawing/2014/main" id="{1DC6FE0C-CE6A-4BA7-A652-2181FF982384}"/>
            </a:ext>
          </a:extLst>
        </xdr:cNvPr>
        <xdr:cNvSpPr/>
      </xdr:nvSpPr>
      <xdr:spPr>
        <a:xfrm>
          <a:off x="5118945" y="5443270"/>
          <a:ext cx="4309547" cy="266238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371929</xdr:colOff>
      <xdr:row>29</xdr:row>
      <xdr:rowOff>77107</xdr:rowOff>
    </xdr:from>
    <xdr:to>
      <xdr:col>22</xdr:col>
      <xdr:colOff>127000</xdr:colOff>
      <xdr:row>43</xdr:row>
      <xdr:rowOff>162379</xdr:rowOff>
    </xdr:to>
    <xdr:sp macro="" textlink="">
      <xdr:nvSpPr>
        <xdr:cNvPr id="131" name="Rectangle: Rounded Corners 130">
          <a:extLst>
            <a:ext uri="{FF2B5EF4-FFF2-40B4-BE49-F238E27FC236}">
              <a16:creationId xmlns:a16="http://schemas.microsoft.com/office/drawing/2014/main" id="{99894E98-D142-4DC1-82EC-6CC97FAB41F3}"/>
            </a:ext>
          </a:extLst>
        </xdr:cNvPr>
        <xdr:cNvSpPr/>
      </xdr:nvSpPr>
      <xdr:spPr>
        <a:xfrm>
          <a:off x="9585202" y="5434198"/>
          <a:ext cx="4361707" cy="2671454"/>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349710</xdr:colOff>
      <xdr:row>14</xdr:row>
      <xdr:rowOff>127586</xdr:rowOff>
    </xdr:from>
    <xdr:to>
      <xdr:col>5</xdr:col>
      <xdr:colOff>616594</xdr:colOff>
      <xdr:row>16</xdr:row>
      <xdr:rowOff>164398</xdr:rowOff>
    </xdr:to>
    <xdr:sp macro="" textlink="">
      <xdr:nvSpPr>
        <xdr:cNvPr id="132" name="Rectangle: Rounded Corners 131">
          <a:extLst>
            <a:ext uri="{FF2B5EF4-FFF2-40B4-BE49-F238E27FC236}">
              <a16:creationId xmlns:a16="http://schemas.microsoft.com/office/drawing/2014/main" id="{34AFAE31-26CB-4C5B-A40C-7137D51D4335}"/>
            </a:ext>
          </a:extLst>
        </xdr:cNvPr>
        <xdr:cNvSpPr/>
      </xdr:nvSpPr>
      <xdr:spPr>
        <a:xfrm>
          <a:off x="349710" y="2616786"/>
          <a:ext cx="2908484" cy="39241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kern="1200"/>
            <a:t>Sales and Profit</a:t>
          </a:r>
          <a:r>
            <a:rPr lang="en-IN" sz="1600" kern="1200" baseline="0"/>
            <a:t> Analysis</a:t>
          </a:r>
          <a:endParaRPr lang="en-IN" sz="1600" kern="1200"/>
        </a:p>
      </xdr:txBody>
    </xdr:sp>
    <xdr:clientData/>
  </xdr:twoCellAnchor>
  <xdr:twoCellAnchor>
    <xdr:from>
      <xdr:col>9</xdr:col>
      <xdr:colOff>203816</xdr:colOff>
      <xdr:row>14</xdr:row>
      <xdr:rowOff>127586</xdr:rowOff>
    </xdr:from>
    <xdr:to>
      <xdr:col>13</xdr:col>
      <xdr:colOff>470701</xdr:colOff>
      <xdr:row>16</xdr:row>
      <xdr:rowOff>164398</xdr:rowOff>
    </xdr:to>
    <xdr:sp macro="" textlink="">
      <xdr:nvSpPr>
        <xdr:cNvPr id="134" name="Rectangle: Rounded Corners 133">
          <a:extLst>
            <a:ext uri="{FF2B5EF4-FFF2-40B4-BE49-F238E27FC236}">
              <a16:creationId xmlns:a16="http://schemas.microsoft.com/office/drawing/2014/main" id="{BF6C05A6-C745-4EB9-9315-EC17811F3B36}"/>
            </a:ext>
          </a:extLst>
        </xdr:cNvPr>
        <xdr:cNvSpPr/>
      </xdr:nvSpPr>
      <xdr:spPr>
        <a:xfrm>
          <a:off x="5487016" y="2616786"/>
          <a:ext cx="2908485" cy="392412"/>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kern="1200"/>
            <a:t>Category</a:t>
          </a:r>
          <a:r>
            <a:rPr lang="en-IN" sz="1600" kern="1200" baseline="0"/>
            <a:t>wise Profit</a:t>
          </a:r>
          <a:endParaRPr lang="en-IN" sz="1600" kern="1200"/>
        </a:p>
      </xdr:txBody>
    </xdr:sp>
    <xdr:clientData/>
  </xdr:twoCellAnchor>
  <xdr:twoCellAnchor>
    <xdr:from>
      <xdr:col>16</xdr:col>
      <xdr:colOff>651956</xdr:colOff>
      <xdr:row>14</xdr:row>
      <xdr:rowOff>107101</xdr:rowOff>
    </xdr:from>
    <xdr:to>
      <xdr:col>21</xdr:col>
      <xdr:colOff>427181</xdr:colOff>
      <xdr:row>17</xdr:row>
      <xdr:rowOff>23090</xdr:rowOff>
    </xdr:to>
    <xdr:sp macro="" textlink="">
      <xdr:nvSpPr>
        <xdr:cNvPr id="135" name="Rectangle: Rounded Corners 134">
          <a:extLst>
            <a:ext uri="{FF2B5EF4-FFF2-40B4-BE49-F238E27FC236}">
              <a16:creationId xmlns:a16="http://schemas.microsoft.com/office/drawing/2014/main" id="{0F0F5474-3301-4D96-9BA7-66A2318F3A9A}"/>
            </a:ext>
          </a:extLst>
        </xdr:cNvPr>
        <xdr:cNvSpPr/>
      </xdr:nvSpPr>
      <xdr:spPr>
        <a:xfrm>
          <a:off x="10523320" y="2693283"/>
          <a:ext cx="3065679" cy="470171"/>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t>Categorywise Sales Share</a:t>
          </a:r>
          <a:r>
            <a:rPr lang="en-IN" sz="1600" kern="1200" baseline="0"/>
            <a:t> %</a:t>
          </a:r>
          <a:endParaRPr lang="en-IN" sz="1600" kern="1200"/>
        </a:p>
      </xdr:txBody>
    </xdr:sp>
    <xdr:clientData/>
  </xdr:twoCellAnchor>
  <xdr:twoCellAnchor>
    <xdr:from>
      <xdr:col>1</xdr:col>
      <xdr:colOff>418816</xdr:colOff>
      <xdr:row>30</xdr:row>
      <xdr:rowOff>29308</xdr:rowOff>
    </xdr:from>
    <xdr:to>
      <xdr:col>6</xdr:col>
      <xdr:colOff>27748</xdr:colOff>
      <xdr:row>32</xdr:row>
      <xdr:rowOff>97544</xdr:rowOff>
    </xdr:to>
    <xdr:sp macro="" textlink="">
      <xdr:nvSpPr>
        <xdr:cNvPr id="136" name="Rectangle: Rounded Corners 135">
          <a:extLst>
            <a:ext uri="{FF2B5EF4-FFF2-40B4-BE49-F238E27FC236}">
              <a16:creationId xmlns:a16="http://schemas.microsoft.com/office/drawing/2014/main" id="{67C658F4-FC9A-4DA7-9C8A-100DED53D799}"/>
            </a:ext>
          </a:extLst>
        </xdr:cNvPr>
        <xdr:cNvSpPr/>
      </xdr:nvSpPr>
      <xdr:spPr>
        <a:xfrm>
          <a:off x="418816" y="5597770"/>
          <a:ext cx="2930470" cy="439466"/>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kern="1200"/>
            <a:t>Sales By States</a:t>
          </a:r>
        </a:p>
      </xdr:txBody>
    </xdr:sp>
    <xdr:clientData/>
  </xdr:twoCellAnchor>
  <xdr:twoCellAnchor>
    <xdr:from>
      <xdr:col>9</xdr:col>
      <xdr:colOff>273656</xdr:colOff>
      <xdr:row>30</xdr:row>
      <xdr:rowOff>69721</xdr:rowOff>
    </xdr:from>
    <xdr:to>
      <xdr:col>13</xdr:col>
      <xdr:colOff>547826</xdr:colOff>
      <xdr:row>32</xdr:row>
      <xdr:rowOff>90739</xdr:rowOff>
    </xdr:to>
    <xdr:sp macro="" textlink="">
      <xdr:nvSpPr>
        <xdr:cNvPr id="137" name="Rectangle: Rounded Corners 136">
          <a:extLst>
            <a:ext uri="{FF2B5EF4-FFF2-40B4-BE49-F238E27FC236}">
              <a16:creationId xmlns:a16="http://schemas.microsoft.com/office/drawing/2014/main" id="{1F2DD5BA-8FAF-4DBE-B8A2-2796130DA8AA}"/>
            </a:ext>
          </a:extLst>
        </xdr:cNvPr>
        <xdr:cNvSpPr/>
      </xdr:nvSpPr>
      <xdr:spPr>
        <a:xfrm>
          <a:off x="5595561" y="5512578"/>
          <a:ext cx="2935122" cy="383875"/>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kern="1200"/>
            <a:t>Top 5 Sub-Category</a:t>
          </a:r>
        </a:p>
      </xdr:txBody>
    </xdr:sp>
    <xdr:clientData/>
  </xdr:twoCellAnchor>
  <xdr:twoCellAnchor>
    <xdr:from>
      <xdr:col>16</xdr:col>
      <xdr:colOff>106537</xdr:colOff>
      <xdr:row>29</xdr:row>
      <xdr:rowOff>148121</xdr:rowOff>
    </xdr:from>
    <xdr:to>
      <xdr:col>20</xdr:col>
      <xdr:colOff>380706</xdr:colOff>
      <xdr:row>31</xdr:row>
      <xdr:rowOff>182746</xdr:rowOff>
    </xdr:to>
    <xdr:sp macro="" textlink="">
      <xdr:nvSpPr>
        <xdr:cNvPr id="138" name="Rectangle: Rounded Corners 137">
          <a:extLst>
            <a:ext uri="{FF2B5EF4-FFF2-40B4-BE49-F238E27FC236}">
              <a16:creationId xmlns:a16="http://schemas.microsoft.com/office/drawing/2014/main" id="{98EB55A0-B2B1-44FF-9353-BA08A5D21BA2}"/>
            </a:ext>
          </a:extLst>
        </xdr:cNvPr>
        <xdr:cNvSpPr/>
      </xdr:nvSpPr>
      <xdr:spPr>
        <a:xfrm>
          <a:off x="9963804" y="5501319"/>
          <a:ext cx="2902774" cy="403811"/>
        </a:xfrm>
        <a:prstGeom prst="roundRect">
          <a:avLst/>
        </a:prstGeom>
        <a:gradFill>
          <a:gsLst>
            <a:gs pos="29000">
              <a:srgbClr val="212129"/>
            </a:gs>
            <a:gs pos="100000">
              <a:schemeClr val="bg2">
                <a:lumMod val="50000"/>
              </a:schemeClr>
            </a:gs>
          </a:gsLst>
          <a:lin ang="27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kern="1200"/>
            <a:t>Filters</a:t>
          </a:r>
        </a:p>
      </xdr:txBody>
    </xdr:sp>
    <xdr:clientData/>
  </xdr:twoCellAnchor>
  <xdr:twoCellAnchor>
    <xdr:from>
      <xdr:col>1</xdr:col>
      <xdr:colOff>374731</xdr:colOff>
      <xdr:row>17</xdr:row>
      <xdr:rowOff>61453</xdr:rowOff>
    </xdr:from>
    <xdr:to>
      <xdr:col>8</xdr:col>
      <xdr:colOff>0</xdr:colOff>
      <xdr:row>27</xdr:row>
      <xdr:rowOff>145978</xdr:rowOff>
    </xdr:to>
    <xdr:graphicFrame macro="">
      <xdr:nvGraphicFramePr>
        <xdr:cNvPr id="139" name="Chart 138">
          <a:extLst>
            <a:ext uri="{FF2B5EF4-FFF2-40B4-BE49-F238E27FC236}">
              <a16:creationId xmlns:a16="http://schemas.microsoft.com/office/drawing/2014/main" id="{1EB98D56-AA99-4DDA-8549-F3E7E4414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205866</xdr:colOff>
      <xdr:row>17</xdr:row>
      <xdr:rowOff>62788</xdr:rowOff>
    </xdr:from>
    <xdr:to>
      <xdr:col>15</xdr:col>
      <xdr:colOff>498094</xdr:colOff>
      <xdr:row>27</xdr:row>
      <xdr:rowOff>157532</xdr:rowOff>
    </xdr:to>
    <mc:AlternateContent xmlns:mc="http://schemas.openxmlformats.org/markup-compatibility/2006">
      <mc:Choice xmlns:cx4="http://schemas.microsoft.com/office/drawing/2016/5/10/chartex" Requires="cx4">
        <xdr:graphicFrame macro="">
          <xdr:nvGraphicFramePr>
            <xdr:cNvPr id="140" name="Chart 139">
              <a:extLst>
                <a:ext uri="{FF2B5EF4-FFF2-40B4-BE49-F238E27FC236}">
                  <a16:creationId xmlns:a16="http://schemas.microsoft.com/office/drawing/2014/main" id="{BE97A98E-4C08-4BA0-AA2D-1494BD81A2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149466" y="3193338"/>
              <a:ext cx="4254628" cy="19362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18956</xdr:colOff>
      <xdr:row>17</xdr:row>
      <xdr:rowOff>69022</xdr:rowOff>
    </xdr:from>
    <xdr:to>
      <xdr:col>21</xdr:col>
      <xdr:colOff>132522</xdr:colOff>
      <xdr:row>27</xdr:row>
      <xdr:rowOff>146134</xdr:rowOff>
    </xdr:to>
    <xdr:graphicFrame macro="">
      <xdr:nvGraphicFramePr>
        <xdr:cNvPr id="146" name="Chart 145">
          <a:extLst>
            <a:ext uri="{FF2B5EF4-FFF2-40B4-BE49-F238E27FC236}">
              <a16:creationId xmlns:a16="http://schemas.microsoft.com/office/drawing/2014/main" id="{57A9A2FF-322F-441F-A888-7FAB97B41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340678</xdr:colOff>
      <xdr:row>32</xdr:row>
      <xdr:rowOff>125586</xdr:rowOff>
    </xdr:from>
    <xdr:to>
      <xdr:col>7</xdr:col>
      <xdr:colOff>626215</xdr:colOff>
      <xdr:row>43</xdr:row>
      <xdr:rowOff>16850</xdr:rowOff>
    </xdr:to>
    <mc:AlternateContent xmlns:mc="http://schemas.openxmlformats.org/markup-compatibility/2006">
      <mc:Choice xmlns:cx4="http://schemas.microsoft.com/office/drawing/2016/5/10/chartex" Requires="cx4">
        <xdr:graphicFrame macro="">
          <xdr:nvGraphicFramePr>
            <xdr:cNvPr id="147" name="Chart 146">
              <a:extLst>
                <a:ext uri="{FF2B5EF4-FFF2-40B4-BE49-F238E27FC236}">
                  <a16:creationId xmlns:a16="http://schemas.microsoft.com/office/drawing/2014/main" id="{C1E0B7D4-27D8-4E01-8A0E-BD3157386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01078" y="6018386"/>
              <a:ext cx="4247937" cy="19169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536017</xdr:colOff>
      <xdr:row>33</xdr:row>
      <xdr:rowOff>85995</xdr:rowOff>
    </xdr:from>
    <xdr:to>
      <xdr:col>15</xdr:col>
      <xdr:colOff>172249</xdr:colOff>
      <xdr:row>43</xdr:row>
      <xdr:rowOff>162379</xdr:rowOff>
    </xdr:to>
    <xdr:graphicFrame macro="">
      <xdr:nvGraphicFramePr>
        <xdr:cNvPr id="148" name="Chart 147">
          <a:extLst>
            <a:ext uri="{FF2B5EF4-FFF2-40B4-BE49-F238E27FC236}">
              <a16:creationId xmlns:a16="http://schemas.microsoft.com/office/drawing/2014/main" id="{0B420FD2-76D2-4068-8CD1-C1CB0FA7E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20</xdr:col>
      <xdr:colOff>76734</xdr:colOff>
      <xdr:row>32</xdr:row>
      <xdr:rowOff>168532</xdr:rowOff>
    </xdr:from>
    <xdr:to>
      <xdr:col>22</xdr:col>
      <xdr:colOff>0</xdr:colOff>
      <xdr:row>41</xdr:row>
      <xdr:rowOff>15488</xdr:rowOff>
    </xdr:to>
    <mc:AlternateContent xmlns:mc="http://schemas.openxmlformats.org/markup-compatibility/2006" xmlns:a14="http://schemas.microsoft.com/office/drawing/2010/main">
      <mc:Choice Requires="a14">
        <xdr:graphicFrame macro="">
          <xdr:nvGraphicFramePr>
            <xdr:cNvPr id="149" name="Region 1">
              <a:extLst>
                <a:ext uri="{FF2B5EF4-FFF2-40B4-BE49-F238E27FC236}">
                  <a16:creationId xmlns:a16="http://schemas.microsoft.com/office/drawing/2014/main" id="{5FB0A9DB-9383-49F4-81A2-7B3BD30BAE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274773" y="6145003"/>
              <a:ext cx="1243070" cy="1527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632141</xdr:colOff>
      <xdr:row>33</xdr:row>
      <xdr:rowOff>22944</xdr:rowOff>
    </xdr:from>
    <xdr:to>
      <xdr:col>17</xdr:col>
      <xdr:colOff>463376</xdr:colOff>
      <xdr:row>41</xdr:row>
      <xdr:rowOff>68648</xdr:rowOff>
    </xdr:to>
    <mc:AlternateContent xmlns:mc="http://schemas.openxmlformats.org/markup-compatibility/2006" xmlns:a14="http://schemas.microsoft.com/office/drawing/2010/main">
      <mc:Choice Requires="a14">
        <xdr:graphicFrame macro="">
          <xdr:nvGraphicFramePr>
            <xdr:cNvPr id="150" name="Year 1">
              <a:extLst>
                <a:ext uri="{FF2B5EF4-FFF2-40B4-BE49-F238E27FC236}">
                  <a16:creationId xmlns:a16="http://schemas.microsoft.com/office/drawing/2014/main" id="{F2F2ABDE-55AD-419F-A234-29969B53984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30670" y="6186179"/>
              <a:ext cx="1151039" cy="1539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499894</xdr:colOff>
      <xdr:row>33</xdr:row>
      <xdr:rowOff>7881</xdr:rowOff>
    </xdr:from>
    <xdr:to>
      <xdr:col>20</xdr:col>
      <xdr:colOff>15488</xdr:colOff>
      <xdr:row>40</xdr:row>
      <xdr:rowOff>30975</xdr:rowOff>
    </xdr:to>
    <mc:AlternateContent xmlns:mc="http://schemas.openxmlformats.org/markup-compatibility/2006" xmlns:a14="http://schemas.microsoft.com/office/drawing/2010/main">
      <mc:Choice Requires="a14">
        <xdr:graphicFrame macro="">
          <xdr:nvGraphicFramePr>
            <xdr:cNvPr id="151" name="Segment 1">
              <a:extLst>
                <a:ext uri="{FF2B5EF4-FFF2-40B4-BE49-F238E27FC236}">
                  <a16:creationId xmlns:a16="http://schemas.microsoft.com/office/drawing/2014/main" id="{46C0EB74-068A-40BB-8717-8A81DBA249D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18227" y="6171116"/>
              <a:ext cx="1495300" cy="133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tan Gosalia" refreshedDate="45661.010729050926" createdVersion="8" refreshedVersion="8" minRefreshableVersion="3" recordCount="9994" xr:uid="{7569F9E6-11DD-4DEF-B2BF-767D5F14AA8E}">
  <cacheSource type="worksheet">
    <worksheetSource name="Ecommerce_Sales_Analysis_xlsx"/>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Sales" databaseField="0"/>
  </cacheFields>
  <extLst>
    <ext xmlns:x14="http://schemas.microsoft.com/office/spreadsheetml/2009/9/main" uri="{725AE2AE-9491-48be-B2B4-4EB974FC3084}">
      <x14:pivotCacheDefinition pivotCacheId="186696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445247-D3C3-41B3-8189-7833FBF0730B}" name="States vs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2:C9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206DF2-5DF6-44C1-BE64-ADDFFC051BF5}" name="Category vs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2:C3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chartFormats count="5">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999E8-14D8-4785-A51D-D6D56EA723A7}" name="Category vs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9:C2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4"/>
  </dataFields>
  <formats count="2">
    <format dxfId="7">
      <pivotArea outline="0" collapsedLevelsAreSubtotals="1" fieldPosition="0">
        <references count="1">
          <reference field="4294967294" count="1" selected="0">
            <x v="0"/>
          </reference>
        </references>
      </pivotArea>
    </format>
    <format dxfId="6">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9E0C78-4432-49A5-BCAE-DD16AED05AEB}" name="month vs sales vs profi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3:D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4"/>
    <dataField name="Sum of Profit" fld="21" baseField="0" baseItem="0" numFmtId="164"/>
  </dataFields>
  <formats count="3">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E5D715-C278-45B4-91D8-7949F6F4B4A7}" name="5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94:C10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formats count="1">
    <format dxfId="11">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3"/>
          </reference>
        </references>
      </pivotArea>
    </chartFormat>
    <chartFormat chart="3" format="4">
      <pivotArea type="data" outline="0" fieldPosition="0">
        <references count="2">
          <reference field="4294967294" count="1" selected="0">
            <x v="0"/>
          </reference>
          <reference field="16" count="1" selected="0">
            <x v="11"/>
          </reference>
        </references>
      </pivotArea>
    </chartFormat>
    <chartFormat chart="3" format="5">
      <pivotArea type="data" outline="0" fieldPosition="0">
        <references count="2">
          <reference field="4294967294" count="1" selected="0">
            <x v="0"/>
          </reference>
          <reference field="16" count="1" selected="0">
            <x v="2"/>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58181F-D1A8-4B43-A188-8B10E43BA1E4}" name="KPI 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24:F28"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6C0237-235C-476C-AE13-E4A101E17A41}"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2:N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numFmtId="10"/>
  </dataFields>
  <formats count="1">
    <format dxfId="0">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2D9E70-453D-41AA-92F6-B5BF958C11AF}"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2:K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3475A6-E954-4031-AC19-5092839D6D8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H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1067BE-2432-4F96-B753-29C8BB290FD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E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64"/>
  </dataFields>
  <formats count="1">
    <format dxfId="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EBB63E-5BFC-41D0-B0F5-7B44C74DF1F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4"/>
  </dataFields>
  <formats count="1">
    <format dxfId="2">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3BBA01-2BC9-4FC9-B0FC-803F7259B534}" autoFormatId="16" applyNumberFormats="0" applyBorderFormats="0" applyFontFormats="0" applyPatternFormats="0" applyAlignmentFormats="0" applyWidthHeightFormats="0">
  <queryTableRefresh nextId="27">
    <queryTableFields count="22">
      <queryTableField id="5" name="Row ID" tableColumnId="5"/>
      <queryTableField id="6" name="Order ID" tableColumnId="6"/>
      <queryTableField id="7" name="Year" tableColumnId="7"/>
      <queryTableField id="8" name="Order Date" tableColumnId="8"/>
      <queryTableField id="9" name="Ship Date" tableColumnId="9"/>
      <queryTableField id="10" name="Ship Mode" tableColumnId="10"/>
      <queryTableField id="11" name="Customer ID" tableColumnId="11"/>
      <queryTableField id="12" name="Customer Name" tableColumnId="12"/>
      <queryTableField id="13" name="Segment" tableColumnId="13"/>
      <queryTableField id="14" name="Country" tableColumnId="14"/>
      <queryTableField id="15" name="City" tableColumnId="15"/>
      <queryTableField id="16" name="State" tableColumnId="16"/>
      <queryTableField id="17" name="Postal Code" tableColumnId="17"/>
      <queryTableField id="18" name="Region" tableColumnId="18"/>
      <queryTableField id="19" name="Product ID" tableColumnId="19"/>
      <queryTableField id="20" name="Category" tableColumnId="20"/>
      <queryTableField id="21" name="Sub-Category" tableColumnId="21"/>
      <queryTableField id="22" name="Product Name" tableColumnId="22"/>
      <queryTableField id="23" name="Sales" tableColumnId="23"/>
      <queryTableField id="24" name="Quantity" tableColumnId="24"/>
      <queryTableField id="25" name="Discount" tableColumnId="25"/>
      <queryTableField id="26" name="Profit"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9D8F74-177F-4D90-9275-099FC046D5BE}" sourceName="Year">
  <pivotTables>
    <pivotTable tabId="1" name="5 Sub-category"/>
    <pivotTable tabId="4" name="PivotTable15"/>
    <pivotTable tabId="4" name="PivotTable16"/>
    <pivotTable tabId="4" name="PivotTable17"/>
    <pivotTable tabId="4" name="PivotTable18"/>
    <pivotTable tabId="4" name="PivotTable19"/>
    <pivotTable tabId="1" name="month vs sales vs profits"/>
    <pivotTable tabId="1" name="States vs sales"/>
  </pivotTables>
  <data>
    <tabular pivotCacheId="1866965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CEB2EC-89BC-4C30-A595-E96138F5781A}" sourceName="Segment">
  <pivotTables>
    <pivotTable tabId="1" name="5 Sub-category"/>
    <pivotTable tabId="4" name="KPI YOY"/>
    <pivotTable tabId="4" name="PivotTable15"/>
    <pivotTable tabId="4" name="PivotTable16"/>
    <pivotTable tabId="4" name="PivotTable17"/>
    <pivotTable tabId="4" name="PivotTable18"/>
    <pivotTable tabId="4" name="PivotTable19"/>
    <pivotTable tabId="1" name="month vs sales vs profits"/>
    <pivotTable tabId="1" name="States vs sales"/>
    <pivotTable tabId="1" name="Category vs profits"/>
    <pivotTable tabId="1" name="Category vs sales"/>
  </pivotTables>
  <data>
    <tabular pivotCacheId="1866965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7CAFB9-70D4-45CA-B9B1-E1F51C22CA20}" sourceName="Region">
  <pivotTables>
    <pivotTable tabId="1" name="5 Sub-category"/>
    <pivotTable tabId="4" name="KPI YOY"/>
    <pivotTable tabId="4" name="PivotTable15"/>
    <pivotTable tabId="4" name="PivotTable16"/>
    <pivotTable tabId="4" name="PivotTable17"/>
    <pivotTable tabId="4" name="PivotTable18"/>
    <pivotTable tabId="4" name="PivotTable19"/>
    <pivotTable tabId="1" name="month vs sales vs profits"/>
    <pivotTable tabId="1" name="States vs sales"/>
    <pivotTable tabId="1" name="Category vs profits"/>
    <pivotTable tabId="1" name="Category vs sales"/>
  </pivotTables>
  <data>
    <tabular pivotCacheId="1866965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95668F-E89A-4D3D-A406-658B84AEF05B}" cache="Slicer_Year" caption="Year" style="SlicerStyleLight1 2" rowHeight="241300"/>
  <slicer name="Segment 1" xr10:uid="{555D5957-AC37-4B33-91B5-25B2E08D2CAF}" cache="Slicer_Segment" caption="Segment" style="SlicerStyleLight1 2" rowHeight="241300"/>
  <slicer name="Region 1" xr10:uid="{20DC2FF0-72AB-469D-84EB-E75B0E794BD1}" cache="Slicer_Region" caption="Region"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F83E64-D2A3-42B6-8F5D-3B805AFF4A95}" name="Ecommerce_Sales_Analysis_xlsx" displayName="Ecommerce_Sales_Analysis_xlsx" ref="A1:V9995" tableType="queryTable" totalsRowShown="0">
  <autoFilter ref="A1:V9995" xr:uid="{13F83E64-D2A3-42B6-8F5D-3B805AFF4A95}"/>
  <tableColumns count="22">
    <tableColumn id="5" xr3:uid="{93CBEEC9-2CAF-4C08-9CCE-6F1CC48734CA}" uniqueName="5" name="Row ID" queryTableFieldId="5"/>
    <tableColumn id="6" xr3:uid="{4DA897D1-CE30-4D5C-9F89-3D036745980A}" uniqueName="6" name="Order ID" queryTableFieldId="6" dataDxfId="26"/>
    <tableColumn id="7" xr3:uid="{B60C5E86-321A-46E2-AC65-C0B0C2258AF5}" uniqueName="7" name="Year" queryTableFieldId="7"/>
    <tableColumn id="8" xr3:uid="{8FD6C079-8664-4182-AFB1-5E5C8EE42B84}" uniqueName="8" name="Order Date" queryTableFieldId="8" dataDxfId="25"/>
    <tableColumn id="9" xr3:uid="{A61D1144-35A0-4040-8592-CA584FA31A41}" uniqueName="9" name="Ship Date" queryTableFieldId="9" dataDxfId="24"/>
    <tableColumn id="10" xr3:uid="{F5EEFFBE-3884-4354-94D0-4EC38AD9B4B9}" uniqueName="10" name="Ship Mode" queryTableFieldId="10" dataDxfId="23"/>
    <tableColumn id="11" xr3:uid="{AC01D362-1184-4BAC-84BF-37E05340C45A}" uniqueName="11" name="Customer ID" queryTableFieldId="11" dataDxfId="22"/>
    <tableColumn id="12" xr3:uid="{8B3D260F-50F2-476C-B99B-FD96A00C896B}" uniqueName="12" name="Customer Name" queryTableFieldId="12" dataDxfId="21"/>
    <tableColumn id="13" xr3:uid="{CC0F3B27-27D6-4427-84F9-2067E8BF2F59}" uniqueName="13" name="Segment" queryTableFieldId="13" dataDxfId="20"/>
    <tableColumn id="14" xr3:uid="{B547BB8F-2FF3-4E7A-B67A-AAD1921FA187}" uniqueName="14" name="Country" queryTableFieldId="14" dataDxfId="19"/>
    <tableColumn id="15" xr3:uid="{4FF03E04-C43A-4F6D-BF5B-2665A930FEDD}" uniqueName="15" name="City" queryTableFieldId="15" dataDxfId="18"/>
    <tableColumn id="16" xr3:uid="{EBE90F8A-6F59-4B4C-B164-559B2F063B6D}" uniqueName="16" name="State" queryTableFieldId="16" dataDxfId="17"/>
    <tableColumn id="17" xr3:uid="{4399A062-7638-4F93-9BD8-CE1C5ACABE71}" uniqueName="17" name="Postal Code" queryTableFieldId="17"/>
    <tableColumn id="18" xr3:uid="{05B3B42C-6900-45D7-B95E-9EDE28BBFCC9}" uniqueName="18" name="Region" queryTableFieldId="18" dataDxfId="16"/>
    <tableColumn id="19" xr3:uid="{165772F7-71FE-4BC8-A665-ABC213C0A142}" uniqueName="19" name="Product ID" queryTableFieldId="19" dataDxfId="15"/>
    <tableColumn id="20" xr3:uid="{9036E431-9F83-475B-9590-2BDF9EE6E645}" uniqueName="20" name="Category" queryTableFieldId="20" dataDxfId="14"/>
    <tableColumn id="21" xr3:uid="{3425FD69-AEE6-4325-B621-406E0E066CA7}" uniqueName="21" name="Sub-Category" queryTableFieldId="21" dataDxfId="13"/>
    <tableColumn id="22" xr3:uid="{929FA7B8-C1AD-4CC2-8B5A-688B6610875C}" uniqueName="22" name="Product Name" queryTableFieldId="22" dataDxfId="12"/>
    <tableColumn id="23" xr3:uid="{937E8B89-6448-46EF-9C20-81E1FAD91A74}" uniqueName="23" name="Sales" queryTableFieldId="23"/>
    <tableColumn id="24" xr3:uid="{76382F4D-F225-428D-AB1F-5B894E4BD275}" uniqueName="24" name="Quantity" queryTableFieldId="24"/>
    <tableColumn id="25" xr3:uid="{35C197E9-ED9D-41DA-A4F0-C659AC92AC2C}" uniqueName="25" name="Discount" queryTableFieldId="25"/>
    <tableColumn id="26" xr3:uid="{08A02F66-4AE5-48FB-A8E7-D7D2B5566242}" uniqueName="26" name="Profit" queryTableFieldId="26"/>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07693-43A0-461A-B7C0-E3F179C9F301}">
  <dimension ref="A1:V9995"/>
  <sheetViews>
    <sheetView topLeftCell="S9972" workbookViewId="0">
      <selection activeCell="E11" sqref="E11"/>
    </sheetView>
  </sheetViews>
  <sheetFormatPr defaultRowHeight="14.5" x14ac:dyDescent="0.35"/>
  <cols>
    <col min="1" max="1" width="8.83203125" bestFit="1" customWidth="1"/>
    <col min="2" max="2" width="14.33203125" bestFit="1" customWidth="1"/>
    <col min="3" max="3" width="7" bestFit="1" customWidth="1"/>
    <col min="4" max="4" width="12.5" bestFit="1" customWidth="1"/>
    <col min="5" max="5" width="11.25" bestFit="1" customWidth="1"/>
    <col min="6" max="6" width="12.9140625" bestFit="1" customWidth="1"/>
    <col min="7" max="7" width="13.33203125" bestFit="1" customWidth="1"/>
    <col min="8" max="8" width="20.6640625" bestFit="1" customWidth="1"/>
    <col min="9" max="9" width="11" bestFit="1" customWidth="1"/>
    <col min="10" max="10" width="11.9140625" bestFit="1" customWidth="1"/>
    <col min="11" max="11" width="16.9140625" bestFit="1" customWidth="1"/>
    <col min="12" max="12" width="17.4140625" bestFit="1" customWidth="1"/>
    <col min="13" max="13" width="12.9140625" customWidth="1"/>
    <col min="14" max="14" width="8.75" customWidth="1"/>
    <col min="15" max="15" width="15.75" bestFit="1" customWidth="1"/>
    <col min="16" max="16" width="13.08203125" bestFit="1" customWidth="1"/>
    <col min="17" max="17" width="14.33203125" customWidth="1"/>
    <col min="18" max="18" width="51.33203125" bestFit="1" customWidth="1"/>
    <col min="19" max="19" width="9.75" customWidth="1"/>
    <col min="20" max="20" width="10.58203125" bestFit="1" customWidth="1"/>
    <col min="21" max="21" width="10.33203125" bestFit="1" customWidth="1"/>
    <col min="22" max="22" width="10.4140625" customWidth="1"/>
    <col min="23" max="23" width="7.9140625" customWidth="1"/>
    <col min="24" max="24" width="6.9140625" customWidth="1"/>
    <col min="25" max="25" width="6.83203125" customWidth="1"/>
    <col min="26" max="26" width="9.164062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6DF31-D8FE-4AD9-BF62-4A6B81E650E0}">
  <dimension ref="B3:F100"/>
  <sheetViews>
    <sheetView topLeftCell="A16" zoomScale="23" zoomScaleNormal="86" workbookViewId="0">
      <selection activeCell="D29" sqref="D29"/>
    </sheetView>
  </sheetViews>
  <sheetFormatPr defaultRowHeight="14.5" x14ac:dyDescent="0.35"/>
  <cols>
    <col min="2" max="2" width="25.83203125" bestFit="1" customWidth="1"/>
    <col min="3" max="3" width="18.58203125" bestFit="1" customWidth="1"/>
    <col min="4" max="4" width="20.33203125" bestFit="1" customWidth="1"/>
    <col min="5" max="5" width="13.5" bestFit="1" customWidth="1"/>
    <col min="6" max="6" width="13.83203125" bestFit="1" customWidth="1"/>
  </cols>
  <sheetData>
    <row r="3" spans="2:4" x14ac:dyDescent="0.35">
      <c r="B3" s="2" t="s">
        <v>10931</v>
      </c>
      <c r="C3" t="s">
        <v>10945</v>
      </c>
      <c r="D3" t="s">
        <v>10946</v>
      </c>
    </row>
    <row r="4" spans="2:4" x14ac:dyDescent="0.35">
      <c r="B4" s="3" t="s">
        <v>10933</v>
      </c>
      <c r="C4" s="5">
        <v>95365.937600000019</v>
      </c>
      <c r="D4" s="5">
        <v>9199.2699999999986</v>
      </c>
    </row>
    <row r="5" spans="2:4" x14ac:dyDescent="0.35">
      <c r="B5" s="3" t="s">
        <v>10934</v>
      </c>
      <c r="C5" s="5">
        <v>60172.649400000024</v>
      </c>
      <c r="D5" s="5">
        <v>10288.898699999991</v>
      </c>
    </row>
    <row r="6" spans="2:4" x14ac:dyDescent="0.35">
      <c r="B6" s="3" t="s">
        <v>10935</v>
      </c>
      <c r="C6" s="5">
        <v>199252.98399999991</v>
      </c>
      <c r="D6" s="5">
        <v>26806.573700000015</v>
      </c>
    </row>
    <row r="7" spans="2:4" x14ac:dyDescent="0.35">
      <c r="B7" s="3" t="s">
        <v>10936</v>
      </c>
      <c r="C7" s="5">
        <v>141851.5674</v>
      </c>
      <c r="D7" s="5">
        <v>13437.806799999998</v>
      </c>
    </row>
    <row r="8" spans="2:4" x14ac:dyDescent="0.35">
      <c r="B8" s="3" t="s">
        <v>10937</v>
      </c>
      <c r="C8" s="5">
        <v>156122.28669999994</v>
      </c>
      <c r="D8" s="5">
        <v>22308.51279999999</v>
      </c>
    </row>
    <row r="9" spans="2:4" x14ac:dyDescent="0.35">
      <c r="B9" s="3" t="s">
        <v>10938</v>
      </c>
      <c r="C9" s="5">
        <v>147082.61130000011</v>
      </c>
      <c r="D9" s="5">
        <v>20899.334500000012</v>
      </c>
    </row>
    <row r="10" spans="2:4" x14ac:dyDescent="0.35">
      <c r="B10" s="3" t="s">
        <v>10939</v>
      </c>
      <c r="C10" s="5">
        <v>149580.83800000031</v>
      </c>
      <c r="D10" s="5">
        <v>13535.38299999998</v>
      </c>
    </row>
    <row r="11" spans="2:4" x14ac:dyDescent="0.35">
      <c r="B11" s="3" t="s">
        <v>10940</v>
      </c>
      <c r="C11" s="5">
        <v>159589.45099999988</v>
      </c>
      <c r="D11" s="5">
        <v>21896.715399999972</v>
      </c>
    </row>
    <row r="12" spans="2:4" x14ac:dyDescent="0.35">
      <c r="B12" s="3" t="s">
        <v>10941</v>
      </c>
      <c r="C12" s="5">
        <v>309770.09970000025</v>
      </c>
      <c r="D12" s="5">
        <v>37293.192500000034</v>
      </c>
    </row>
    <row r="13" spans="2:4" x14ac:dyDescent="0.35">
      <c r="B13" s="3" t="s">
        <v>10942</v>
      </c>
      <c r="C13" s="5">
        <v>197115.20170000009</v>
      </c>
      <c r="D13" s="5">
        <v>31469.663800000035</v>
      </c>
    </row>
    <row r="14" spans="2:4" x14ac:dyDescent="0.35">
      <c r="B14" s="3" t="s">
        <v>10943</v>
      </c>
      <c r="C14" s="5">
        <v>349120.07400000008</v>
      </c>
      <c r="D14" s="5">
        <v>35825.536599999927</v>
      </c>
    </row>
    <row r="15" spans="2:4" x14ac:dyDescent="0.35">
      <c r="B15" s="3" t="s">
        <v>10944</v>
      </c>
      <c r="C15" s="5">
        <v>332177.15950000001</v>
      </c>
      <c r="D15" s="5">
        <v>43436.13390000003</v>
      </c>
    </row>
    <row r="16" spans="2:4" x14ac:dyDescent="0.35">
      <c r="B16" s="3" t="s">
        <v>10932</v>
      </c>
      <c r="C16" s="5">
        <v>2297200.8603000008</v>
      </c>
      <c r="D16" s="5">
        <v>286397.02169999998</v>
      </c>
    </row>
    <row r="19" spans="2:6" x14ac:dyDescent="0.35">
      <c r="B19" s="2" t="s">
        <v>10931</v>
      </c>
      <c r="C19" t="s">
        <v>10946</v>
      </c>
      <c r="E19" t="s">
        <v>15</v>
      </c>
      <c r="F19" s="6" t="s">
        <v>10946</v>
      </c>
    </row>
    <row r="20" spans="2:6" x14ac:dyDescent="0.35">
      <c r="B20" s="3" t="s">
        <v>32</v>
      </c>
      <c r="C20" s="5">
        <v>18451.272799999992</v>
      </c>
      <c r="E20" t="str">
        <f>B20</f>
        <v>Furniture</v>
      </c>
      <c r="F20" s="7">
        <f>GETPIVOTDATA("Profit",$B$19,"Category",B20)</f>
        <v>18451.272799999992</v>
      </c>
    </row>
    <row r="21" spans="2:6" x14ac:dyDescent="0.35">
      <c r="B21" s="3" t="s">
        <v>46</v>
      </c>
      <c r="C21" s="5">
        <v>122490.8008000001</v>
      </c>
      <c r="E21" t="str">
        <f>B21</f>
        <v>Office Supplies</v>
      </c>
      <c r="F21" s="7">
        <f>GETPIVOTDATA("Profit",$B$19,"Category",B21)</f>
        <v>122490.8008000001</v>
      </c>
    </row>
    <row r="22" spans="2:6" x14ac:dyDescent="0.35">
      <c r="B22" s="3" t="s">
        <v>71</v>
      </c>
      <c r="C22" s="5">
        <v>145454.9480999998</v>
      </c>
      <c r="E22" t="str">
        <f>B22</f>
        <v>Technology</v>
      </c>
      <c r="F22" s="7">
        <f>GETPIVOTDATA("Profit",$B$19,"Category",B22)</f>
        <v>145454.9480999998</v>
      </c>
    </row>
    <row r="23" spans="2:6" x14ac:dyDescent="0.35">
      <c r="B23" s="3" t="s">
        <v>10932</v>
      </c>
      <c r="C23" s="5">
        <v>286397.02169999992</v>
      </c>
      <c r="E23" t="str">
        <f>B23</f>
        <v>Grand Total</v>
      </c>
      <c r="F23" s="7">
        <f>GETPIVOTDATA("Profit",$B$19)</f>
        <v>286397.02169999992</v>
      </c>
    </row>
    <row r="32" spans="2:6" x14ac:dyDescent="0.35">
      <c r="B32" s="2" t="s">
        <v>10931</v>
      </c>
      <c r="C32" t="s">
        <v>10945</v>
      </c>
    </row>
    <row r="33" spans="2:5" x14ac:dyDescent="0.35">
      <c r="B33" s="3" t="s">
        <v>32</v>
      </c>
      <c r="C33" s="8">
        <v>0.32300170530281774</v>
      </c>
    </row>
    <row r="34" spans="2:5" x14ac:dyDescent="0.35">
      <c r="B34" s="3" t="s">
        <v>46</v>
      </c>
      <c r="C34" s="8">
        <v>0.31301008302169103</v>
      </c>
    </row>
    <row r="35" spans="2:5" x14ac:dyDescent="0.35">
      <c r="B35" s="3" t="s">
        <v>71</v>
      </c>
      <c r="C35" s="8">
        <v>0.36398821167549117</v>
      </c>
    </row>
    <row r="36" spans="2:5" x14ac:dyDescent="0.35">
      <c r="B36" s="3" t="s">
        <v>10932</v>
      </c>
      <c r="C36" s="8">
        <v>1</v>
      </c>
    </row>
    <row r="42" spans="2:5" x14ac:dyDescent="0.35">
      <c r="B42" s="2" t="s">
        <v>10931</v>
      </c>
      <c r="C42" t="s">
        <v>10945</v>
      </c>
      <c r="D42" t="s">
        <v>10947</v>
      </c>
      <c r="E42" t="s">
        <v>10945</v>
      </c>
    </row>
    <row r="43" spans="2:5" x14ac:dyDescent="0.35">
      <c r="B43" s="3" t="s">
        <v>358</v>
      </c>
      <c r="C43">
        <v>19510.639999999992</v>
      </c>
      <c r="D43" t="str">
        <f>B43</f>
        <v>Alabama</v>
      </c>
      <c r="E43" s="16">
        <f>GETPIVOTDATA("Sales",$B$42,"State",B43)</f>
        <v>19510.639999999992</v>
      </c>
    </row>
    <row r="44" spans="2:5" x14ac:dyDescent="0.35">
      <c r="B44" s="3" t="s">
        <v>310</v>
      </c>
      <c r="C44">
        <v>35282.000999999997</v>
      </c>
      <c r="D44" t="str">
        <f t="shared" ref="D44:D92" si="0">B44</f>
        <v>Arizona</v>
      </c>
      <c r="E44" s="16">
        <f t="shared" ref="E44:E91" si="1">GETPIVOTDATA("Sales",$B$42,"State",B44)</f>
        <v>35282.000999999997</v>
      </c>
    </row>
    <row r="45" spans="2:5" x14ac:dyDescent="0.35">
      <c r="B45" s="3" t="s">
        <v>1707</v>
      </c>
      <c r="C45">
        <v>11678.129999999997</v>
      </c>
      <c r="D45" t="str">
        <f t="shared" si="0"/>
        <v>Arkansas</v>
      </c>
      <c r="E45" s="16">
        <f t="shared" si="1"/>
        <v>11678.129999999997</v>
      </c>
    </row>
    <row r="46" spans="2:5" x14ac:dyDescent="0.35">
      <c r="B46" s="3" t="s">
        <v>43</v>
      </c>
      <c r="C46">
        <v>457687.63150000101</v>
      </c>
      <c r="D46" t="str">
        <f t="shared" si="0"/>
        <v>California</v>
      </c>
      <c r="E46" s="16">
        <f t="shared" si="1"/>
        <v>457687.63150000101</v>
      </c>
    </row>
    <row r="47" spans="2:5" x14ac:dyDescent="0.35">
      <c r="B47" s="3" t="s">
        <v>457</v>
      </c>
      <c r="C47">
        <v>32108.117999999995</v>
      </c>
      <c r="D47" t="str">
        <f t="shared" si="0"/>
        <v>Colorado</v>
      </c>
      <c r="E47" s="16">
        <f t="shared" si="1"/>
        <v>32108.117999999995</v>
      </c>
    </row>
    <row r="48" spans="2:5" x14ac:dyDescent="0.35">
      <c r="B48" s="3" t="s">
        <v>747</v>
      </c>
      <c r="C48">
        <v>13384.356999999996</v>
      </c>
      <c r="D48" t="str">
        <f t="shared" si="0"/>
        <v>Connecticut</v>
      </c>
      <c r="E48" s="16">
        <f t="shared" si="1"/>
        <v>13384.356999999996</v>
      </c>
    </row>
    <row r="49" spans="2:5" x14ac:dyDescent="0.35">
      <c r="B49" s="3" t="s">
        <v>245</v>
      </c>
      <c r="C49">
        <v>27451.068999999992</v>
      </c>
      <c r="D49" t="str">
        <f t="shared" si="0"/>
        <v>Delaware</v>
      </c>
      <c r="E49" s="16">
        <f t="shared" si="1"/>
        <v>27451.068999999992</v>
      </c>
    </row>
    <row r="50" spans="2:5" x14ac:dyDescent="0.35">
      <c r="B50" s="3" t="s">
        <v>3034</v>
      </c>
      <c r="C50">
        <v>2865.0199999999995</v>
      </c>
      <c r="D50" t="str">
        <f t="shared" si="0"/>
        <v>District of Columbia</v>
      </c>
      <c r="E50" s="16">
        <f t="shared" si="1"/>
        <v>2865.0199999999995</v>
      </c>
    </row>
    <row r="51" spans="2:5" x14ac:dyDescent="0.35">
      <c r="B51" s="3" t="s">
        <v>54</v>
      </c>
      <c r="C51">
        <v>89473.707999999999</v>
      </c>
      <c r="D51" t="str">
        <f t="shared" si="0"/>
        <v>Florida</v>
      </c>
      <c r="E51" s="16">
        <f t="shared" si="1"/>
        <v>89473.707999999999</v>
      </c>
    </row>
    <row r="52" spans="2:5" x14ac:dyDescent="0.35">
      <c r="B52" s="3" t="s">
        <v>1272</v>
      </c>
      <c r="C52">
        <v>49095.840000000004</v>
      </c>
      <c r="D52" t="str">
        <f t="shared" si="0"/>
        <v>Georgia</v>
      </c>
      <c r="E52" s="16">
        <f t="shared" si="1"/>
        <v>49095.840000000004</v>
      </c>
    </row>
    <row r="53" spans="2:5" x14ac:dyDescent="0.35">
      <c r="B53" s="3" t="s">
        <v>6259</v>
      </c>
      <c r="C53">
        <v>4382.4860000000017</v>
      </c>
      <c r="D53" t="str">
        <f t="shared" si="0"/>
        <v>Idaho</v>
      </c>
      <c r="E53" s="16">
        <f t="shared" si="1"/>
        <v>4382.4860000000017</v>
      </c>
    </row>
    <row r="54" spans="2:5" x14ac:dyDescent="0.35">
      <c r="B54" s="3" t="s">
        <v>211</v>
      </c>
      <c r="C54">
        <v>80166.10099999985</v>
      </c>
      <c r="D54" t="str">
        <f t="shared" si="0"/>
        <v>Illinois</v>
      </c>
      <c r="E54" s="16">
        <f t="shared" si="1"/>
        <v>80166.10099999985</v>
      </c>
    </row>
    <row r="55" spans="2:5" x14ac:dyDescent="0.35">
      <c r="B55" s="3" t="s">
        <v>254</v>
      </c>
      <c r="C55">
        <v>53555.360000000001</v>
      </c>
      <c r="D55" t="str">
        <f t="shared" si="0"/>
        <v>Indiana</v>
      </c>
      <c r="E55" s="16">
        <f t="shared" si="1"/>
        <v>53555.360000000001</v>
      </c>
    </row>
    <row r="56" spans="2:5" x14ac:dyDescent="0.35">
      <c r="B56" s="3" t="s">
        <v>489</v>
      </c>
      <c r="C56">
        <v>4579.7599999999993</v>
      </c>
      <c r="D56" t="str">
        <f t="shared" si="0"/>
        <v>Iowa</v>
      </c>
      <c r="E56" s="16">
        <f t="shared" si="1"/>
        <v>4579.7599999999993</v>
      </c>
    </row>
    <row r="57" spans="2:5" x14ac:dyDescent="0.35">
      <c r="B57" s="3" t="s">
        <v>4530</v>
      </c>
      <c r="C57">
        <v>2914.31</v>
      </c>
      <c r="D57" t="str">
        <f t="shared" si="0"/>
        <v>Kansas</v>
      </c>
      <c r="E57" s="16">
        <f t="shared" si="1"/>
        <v>2914.31</v>
      </c>
    </row>
    <row r="58" spans="2:5" x14ac:dyDescent="0.35">
      <c r="B58" s="3" t="s">
        <v>29</v>
      </c>
      <c r="C58">
        <v>36591.749999999971</v>
      </c>
      <c r="D58" t="str">
        <f t="shared" si="0"/>
        <v>Kentucky</v>
      </c>
      <c r="E58" s="16">
        <f t="shared" si="1"/>
        <v>36591.749999999971</v>
      </c>
    </row>
    <row r="59" spans="2:5" x14ac:dyDescent="0.35">
      <c r="B59" s="3" t="s">
        <v>736</v>
      </c>
      <c r="C59">
        <v>9217.0299999999988</v>
      </c>
      <c r="D59" t="str">
        <f t="shared" si="0"/>
        <v>Louisiana</v>
      </c>
      <c r="E59" s="16">
        <f t="shared" si="1"/>
        <v>9217.0299999999988</v>
      </c>
    </row>
    <row r="60" spans="2:5" x14ac:dyDescent="0.35">
      <c r="B60" s="3" t="s">
        <v>5234</v>
      </c>
      <c r="C60">
        <v>1270.53</v>
      </c>
      <c r="D60" t="str">
        <f t="shared" si="0"/>
        <v>Maine</v>
      </c>
      <c r="E60" s="16">
        <f t="shared" si="1"/>
        <v>1270.53</v>
      </c>
    </row>
    <row r="61" spans="2:5" x14ac:dyDescent="0.35">
      <c r="B61" s="3" t="s">
        <v>2735</v>
      </c>
      <c r="C61">
        <v>23705.523000000005</v>
      </c>
      <c r="D61" t="str">
        <f t="shared" si="0"/>
        <v>Maryland</v>
      </c>
      <c r="E61" s="16">
        <f t="shared" si="1"/>
        <v>23705.523000000005</v>
      </c>
    </row>
    <row r="62" spans="2:5" x14ac:dyDescent="0.35">
      <c r="B62" s="3" t="s">
        <v>1245</v>
      </c>
      <c r="C62">
        <v>28634.43399999999</v>
      </c>
      <c r="D62" t="str">
        <f t="shared" si="0"/>
        <v>Massachusetts</v>
      </c>
      <c r="E62" s="16">
        <f t="shared" si="1"/>
        <v>28634.43399999999</v>
      </c>
    </row>
    <row r="63" spans="2:5" x14ac:dyDescent="0.35">
      <c r="B63" s="3" t="s">
        <v>238</v>
      </c>
      <c r="C63">
        <v>76269.614000000016</v>
      </c>
      <c r="D63" t="str">
        <f t="shared" si="0"/>
        <v>Michigan</v>
      </c>
      <c r="E63" s="16">
        <f t="shared" si="1"/>
        <v>76269.614000000016</v>
      </c>
    </row>
    <row r="64" spans="2:5" x14ac:dyDescent="0.35">
      <c r="B64" s="3" t="s">
        <v>229</v>
      </c>
      <c r="C64">
        <v>29863.149999999994</v>
      </c>
      <c r="D64" t="str">
        <f t="shared" si="0"/>
        <v>Minnesota</v>
      </c>
      <c r="E64" s="16">
        <f t="shared" si="1"/>
        <v>29863.149999999994</v>
      </c>
    </row>
    <row r="65" spans="2:5" x14ac:dyDescent="0.35">
      <c r="B65" s="3" t="s">
        <v>1487</v>
      </c>
      <c r="C65">
        <v>10771.34</v>
      </c>
      <c r="D65" t="str">
        <f t="shared" si="0"/>
        <v>Mississippi</v>
      </c>
      <c r="E65" s="16">
        <f t="shared" si="1"/>
        <v>10771.34</v>
      </c>
    </row>
    <row r="66" spans="2:5" x14ac:dyDescent="0.35">
      <c r="B66" s="3" t="s">
        <v>596</v>
      </c>
      <c r="C66">
        <v>22205.149999999998</v>
      </c>
      <c r="D66" t="str">
        <f t="shared" si="0"/>
        <v>Missouri</v>
      </c>
      <c r="E66" s="16">
        <f t="shared" si="1"/>
        <v>22205.149999999998</v>
      </c>
    </row>
    <row r="67" spans="2:5" x14ac:dyDescent="0.35">
      <c r="B67" s="3" t="s">
        <v>1762</v>
      </c>
      <c r="C67">
        <v>5589.3519999999971</v>
      </c>
      <c r="D67" t="str">
        <f t="shared" si="0"/>
        <v>Montana</v>
      </c>
      <c r="E67" s="16">
        <f t="shared" si="1"/>
        <v>5589.3519999999971</v>
      </c>
    </row>
    <row r="68" spans="2:5" x14ac:dyDescent="0.35">
      <c r="B68" s="3" t="s">
        <v>138</v>
      </c>
      <c r="C68">
        <v>7464.9299999999985</v>
      </c>
      <c r="D68" t="str">
        <f t="shared" si="0"/>
        <v>Nebraska</v>
      </c>
      <c r="E68" s="16">
        <f t="shared" si="1"/>
        <v>7464.9299999999985</v>
      </c>
    </row>
    <row r="69" spans="2:5" x14ac:dyDescent="0.35">
      <c r="B69" s="3" t="s">
        <v>1392</v>
      </c>
      <c r="C69">
        <v>16729.101999999999</v>
      </c>
      <c r="D69" t="str">
        <f t="shared" si="0"/>
        <v>Nevada</v>
      </c>
      <c r="E69" s="16">
        <f t="shared" si="1"/>
        <v>16729.101999999999</v>
      </c>
    </row>
    <row r="70" spans="2:5" x14ac:dyDescent="0.35">
      <c r="B70" s="3" t="s">
        <v>2694</v>
      </c>
      <c r="C70">
        <v>7292.5239999999994</v>
      </c>
      <c r="D70" t="str">
        <f t="shared" si="0"/>
        <v>New Hampshire</v>
      </c>
      <c r="E70" s="16">
        <f t="shared" si="1"/>
        <v>7292.5239999999994</v>
      </c>
    </row>
    <row r="71" spans="2:5" x14ac:dyDescent="0.35">
      <c r="B71" s="3" t="s">
        <v>788</v>
      </c>
      <c r="C71">
        <v>35764.312000000013</v>
      </c>
      <c r="D71" t="str">
        <f t="shared" si="0"/>
        <v>New Jersey</v>
      </c>
      <c r="E71" s="16">
        <f t="shared" si="1"/>
        <v>35764.312000000013</v>
      </c>
    </row>
    <row r="72" spans="2:5" x14ac:dyDescent="0.35">
      <c r="B72" s="3" t="s">
        <v>668</v>
      </c>
      <c r="C72">
        <v>4783.5220000000008</v>
      </c>
      <c r="D72" t="str">
        <f t="shared" si="0"/>
        <v>New Mexico</v>
      </c>
      <c r="E72" s="16">
        <f t="shared" si="1"/>
        <v>4783.5220000000008</v>
      </c>
    </row>
    <row r="73" spans="2:5" x14ac:dyDescent="0.35">
      <c r="B73" s="3" t="s">
        <v>267</v>
      </c>
      <c r="C73">
        <v>310876.27099999978</v>
      </c>
      <c r="D73" t="str">
        <f t="shared" si="0"/>
        <v>New York</v>
      </c>
      <c r="E73" s="16">
        <f t="shared" si="1"/>
        <v>310876.27099999978</v>
      </c>
    </row>
    <row r="74" spans="2:5" x14ac:dyDescent="0.35">
      <c r="B74" s="3" t="s">
        <v>88</v>
      </c>
      <c r="C74">
        <v>55603.163999999968</v>
      </c>
      <c r="D74" t="str">
        <f t="shared" si="0"/>
        <v>North Carolina</v>
      </c>
      <c r="E74" s="16">
        <f t="shared" si="1"/>
        <v>55603.163999999968</v>
      </c>
    </row>
    <row r="75" spans="2:5" x14ac:dyDescent="0.35">
      <c r="B75" s="3" t="s">
        <v>7448</v>
      </c>
      <c r="C75">
        <v>919.91</v>
      </c>
      <c r="D75" t="str">
        <f t="shared" si="0"/>
        <v>North Dakota</v>
      </c>
      <c r="E75" s="16">
        <f t="shared" si="1"/>
        <v>919.91</v>
      </c>
    </row>
    <row r="76" spans="2:5" x14ac:dyDescent="0.35">
      <c r="B76" s="3" t="s">
        <v>498</v>
      </c>
      <c r="C76">
        <v>78258.135999999926</v>
      </c>
      <c r="D76" t="str">
        <f t="shared" si="0"/>
        <v>Ohio</v>
      </c>
      <c r="E76" s="16">
        <f t="shared" si="1"/>
        <v>78258.135999999926</v>
      </c>
    </row>
    <row r="77" spans="2:5" x14ac:dyDescent="0.35">
      <c r="B77" s="3" t="s">
        <v>649</v>
      </c>
      <c r="C77">
        <v>19683.390000000003</v>
      </c>
      <c r="D77" t="str">
        <f t="shared" si="0"/>
        <v>Oklahoma</v>
      </c>
      <c r="E77" s="16">
        <f t="shared" si="1"/>
        <v>19683.390000000003</v>
      </c>
    </row>
    <row r="78" spans="2:5" x14ac:dyDescent="0.35">
      <c r="B78" s="3" t="s">
        <v>420</v>
      </c>
      <c r="C78">
        <v>17431.149999999991</v>
      </c>
      <c r="D78" t="str">
        <f t="shared" si="0"/>
        <v>Oregon</v>
      </c>
      <c r="E78" s="16">
        <f t="shared" si="1"/>
        <v>17431.149999999991</v>
      </c>
    </row>
    <row r="79" spans="2:5" x14ac:dyDescent="0.35">
      <c r="B79" s="3" t="s">
        <v>147</v>
      </c>
      <c r="C79">
        <v>116511.91400000003</v>
      </c>
      <c r="D79" t="str">
        <f t="shared" si="0"/>
        <v>Pennsylvania</v>
      </c>
      <c r="E79" s="16">
        <f t="shared" si="1"/>
        <v>116511.91400000003</v>
      </c>
    </row>
    <row r="80" spans="2:5" x14ac:dyDescent="0.35">
      <c r="B80" s="3" t="s">
        <v>1399</v>
      </c>
      <c r="C80">
        <v>22627.955999999995</v>
      </c>
      <c r="D80" t="str">
        <f t="shared" si="0"/>
        <v>Rhode Island</v>
      </c>
      <c r="E80" s="16">
        <f t="shared" si="1"/>
        <v>22627.955999999995</v>
      </c>
    </row>
    <row r="81" spans="2:5" x14ac:dyDescent="0.35">
      <c r="B81" s="3" t="s">
        <v>383</v>
      </c>
      <c r="C81">
        <v>8481.7099999999991</v>
      </c>
      <c r="D81" t="str">
        <f t="shared" si="0"/>
        <v>South Carolina</v>
      </c>
      <c r="E81" s="16">
        <f t="shared" si="1"/>
        <v>8481.7099999999991</v>
      </c>
    </row>
    <row r="82" spans="2:5" x14ac:dyDescent="0.35">
      <c r="B82" s="3" t="s">
        <v>5325</v>
      </c>
      <c r="C82">
        <v>1315.5600000000002</v>
      </c>
      <c r="D82" t="str">
        <f t="shared" si="0"/>
        <v>South Dakota</v>
      </c>
      <c r="E82" s="16">
        <f t="shared" si="1"/>
        <v>1315.5600000000002</v>
      </c>
    </row>
    <row r="83" spans="2:5" x14ac:dyDescent="0.35">
      <c r="B83" s="3" t="s">
        <v>335</v>
      </c>
      <c r="C83">
        <v>30661.872999999981</v>
      </c>
      <c r="D83" t="str">
        <f t="shared" si="0"/>
        <v>Tennessee</v>
      </c>
      <c r="E83" s="16">
        <f t="shared" si="1"/>
        <v>30661.872999999981</v>
      </c>
    </row>
    <row r="84" spans="2:5" x14ac:dyDescent="0.35">
      <c r="B84" s="3" t="s">
        <v>104</v>
      </c>
      <c r="C84">
        <v>170188.04580000002</v>
      </c>
      <c r="D84" t="str">
        <f t="shared" si="0"/>
        <v>Texas</v>
      </c>
      <c r="E84" s="16">
        <f t="shared" si="1"/>
        <v>170188.04580000002</v>
      </c>
    </row>
    <row r="85" spans="2:5" x14ac:dyDescent="0.35">
      <c r="B85" s="3" t="s">
        <v>121</v>
      </c>
      <c r="C85">
        <v>11220.055999999999</v>
      </c>
      <c r="D85" t="str">
        <f t="shared" si="0"/>
        <v>Utah</v>
      </c>
      <c r="E85" s="16">
        <f t="shared" si="1"/>
        <v>11220.055999999999</v>
      </c>
    </row>
    <row r="86" spans="2:5" x14ac:dyDescent="0.35">
      <c r="B86" s="3" t="s">
        <v>5203</v>
      </c>
      <c r="C86">
        <v>8929.369999999999</v>
      </c>
      <c r="D86" t="str">
        <f t="shared" si="0"/>
        <v>Vermont</v>
      </c>
      <c r="E86" s="16">
        <f t="shared" si="1"/>
        <v>8929.369999999999</v>
      </c>
    </row>
    <row r="87" spans="2:5" x14ac:dyDescent="0.35">
      <c r="B87" s="3" t="s">
        <v>319</v>
      </c>
      <c r="C87">
        <v>70636.719999999987</v>
      </c>
      <c r="D87" t="str">
        <f t="shared" si="0"/>
        <v>Virginia</v>
      </c>
      <c r="E87" s="16">
        <f t="shared" si="1"/>
        <v>70636.719999999987</v>
      </c>
    </row>
    <row r="88" spans="2:5" x14ac:dyDescent="0.35">
      <c r="B88" s="3" t="s">
        <v>96</v>
      </c>
      <c r="C88">
        <v>138641.26999999993</v>
      </c>
      <c r="D88" t="str">
        <f t="shared" si="0"/>
        <v>Washington</v>
      </c>
      <c r="E88" s="16">
        <f t="shared" si="1"/>
        <v>138641.26999999993</v>
      </c>
    </row>
    <row r="89" spans="2:5" x14ac:dyDescent="0.35">
      <c r="B89" s="3" t="s">
        <v>9725</v>
      </c>
      <c r="C89">
        <v>1209.8240000000001</v>
      </c>
      <c r="D89" t="str">
        <f t="shared" si="0"/>
        <v>West Virginia</v>
      </c>
      <c r="E89" s="16">
        <f t="shared" si="1"/>
        <v>1209.8240000000001</v>
      </c>
    </row>
    <row r="90" spans="2:5" x14ac:dyDescent="0.35">
      <c r="B90" s="3" t="s">
        <v>114</v>
      </c>
      <c r="C90">
        <v>32114.610000000019</v>
      </c>
      <c r="D90" t="str">
        <f t="shared" si="0"/>
        <v>Wisconsin</v>
      </c>
      <c r="E90" s="16">
        <f t="shared" si="1"/>
        <v>32114.610000000019</v>
      </c>
    </row>
    <row r="91" spans="2:5" x14ac:dyDescent="0.35">
      <c r="B91" s="3" t="s">
        <v>8541</v>
      </c>
      <c r="C91">
        <v>1603.1360000000002</v>
      </c>
      <c r="D91" t="str">
        <f t="shared" si="0"/>
        <v>Wyoming</v>
      </c>
      <c r="E91" s="16">
        <f t="shared" si="1"/>
        <v>1603.1360000000002</v>
      </c>
    </row>
    <row r="92" spans="2:5" x14ac:dyDescent="0.35">
      <c r="B92" s="3" t="s">
        <v>10932</v>
      </c>
      <c r="C92">
        <v>2297200.8603000003</v>
      </c>
      <c r="D92" t="str">
        <f t="shared" si="0"/>
        <v>Grand Total</v>
      </c>
      <c r="E92" s="16">
        <f>GETPIVOTDATA("Sales",$B$42)</f>
        <v>2297200.8603000003</v>
      </c>
    </row>
    <row r="94" spans="2:5" x14ac:dyDescent="0.35">
      <c r="B94" s="2" t="s">
        <v>10931</v>
      </c>
      <c r="C94" t="s">
        <v>10945</v>
      </c>
    </row>
    <row r="95" spans="2:5" x14ac:dyDescent="0.35">
      <c r="B95" s="3" t="s">
        <v>75</v>
      </c>
      <c r="C95" s="5">
        <v>203412.73300000009</v>
      </c>
    </row>
    <row r="96" spans="2:5" x14ac:dyDescent="0.35">
      <c r="B96" s="3" t="s">
        <v>56</v>
      </c>
      <c r="C96" s="5">
        <v>206965.53200000009</v>
      </c>
    </row>
    <row r="97" spans="2:3" x14ac:dyDescent="0.35">
      <c r="B97" s="3" t="s">
        <v>59</v>
      </c>
      <c r="C97" s="5">
        <v>223843.60800000012</v>
      </c>
    </row>
    <row r="98" spans="2:3" x14ac:dyDescent="0.35">
      <c r="B98" s="3" t="s">
        <v>36</v>
      </c>
      <c r="C98" s="5">
        <v>328449.1030000007</v>
      </c>
    </row>
    <row r="99" spans="2:3" x14ac:dyDescent="0.35">
      <c r="B99" s="3" t="s">
        <v>72</v>
      </c>
      <c r="C99" s="5">
        <v>330007.05400000012</v>
      </c>
    </row>
    <row r="100" spans="2:3" x14ac:dyDescent="0.35">
      <c r="B100" s="3" t="s">
        <v>10932</v>
      </c>
      <c r="C100" s="5">
        <v>1292678.0300000012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FA25B-FC2E-4D8A-AD7A-F551C0BB64BF}">
  <dimension ref="A2:T30"/>
  <sheetViews>
    <sheetView tabSelected="1" topLeftCell="O1" zoomScale="54" zoomScaleNormal="100" workbookViewId="0">
      <selection activeCell="S3" sqref="S3"/>
    </sheetView>
  </sheetViews>
  <sheetFormatPr defaultRowHeight="14.5" x14ac:dyDescent="0.35"/>
  <cols>
    <col min="1" max="1" width="14.75" bestFit="1" customWidth="1"/>
    <col min="2" max="2" width="15.08203125" bestFit="1" customWidth="1"/>
    <col min="3" max="3" width="12.58203125" bestFit="1" customWidth="1"/>
    <col min="4" max="4" width="14.75" bestFit="1" customWidth="1"/>
    <col min="5" max="5" width="14" bestFit="1" customWidth="1"/>
    <col min="6" max="6" width="19.6640625" bestFit="1" customWidth="1"/>
    <col min="7" max="7" width="14.75" bestFit="1" customWidth="1"/>
    <col min="8" max="8" width="15.33203125" bestFit="1" customWidth="1"/>
    <col min="10" max="10" width="14.75" bestFit="1" customWidth="1"/>
    <col min="11" max="11" width="20" bestFit="1" customWidth="1"/>
    <col min="13" max="13" width="14.75" bestFit="1" customWidth="1"/>
    <col min="14" max="14" width="19.6640625" bestFit="1" customWidth="1"/>
    <col min="15" max="15" width="11.9140625" customWidth="1"/>
    <col min="16" max="16" width="9" customWidth="1"/>
    <col min="17" max="17" width="8.75" customWidth="1"/>
    <col min="18" max="18" width="9.4140625" customWidth="1"/>
    <col min="19" max="19" width="10" customWidth="1"/>
    <col min="20" max="20" width="9.5" customWidth="1"/>
  </cols>
  <sheetData>
    <row r="2" spans="1:20" x14ac:dyDescent="0.35">
      <c r="A2" s="2" t="s">
        <v>10931</v>
      </c>
      <c r="B2" t="s">
        <v>10945</v>
      </c>
      <c r="D2" s="2" t="s">
        <v>10931</v>
      </c>
      <c r="E2" t="s">
        <v>10946</v>
      </c>
      <c r="G2" s="2" t="s">
        <v>10931</v>
      </c>
      <c r="H2" t="s">
        <v>10948</v>
      </c>
      <c r="J2" s="2" t="s">
        <v>10931</v>
      </c>
      <c r="K2" t="s">
        <v>10949</v>
      </c>
      <c r="M2" s="2" t="s">
        <v>10931</v>
      </c>
      <c r="N2" t="s">
        <v>10950</v>
      </c>
    </row>
    <row r="3" spans="1:20" x14ac:dyDescent="0.35">
      <c r="A3" s="3" t="s">
        <v>10933</v>
      </c>
      <c r="B3" s="4">
        <v>95365.937600000019</v>
      </c>
      <c r="D3" s="3" t="s">
        <v>10933</v>
      </c>
      <c r="E3" s="4">
        <v>9199.2699999999986</v>
      </c>
      <c r="G3" s="3" t="s">
        <v>10933</v>
      </c>
      <c r="H3">
        <v>1500</v>
      </c>
      <c r="J3" s="3" t="s">
        <v>10933</v>
      </c>
      <c r="K3">
        <v>387</v>
      </c>
      <c r="M3" s="3" t="s">
        <v>10933</v>
      </c>
      <c r="N3" s="8">
        <v>9.6462848596792869E-2</v>
      </c>
      <c r="P3" s="13">
        <f>(GETPIVOTDATA("Sum of Sales",$A$24,"Year",2014)/GETPIVOTDATA("Sum of Sales",$A$24,"Year",2013))-1</f>
        <v>0.20620967905883303</v>
      </c>
      <c r="Q3" s="12">
        <f>(GETPIVOTDATA("Sum of Profit",$A$24,"Year",2014)/GETPIVOTDATA("Sum of Profit",$A$24,"Year",2013))-1</f>
        <v>0.14414565902185772</v>
      </c>
      <c r="R3" s="12">
        <f>(GETPIVOTDATA("Sum of Quantity",$A$24,"Year",2014)/GETPIVOTDATA("Sum of Quantity",$A$24,"Year",2013))-1</f>
        <v>0.27451580020387367</v>
      </c>
      <c r="S3" s="12">
        <f>(GETPIVOTDATA("Count of Order ID",$A$24,"Year",2014)/GETPIVOTDATA("Count of Order ID",$A$24,"Year",2013))-1</f>
        <v>0.2864341085271318</v>
      </c>
      <c r="T3" s="12">
        <f>(GETPIVOTDATA("Sum of Profit_margin",$A$24,"Year",2014)/GETPIVOTDATA("Sum of Profit_margin",$A$24,"Year",2013))-1</f>
        <v>-5.1453757264990463E-2</v>
      </c>
    </row>
    <row r="4" spans="1:20" x14ac:dyDescent="0.35">
      <c r="A4" s="3" t="s">
        <v>10934</v>
      </c>
      <c r="B4" s="4">
        <v>60172.649400000024</v>
      </c>
      <c r="D4" s="3" t="s">
        <v>10934</v>
      </c>
      <c r="E4" s="4">
        <v>10288.898699999991</v>
      </c>
      <c r="G4" s="3" t="s">
        <v>10934</v>
      </c>
      <c r="H4">
        <v>1068</v>
      </c>
      <c r="J4" s="3" t="s">
        <v>10934</v>
      </c>
      <c r="K4">
        <v>301</v>
      </c>
      <c r="M4" s="3" t="s">
        <v>10934</v>
      </c>
      <c r="N4" s="8">
        <v>0.17098962406664425</v>
      </c>
    </row>
    <row r="5" spans="1:20" x14ac:dyDescent="0.35">
      <c r="A5" s="3" t="s">
        <v>10935</v>
      </c>
      <c r="B5" s="4">
        <v>199252.98399999991</v>
      </c>
      <c r="D5" s="3" t="s">
        <v>10935</v>
      </c>
      <c r="E5" s="4">
        <v>26806.573700000015</v>
      </c>
      <c r="G5" s="3" t="s">
        <v>10935</v>
      </c>
      <c r="H5">
        <v>2491</v>
      </c>
      <c r="J5" s="3" t="s">
        <v>10935</v>
      </c>
      <c r="K5">
        <v>680</v>
      </c>
      <c r="M5" s="3" t="s">
        <v>10935</v>
      </c>
      <c r="N5" s="8">
        <v>0.13453536886554246</v>
      </c>
    </row>
    <row r="6" spans="1:20" x14ac:dyDescent="0.35">
      <c r="A6" s="3" t="s">
        <v>10936</v>
      </c>
      <c r="B6" s="4">
        <v>141851.5674</v>
      </c>
      <c r="D6" s="3" t="s">
        <v>10936</v>
      </c>
      <c r="E6" s="4">
        <v>13437.806799999998</v>
      </c>
      <c r="G6" s="3" t="s">
        <v>10936</v>
      </c>
      <c r="H6">
        <v>2441</v>
      </c>
      <c r="J6" s="3" t="s">
        <v>10936</v>
      </c>
      <c r="K6">
        <v>663</v>
      </c>
      <c r="M6" s="3" t="s">
        <v>10936</v>
      </c>
      <c r="N6" s="8">
        <v>9.4731465053942004E-2</v>
      </c>
    </row>
    <row r="7" spans="1:20" x14ac:dyDescent="0.35">
      <c r="A7" s="3" t="s">
        <v>10937</v>
      </c>
      <c r="B7" s="4">
        <v>156122.28669999994</v>
      </c>
      <c r="D7" s="3" t="s">
        <v>10937</v>
      </c>
      <c r="E7" s="4">
        <v>22308.51279999999</v>
      </c>
      <c r="G7" s="3" t="s">
        <v>10937</v>
      </c>
      <c r="H7">
        <v>2850</v>
      </c>
      <c r="J7" s="3" t="s">
        <v>10937</v>
      </c>
      <c r="K7">
        <v>750</v>
      </c>
      <c r="M7" s="3" t="s">
        <v>10937</v>
      </c>
      <c r="N7" s="8">
        <v>0.14289127626517142</v>
      </c>
    </row>
    <row r="8" spans="1:20" x14ac:dyDescent="0.35">
      <c r="A8" s="3" t="s">
        <v>10938</v>
      </c>
      <c r="B8" s="4">
        <v>147082.61130000011</v>
      </c>
      <c r="D8" s="3" t="s">
        <v>10938</v>
      </c>
      <c r="E8" s="4">
        <v>20899.334500000012</v>
      </c>
      <c r="G8" s="3" t="s">
        <v>10938</v>
      </c>
      <c r="H8">
        <v>2644</v>
      </c>
      <c r="J8" s="3" t="s">
        <v>10938</v>
      </c>
      <c r="K8">
        <v>709</v>
      </c>
      <c r="M8" s="3" t="s">
        <v>10938</v>
      </c>
      <c r="N8" s="8">
        <v>0.1420924901678027</v>
      </c>
    </row>
    <row r="9" spans="1:20" x14ac:dyDescent="0.35">
      <c r="A9" s="3" t="s">
        <v>10939</v>
      </c>
      <c r="B9" s="4">
        <v>149580.83800000031</v>
      </c>
      <c r="D9" s="3" t="s">
        <v>10939</v>
      </c>
      <c r="E9" s="4">
        <v>13535.38299999998</v>
      </c>
      <c r="G9" s="3" t="s">
        <v>10939</v>
      </c>
      <c r="H9">
        <v>2705</v>
      </c>
      <c r="J9" s="3" t="s">
        <v>10939</v>
      </c>
      <c r="K9">
        <v>708</v>
      </c>
      <c r="M9" s="3" t="s">
        <v>10939</v>
      </c>
      <c r="N9" s="8">
        <v>9.0488749635163512E-2</v>
      </c>
    </row>
    <row r="10" spans="1:20" x14ac:dyDescent="0.35">
      <c r="A10" s="3" t="s">
        <v>10940</v>
      </c>
      <c r="B10" s="4">
        <v>159589.45099999988</v>
      </c>
      <c r="D10" s="3" t="s">
        <v>10940</v>
      </c>
      <c r="E10" s="4">
        <v>21896.715399999972</v>
      </c>
      <c r="G10" s="3" t="s">
        <v>10940</v>
      </c>
      <c r="H10">
        <v>2796</v>
      </c>
      <c r="J10" s="3" t="s">
        <v>10940</v>
      </c>
      <c r="K10">
        <v>710</v>
      </c>
      <c r="M10" s="3" t="s">
        <v>10940</v>
      </c>
      <c r="N10" s="8">
        <v>0.13720653378273723</v>
      </c>
    </row>
    <row r="11" spans="1:20" x14ac:dyDescent="0.35">
      <c r="A11" s="3" t="s">
        <v>10941</v>
      </c>
      <c r="B11" s="4">
        <v>309770.09970000025</v>
      </c>
      <c r="D11" s="3" t="s">
        <v>10941</v>
      </c>
      <c r="E11" s="4">
        <v>37293.192500000034</v>
      </c>
      <c r="G11" s="3" t="s">
        <v>10941</v>
      </c>
      <c r="H11">
        <v>5073</v>
      </c>
      <c r="J11" s="3" t="s">
        <v>10941</v>
      </c>
      <c r="K11">
        <v>1386</v>
      </c>
      <c r="M11" s="3" t="s">
        <v>10941</v>
      </c>
      <c r="N11" s="8">
        <v>0.12038990379031732</v>
      </c>
    </row>
    <row r="12" spans="1:20" x14ac:dyDescent="0.35">
      <c r="A12" s="3" t="s">
        <v>10942</v>
      </c>
      <c r="B12" s="4">
        <v>197115.20170000009</v>
      </c>
      <c r="D12" s="3" t="s">
        <v>10942</v>
      </c>
      <c r="E12" s="4">
        <v>31469.663800000035</v>
      </c>
      <c r="G12" s="3" t="s">
        <v>10942</v>
      </c>
      <c r="H12">
        <v>3095</v>
      </c>
      <c r="J12" s="3" t="s">
        <v>10942</v>
      </c>
      <c r="K12">
        <v>817</v>
      </c>
      <c r="M12" s="3" t="s">
        <v>10942</v>
      </c>
      <c r="N12" s="8">
        <v>0.15965112547684351</v>
      </c>
    </row>
    <row r="13" spans="1:20" x14ac:dyDescent="0.35">
      <c r="A13" s="3" t="s">
        <v>10943</v>
      </c>
      <c r="B13" s="4">
        <v>349120.07400000008</v>
      </c>
      <c r="D13" s="3" t="s">
        <v>10943</v>
      </c>
      <c r="E13" s="4">
        <v>35825.536599999927</v>
      </c>
      <c r="G13" s="3" t="s">
        <v>10943</v>
      </c>
      <c r="H13">
        <v>5741</v>
      </c>
      <c r="J13" s="3" t="s">
        <v>10943</v>
      </c>
      <c r="K13">
        <v>1462</v>
      </c>
      <c r="M13" s="3" t="s">
        <v>10943</v>
      </c>
      <c r="N13" s="8">
        <v>0.10261666191099604</v>
      </c>
    </row>
    <row r="14" spans="1:20" x14ac:dyDescent="0.35">
      <c r="A14" s="3" t="s">
        <v>10944</v>
      </c>
      <c r="B14" s="4">
        <v>332177.15950000001</v>
      </c>
      <c r="D14" s="3" t="s">
        <v>10944</v>
      </c>
      <c r="E14" s="4">
        <v>43436.13390000003</v>
      </c>
      <c r="G14" s="3" t="s">
        <v>10944</v>
      </c>
      <c r="H14">
        <v>5469</v>
      </c>
      <c r="J14" s="3" t="s">
        <v>10944</v>
      </c>
      <c r="K14">
        <v>1421</v>
      </c>
      <c r="M14" s="3" t="s">
        <v>10944</v>
      </c>
      <c r="N14" s="8">
        <v>0.13076195234308405</v>
      </c>
    </row>
    <row r="15" spans="1:20" x14ac:dyDescent="0.35">
      <c r="A15" s="3" t="s">
        <v>10932</v>
      </c>
      <c r="B15" s="4">
        <v>2297200.8603000008</v>
      </c>
      <c r="D15" s="3" t="s">
        <v>10932</v>
      </c>
      <c r="E15" s="4">
        <v>286397.02169999998</v>
      </c>
      <c r="G15" s="3" t="s">
        <v>10932</v>
      </c>
      <c r="H15">
        <v>37873</v>
      </c>
      <c r="J15" s="3" t="s">
        <v>10932</v>
      </c>
      <c r="K15">
        <v>9994</v>
      </c>
      <c r="M15" s="3" t="s">
        <v>10932</v>
      </c>
      <c r="N15" s="8">
        <v>0.12467217240315856</v>
      </c>
    </row>
    <row r="16" spans="1:20" x14ac:dyDescent="0.35">
      <c r="B16" s="4">
        <f>GETPIVOTDATA("Sales",$A$2)</f>
        <v>2297200.8603000008</v>
      </c>
      <c r="E16" s="4">
        <f>GETPIVOTDATA("Profit",$D$2)</f>
        <v>286397.02169999998</v>
      </c>
      <c r="H16" s="10">
        <f>GETPIVOTDATA("Quantity",$G$2)</f>
        <v>37873</v>
      </c>
      <c r="K16" s="10">
        <f>GETPIVOTDATA("Customer ID",$J$2)</f>
        <v>9994</v>
      </c>
      <c r="N16" s="11">
        <f>GETPIVOTDATA("Profit_margin",$M$2)</f>
        <v>0.12467217240315856</v>
      </c>
    </row>
    <row r="24" spans="1:6" x14ac:dyDescent="0.35">
      <c r="A24" s="2" t="s">
        <v>10931</v>
      </c>
      <c r="B24" t="s">
        <v>10945</v>
      </c>
      <c r="C24" t="s">
        <v>10946</v>
      </c>
      <c r="D24" t="s">
        <v>10948</v>
      </c>
      <c r="E24" t="s">
        <v>10951</v>
      </c>
      <c r="F24" t="s">
        <v>10950</v>
      </c>
    </row>
    <row r="25" spans="1:6" x14ac:dyDescent="0.35">
      <c r="A25" s="3">
        <v>2011</v>
      </c>
      <c r="B25">
        <v>484247.49810000096</v>
      </c>
      <c r="C25">
        <v>49543.974100000007</v>
      </c>
      <c r="D25">
        <v>7581</v>
      </c>
      <c r="E25">
        <v>1993</v>
      </c>
      <c r="F25">
        <v>0.10231126499236715</v>
      </c>
    </row>
    <row r="26" spans="1:6" x14ac:dyDescent="0.35">
      <c r="A26" s="3">
        <v>2012</v>
      </c>
      <c r="B26">
        <v>470532.50899999985</v>
      </c>
      <c r="C26">
        <v>61618.603700000051</v>
      </c>
      <c r="D26">
        <v>7979</v>
      </c>
      <c r="E26">
        <v>2102</v>
      </c>
      <c r="F26">
        <v>0.13095504034557592</v>
      </c>
    </row>
    <row r="27" spans="1:6" x14ac:dyDescent="0.35">
      <c r="A27" s="3">
        <v>2013</v>
      </c>
      <c r="B27">
        <v>608473.83000000066</v>
      </c>
      <c r="C27">
        <v>81726.930800000177</v>
      </c>
      <c r="D27">
        <v>9810</v>
      </c>
      <c r="E27">
        <v>2580</v>
      </c>
      <c r="F27">
        <v>0.13431461924993568</v>
      </c>
    </row>
    <row r="28" spans="1:6" x14ac:dyDescent="0.35">
      <c r="A28" s="3">
        <v>2014</v>
      </c>
      <c r="B28">
        <v>733947.0231999997</v>
      </c>
      <c r="C28">
        <v>93507.513099999967</v>
      </c>
      <c r="D28">
        <v>12503</v>
      </c>
      <c r="E28">
        <v>3319</v>
      </c>
      <c r="F28">
        <v>0.12740362743390987</v>
      </c>
    </row>
    <row r="30" spans="1:6" s="9" customFormat="1" x14ac:dyDescent="0.35"/>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81D7A-42A2-4ECA-B237-B3970CBBE18A}">
  <dimension ref="G6:W27"/>
  <sheetViews>
    <sheetView zoomScale="39" zoomScaleNormal="130" workbookViewId="0">
      <selection activeCell="S54" sqref="S54"/>
    </sheetView>
  </sheetViews>
  <sheetFormatPr defaultRowHeight="14.5" x14ac:dyDescent="0.35"/>
  <cols>
    <col min="1" max="16384" width="8.6640625" style="14"/>
  </cols>
  <sheetData>
    <row r="6" spans="7:7" x14ac:dyDescent="0.35">
      <c r="G6" s="15"/>
    </row>
    <row r="27" spans="23:23" x14ac:dyDescent="0.35">
      <c r="W27" s="14" t="s">
        <v>10952</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CFDA5C-DABA-477F-8876-1C0EFF8AF5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Ecommerce Sales Analysis xlsx</vt:lpstr>
      <vt:lpstr>Pivot Tables</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Gosalia Rajeshree</dc:creator>
  <cp:lastModifiedBy>Gosalia Rajeshree</cp:lastModifiedBy>
  <dcterms:created xsi:type="dcterms:W3CDTF">2025-01-02T11:27:11Z</dcterms:created>
  <dcterms:modified xsi:type="dcterms:W3CDTF">2025-04-09T17:58:05Z</dcterms:modified>
</cp:coreProperties>
</file>