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96" yWindow="132" windowWidth="22932" windowHeight="9240"/>
  </bookViews>
  <sheets>
    <sheet name="Sample - Superstore (Autosaved)" sheetId="2" r:id="rId1"/>
    <sheet name="change log" sheetId="4" r:id="rId2"/>
    <sheet name="DashBoard " sheetId="5" r:id="rId3"/>
    <sheet name="Sample - Superstore" sheetId="1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AI15" i="1"/>
  <c r="AI14"/>
  <c r="AI13"/>
  <c r="AI12"/>
  <c r="AI11"/>
  <c r="AI10"/>
  <c r="AI9"/>
  <c r="AI8"/>
  <c r="AI7"/>
  <c r="AI6"/>
  <c r="AI5"/>
  <c r="AI4"/>
  <c r="AG21"/>
  <c r="AG20"/>
  <c r="AG19"/>
  <c r="AG5"/>
  <c r="AG6"/>
  <c r="AG7"/>
  <c r="AG8"/>
  <c r="AG14"/>
  <c r="AG15"/>
  <c r="AG16"/>
</calcChain>
</file>

<file path=xl/sharedStrings.xml><?xml version="1.0" encoding="utf-8"?>
<sst xmlns="http://schemas.openxmlformats.org/spreadsheetml/2006/main" count="129996" uniqueCount="10976">
  <si>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</si>
  <si>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</si>
  <si>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</si>
  <si>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</si>
  <si>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</si>
  <si>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</si>
  <si>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</si>
  <si>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</si>
  <si>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</si>
  <si>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</si>
  <si>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</si>
  <si>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</si>
  <si>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</si>
  <si>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</si>
  <si>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</si>
  <si>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</si>
  <si>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</si>
  <si>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</si>
  <si>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</si>
  <si>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</si>
  <si>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</si>
  <si>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</si>
  <si>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</si>
  <si>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</si>
  <si>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</si>
  <si>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</si>
  <si>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</si>
  <si>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</si>
  <si>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</si>
  <si>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</si>
  <si>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</si>
  <si>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</si>
  <si>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</si>
  <si>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</si>
  <si>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</si>
  <si>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</si>
  <si>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</si>
  <si>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</si>
  <si>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</si>
  <si>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</si>
  <si>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</si>
  <si>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</si>
  <si>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</si>
  <si>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</si>
  <si>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</si>
  <si>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</si>
  <si>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</si>
  <si>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</si>
  <si>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</si>
  <si>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</si>
  <si>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</si>
  <si>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</si>
  <si>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</si>
  <si>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</si>
  <si>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</si>
  <si>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</si>
  <si>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</si>
  <si>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</si>
  <si>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</si>
  <si>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</si>
  <si>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</si>
  <si>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</si>
  <si>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</si>
  <si>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</si>
  <si>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</si>
  <si>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</si>
  <si>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</si>
  <si>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</si>
  <si>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</si>
  <si>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</si>
  <si>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</si>
  <si>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</si>
  <si>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</si>
  <si>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</si>
  <si>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</si>
  <si>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</si>
  <si>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</si>
  <si>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</si>
  <si>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</si>
  <si>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</si>
  <si>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</si>
  <si>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</si>
  <si>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</si>
  <si>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</si>
  <si>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</si>
  <si>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</si>
  <si>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</si>
  <si>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</si>
  <si>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</si>
  <si>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</si>
  <si>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</si>
  <si>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</si>
  <si>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</si>
  <si>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</si>
  <si>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</si>
  <si>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</si>
  <si>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</si>
  <si>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</si>
  <si>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</si>
  <si>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</si>
  <si>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</si>
  <si>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</si>
  <si>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</si>
  <si>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</si>
  <si>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</si>
  <si>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</si>
  <si>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</si>
  <si>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</si>
  <si>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</si>
  <si>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</si>
  <si>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</si>
  <si>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</si>
  <si>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</si>
  <si>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</si>
  <si>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</si>
  <si>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</si>
  <si>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</si>
  <si>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</si>
  <si>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</si>
  <si>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</si>
  <si>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</si>
  <si>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</si>
  <si>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</si>
  <si>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</si>
  <si>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</si>
  <si>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</si>
  <si>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</si>
  <si>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</si>
  <si>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</si>
  <si>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</si>
  <si>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</si>
  <si>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</si>
  <si>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</si>
  <si>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</si>
  <si>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</si>
  <si>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</si>
  <si>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</si>
  <si>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</si>
  <si>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</si>
  <si>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</si>
  <si>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</si>
  <si>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</si>
  <si>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</si>
  <si>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</si>
  <si>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</si>
  <si>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</si>
  <si>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</si>
  <si>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</si>
  <si>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</si>
  <si>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</si>
  <si>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</si>
  <si>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</si>
  <si>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</si>
  <si>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</si>
  <si>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</si>
  <si>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</si>
  <si>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</si>
  <si>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</si>
  <si>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</si>
  <si>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</si>
  <si>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</si>
  <si>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</si>
  <si>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</si>
  <si>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</si>
  <si>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</si>
  <si>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</si>
  <si>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</si>
  <si>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</si>
  <si>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</si>
  <si>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</si>
  <si>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</si>
  <si>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</si>
  <si>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</si>
  <si>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</si>
  <si>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</si>
  <si>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</si>
  <si>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</si>
  <si>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</si>
  <si>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</si>
  <si>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</si>
  <si>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</si>
  <si>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</si>
  <si>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</si>
  <si>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</si>
  <si>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</si>
  <si>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</si>
  <si>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</si>
  <si>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</si>
  <si>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</si>
  <si>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</si>
  <si>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</si>
  <si>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</si>
  <si>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</si>
  <si>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</si>
  <si>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</si>
  <si>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</si>
  <si>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</si>
  <si>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</si>
  <si>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</si>
  <si>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</si>
  <si>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</si>
  <si>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</si>
  <si>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</si>
  <si>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</si>
  <si>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</si>
  <si>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</si>
  <si>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</si>
  <si>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</si>
  <si>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</si>
  <si>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</si>
  <si>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</si>
  <si>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</si>
  <si>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</si>
  <si>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</si>
  <si>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</si>
  <si>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</si>
  <si>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</si>
  <si>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</si>
  <si>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</si>
  <si>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</si>
  <si>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</si>
  <si>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</si>
  <si>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</si>
  <si>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</si>
  <si>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</si>
  <si>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</si>
  <si>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</si>
  <si>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</si>
  <si>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</si>
  <si>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</si>
  <si>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</si>
  <si>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</si>
  <si>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</si>
  <si>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</si>
  <si>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</si>
  <si>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</si>
  <si>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</si>
  <si>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</si>
  <si>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</si>
  <si>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</si>
  <si>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</si>
  <si>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</si>
  <si>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</si>
  <si>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</si>
  <si>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</si>
  <si>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</si>
  <si>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</si>
  <si>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</si>
  <si>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</si>
  <si>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</si>
  <si>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</si>
  <si>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</si>
  <si>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</si>
  <si>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</si>
  <si>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</si>
  <si>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</si>
  <si>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</si>
  <si>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</si>
  <si>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</si>
  <si>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</si>
  <si>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</si>
  <si>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</si>
  <si>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</si>
  <si>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</si>
  <si>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</si>
  <si>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</si>
  <si>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</si>
  <si>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</si>
  <si>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</si>
  <si>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</si>
  <si>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</si>
  <si>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</si>
  <si>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</si>
  <si>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</si>
  <si>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</si>
  <si>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</si>
  <si>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</si>
  <si>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</si>
  <si>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</si>
  <si>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</si>
  <si>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</si>
  <si>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</si>
  <si>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</si>
  <si>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</si>
  <si>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</si>
  <si>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</si>
  <si>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</si>
  <si>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</si>
  <si>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</si>
  <si>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</si>
  <si>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</si>
  <si>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</si>
  <si>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</si>
  <si>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</si>
  <si>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</si>
  <si>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</si>
  <si>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</si>
  <si>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</si>
  <si>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</si>
  <si>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</si>
  <si>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</si>
  <si>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</si>
  <si>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</si>
  <si>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</si>
  <si>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</si>
  <si>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</si>
  <si>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</si>
  <si>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</si>
  <si>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</si>
  <si>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</si>
  <si>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</si>
  <si>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</si>
  <si>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</si>
  <si>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</si>
  <si>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</si>
  <si>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</si>
  <si>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</si>
  <si>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</si>
  <si>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</si>
  <si>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</si>
  <si>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</si>
  <si>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</si>
  <si>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</si>
  <si>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</si>
  <si>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</si>
  <si>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</si>
  <si>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</si>
  <si>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</si>
  <si>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</si>
  <si>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</si>
  <si>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</si>
  <si>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</si>
  <si>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</si>
  <si>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</si>
  <si>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</si>
  <si>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</si>
  <si>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</si>
  <si>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</si>
  <si>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</si>
  <si>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</si>
  <si>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</si>
  <si>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</si>
  <si>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</si>
  <si>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</si>
  <si>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</si>
  <si>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</si>
  <si>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</si>
  <si>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</si>
  <si>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</si>
  <si>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</si>
  <si>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</si>
  <si>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</si>
  <si>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</si>
  <si>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</si>
  <si>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</si>
  <si>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</si>
  <si>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</si>
  <si>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</si>
  <si>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</si>
  <si>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</si>
  <si>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</si>
  <si>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</si>
  <si>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</si>
  <si>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</si>
  <si>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</si>
  <si>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</si>
  <si>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</si>
  <si>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</si>
  <si>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</si>
  <si>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</si>
  <si>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</si>
  <si>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</si>
  <si>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</si>
  <si>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</si>
  <si>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</si>
  <si>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</si>
  <si>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</si>
  <si>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</si>
  <si>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</si>
  <si>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</si>
  <si>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</si>
  <si>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</si>
  <si>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</si>
  <si>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</si>
  <si>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</si>
  <si>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</si>
  <si>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</si>
  <si>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</si>
  <si>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</si>
  <si>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</si>
  <si>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</si>
  <si>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</si>
  <si>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</si>
  <si>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</si>
  <si>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</si>
  <si>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</si>
  <si>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</si>
  <si>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</si>
  <si>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</si>
  <si>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</si>
  <si>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</si>
  <si>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</si>
  <si>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</si>
  <si>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</si>
  <si>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</si>
  <si>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</si>
  <si>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</si>
  <si>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</si>
  <si>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</si>
  <si>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</si>
  <si>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</si>
  <si>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</si>
  <si>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</si>
  <si>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</si>
  <si>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</si>
  <si>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</si>
  <si>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</si>
  <si>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</si>
  <si>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</si>
  <si>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</si>
  <si>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</si>
  <si>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</si>
  <si>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</si>
  <si>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</si>
  <si>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</si>
  <si>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</si>
  <si>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</si>
  <si>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</si>
  <si>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</si>
  <si>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</si>
  <si>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</si>
  <si>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</si>
  <si>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</si>
  <si>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</si>
  <si>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</si>
  <si>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</si>
  <si>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</si>
  <si>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</si>
  <si>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</si>
  <si>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</si>
  <si>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</si>
  <si>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</si>
  <si>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</si>
  <si>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</si>
  <si>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</si>
  <si>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</si>
  <si>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</si>
  <si>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</si>
  <si>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</si>
  <si>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</si>
  <si>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</si>
  <si>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</si>
  <si>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</si>
  <si>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</si>
  <si>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</si>
  <si>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</si>
  <si>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</si>
  <si>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</si>
  <si>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</si>
  <si>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</si>
  <si>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</si>
  <si>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</si>
  <si>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</si>
  <si>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</si>
  <si>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</si>
  <si>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</si>
  <si>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</si>
  <si>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</si>
  <si>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</si>
  <si>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</si>
  <si>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</si>
  <si>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</si>
  <si>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</si>
  <si>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</si>
  <si>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</si>
  <si>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</si>
  <si>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</si>
  <si>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</si>
  <si>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</si>
  <si>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</si>
  <si>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</si>
  <si>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</si>
  <si>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</si>
  <si>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</si>
  <si>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</si>
  <si>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</si>
  <si>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</si>
  <si>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</si>
  <si>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</si>
  <si>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</si>
  <si>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</si>
  <si>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</si>
  <si>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</si>
  <si>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</si>
  <si>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</si>
  <si>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</si>
  <si>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</si>
  <si>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</si>
  <si>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</si>
  <si>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</si>
  <si>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</si>
  <si>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</si>
  <si>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</si>
  <si>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</si>
  <si>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</si>
  <si>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</si>
  <si>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</si>
  <si>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</si>
  <si>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</si>
  <si>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</si>
  <si>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</si>
  <si>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</si>
  <si>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</si>
  <si>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</si>
  <si>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</si>
  <si>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</si>
  <si>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</si>
  <si>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</si>
  <si>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</si>
  <si>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</si>
  <si>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</si>
  <si>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</si>
  <si>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</si>
  <si>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</si>
  <si>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</si>
  <si>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</si>
  <si>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</si>
  <si>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</si>
  <si>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</si>
  <si>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</si>
  <si>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</si>
  <si>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</si>
  <si>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</si>
  <si>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</si>
  <si>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</si>
  <si>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</si>
  <si>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</si>
  <si>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</si>
  <si>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</si>
  <si>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</si>
  <si>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</si>
  <si>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</si>
  <si>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</si>
  <si>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</si>
  <si>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</si>
  <si>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</si>
  <si>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</si>
  <si>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</si>
  <si>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</si>
  <si>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</si>
  <si>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</si>
  <si>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</si>
  <si>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</si>
  <si>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</si>
  <si>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</si>
  <si>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</si>
  <si>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</si>
  <si>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</si>
  <si>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</si>
  <si>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</si>
  <si>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</si>
  <si>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</si>
  <si>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</si>
  <si>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</si>
  <si>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</si>
  <si>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</si>
  <si>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</si>
  <si>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</si>
  <si>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</si>
  <si>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</si>
  <si>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</si>
  <si>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</si>
  <si>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</si>
  <si>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</si>
  <si>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</si>
  <si>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</si>
  <si>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</si>
  <si>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</si>
  <si>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</si>
  <si>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</si>
  <si>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</si>
  <si>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</si>
  <si>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</si>
  <si>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</si>
  <si>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</si>
  <si>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</si>
  <si>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</si>
  <si>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</si>
  <si>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</si>
  <si>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</si>
  <si>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</si>
  <si>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</si>
  <si>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</si>
  <si>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</si>
  <si>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</si>
  <si>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</si>
  <si>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</si>
  <si>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</si>
  <si>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</si>
  <si>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</si>
  <si>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</si>
  <si>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</si>
  <si>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</si>
  <si>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</si>
  <si>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</si>
  <si>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</si>
  <si>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</si>
  <si>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</si>
  <si>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</si>
  <si>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</si>
  <si>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</si>
  <si>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</si>
  <si>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</si>
  <si>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</si>
  <si>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</si>
  <si>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</si>
  <si>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</si>
  <si>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</si>
  <si>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</si>
  <si>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</si>
  <si>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</si>
  <si>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</si>
  <si>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</si>
  <si>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</si>
  <si>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</si>
  <si>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</si>
  <si>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</si>
  <si>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</si>
  <si>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</si>
  <si>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</si>
  <si>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</si>
  <si>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</si>
  <si>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</si>
  <si>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</si>
  <si>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</si>
  <si>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</si>
  <si>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</si>
  <si>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</si>
  <si>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</si>
  <si>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</si>
  <si>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</si>
  <si>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</si>
  <si>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</si>
  <si>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</si>
  <si>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</si>
  <si>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</si>
  <si>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</si>
  <si>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</si>
  <si>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</si>
  <si>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</si>
  <si>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</si>
  <si>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</si>
  <si>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</si>
  <si>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</si>
  <si>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</si>
  <si>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</si>
  <si>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</si>
  <si>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</si>
  <si>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</si>
  <si>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</si>
  <si>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</si>
  <si>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</si>
  <si>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</si>
  <si>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</si>
  <si>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</si>
  <si>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</si>
  <si>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</si>
  <si>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</si>
  <si>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</si>
  <si>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</si>
  <si>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</si>
  <si>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</si>
  <si>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</si>
  <si>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</si>
  <si>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</si>
  <si>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</si>
  <si>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</si>
  <si>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</si>
  <si>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</si>
  <si>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</si>
  <si>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</si>
  <si>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</si>
  <si>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</si>
  <si>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</si>
  <si>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</si>
  <si>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</si>
  <si>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</si>
  <si>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</si>
  <si>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</si>
  <si>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</si>
  <si>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</si>
  <si>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</si>
  <si>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</si>
  <si>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</si>
  <si>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</si>
  <si>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</si>
  <si>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</si>
  <si>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</si>
  <si>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</si>
  <si>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</si>
  <si>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</si>
  <si>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</si>
  <si>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</si>
  <si>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</si>
  <si>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</si>
  <si>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</si>
  <si>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</si>
  <si>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</si>
  <si>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</si>
  <si>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</si>
  <si>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</si>
  <si>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</si>
  <si>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</si>
  <si>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</si>
  <si>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</si>
  <si>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</si>
  <si>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</si>
  <si>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</si>
  <si>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</si>
  <si>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</si>
  <si>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</si>
  <si>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</si>
  <si>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</si>
  <si>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</si>
  <si>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</si>
  <si>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</si>
  <si>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</si>
  <si>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</si>
  <si>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</si>
  <si>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</si>
  <si>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</si>
  <si>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</si>
  <si>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</si>
  <si>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</si>
  <si>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</si>
  <si>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</si>
  <si>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</si>
  <si>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</si>
  <si>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</si>
  <si>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</si>
  <si>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</si>
  <si>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</si>
  <si>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</si>
  <si>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</si>
  <si>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</si>
  <si>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</si>
  <si>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</si>
  <si>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</si>
  <si>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</si>
  <si>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</si>
  <si>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</si>
  <si>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</si>
  <si>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</si>
  <si>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</si>
  <si>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</si>
  <si>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</si>
  <si>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</si>
  <si>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</si>
  <si>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</si>
  <si>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</si>
  <si>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</si>
  <si>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</si>
  <si>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</si>
  <si>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</si>
  <si>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</si>
  <si>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</si>
  <si>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</si>
  <si>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</si>
  <si>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</si>
  <si>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</si>
  <si>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</si>
  <si>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</si>
  <si>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</si>
  <si>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</si>
  <si>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</si>
  <si>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</si>
  <si>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</si>
  <si>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</si>
  <si>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</si>
  <si>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</si>
  <si>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</si>
  <si>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</si>
  <si>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</si>
  <si>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</si>
  <si>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</si>
  <si>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</si>
  <si>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</si>
  <si>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</si>
  <si>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</si>
  <si>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</si>
  <si>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</si>
  <si>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</si>
  <si>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</si>
  <si>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</si>
  <si>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</si>
  <si>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</si>
  <si>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</si>
  <si>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</si>
  <si>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</si>
  <si>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</si>
  <si>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</si>
  <si>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</si>
  <si>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</si>
  <si>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</si>
  <si>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</si>
  <si>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</si>
  <si>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</si>
  <si>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</si>
  <si>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</si>
  <si>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</si>
  <si>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</si>
  <si>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</si>
  <si>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</si>
  <si>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</si>
  <si>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</si>
  <si>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</si>
  <si>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</si>
  <si>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</si>
  <si>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</si>
  <si>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</si>
  <si>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</si>
  <si>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</si>
  <si>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</si>
  <si>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</si>
  <si>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</si>
  <si>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</si>
  <si>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</si>
  <si>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</si>
  <si>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</si>
  <si>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</si>
  <si>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</si>
  <si>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</si>
  <si>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</si>
  <si>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</si>
  <si>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</si>
  <si>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</si>
  <si>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</si>
  <si>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</si>
  <si>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</si>
  <si>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</si>
  <si>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</si>
  <si>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</si>
  <si>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</si>
  <si>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</si>
  <si>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</si>
  <si>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</si>
  <si>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</si>
  <si>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</si>
  <si>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</si>
  <si>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</si>
  <si>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</si>
  <si>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</si>
  <si>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</si>
  <si>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</si>
  <si>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</si>
  <si>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</si>
  <si>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</si>
  <si>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</si>
  <si>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</si>
  <si>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</si>
  <si>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</si>
  <si>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</si>
  <si>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</si>
  <si>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</si>
  <si>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</si>
  <si>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</si>
  <si>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</si>
  <si>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</si>
  <si>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</si>
  <si>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</si>
  <si>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</si>
  <si>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</si>
  <si>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</si>
  <si>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</si>
  <si>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</si>
  <si>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</si>
  <si>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</si>
  <si>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</si>
  <si>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</si>
  <si>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</si>
  <si>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</si>
  <si>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</si>
  <si>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</si>
  <si>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</si>
  <si>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</si>
  <si>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</si>
  <si>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</si>
  <si>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</si>
  <si>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</si>
  <si>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</si>
  <si>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</si>
  <si>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</si>
  <si>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</si>
  <si>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</si>
  <si>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</si>
  <si>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</si>
  <si>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</si>
  <si>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</si>
  <si>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</si>
  <si>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</si>
  <si>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</si>
  <si>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</si>
  <si>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</si>
  <si>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</si>
  <si>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</si>
  <si>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</si>
  <si>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</si>
  <si>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</si>
  <si>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</si>
  <si>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</si>
  <si>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</si>
  <si>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</si>
  <si>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</si>
  <si>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</si>
  <si>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</si>
  <si>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</si>
  <si>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</si>
  <si>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</si>
  <si>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</si>
  <si>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</si>
  <si>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</si>
  <si>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</si>
  <si>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</si>
  <si>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</si>
  <si>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</si>
  <si>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</si>
  <si>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</si>
  <si>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</si>
  <si>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</si>
  <si>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</si>
  <si>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</si>
  <si>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</si>
  <si>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</si>
  <si>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</si>
  <si>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</si>
  <si>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</si>
  <si>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</si>
  <si>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</si>
  <si>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</si>
  <si>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</si>
  <si>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</si>
  <si>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</si>
  <si>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</si>
  <si>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</si>
  <si>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</si>
  <si>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</si>
  <si>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</si>
  <si>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</si>
  <si>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</si>
  <si>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</si>
  <si>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</si>
  <si>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</si>
  <si>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</si>
  <si>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</si>
  <si>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</si>
  <si>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</si>
  <si>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</si>
  <si>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</si>
  <si>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</si>
  <si>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</si>
  <si>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</si>
  <si>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</si>
  <si>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</si>
  <si>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</si>
  <si>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</si>
  <si>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</si>
  <si>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</si>
  <si>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</si>
  <si>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</si>
  <si>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</si>
  <si>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</si>
  <si>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</si>
  <si>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</si>
  <si>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</si>
  <si>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</si>
  <si>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</si>
  <si>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</si>
  <si>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</si>
  <si>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</si>
  <si>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</si>
  <si>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</si>
  <si>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</si>
  <si>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</si>
  <si>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</si>
  <si>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</si>
  <si>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</si>
  <si>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</si>
  <si>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</si>
  <si>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</si>
  <si>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</si>
  <si>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</si>
  <si>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</si>
  <si>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</si>
  <si>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</si>
  <si>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</si>
  <si>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</si>
  <si>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</si>
  <si>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</si>
  <si>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</si>
  <si>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</si>
  <si>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</si>
  <si>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</si>
  <si>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</si>
  <si>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</si>
  <si>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</si>
  <si>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</si>
  <si>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</si>
  <si>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</si>
  <si>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</si>
  <si>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</si>
  <si>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</si>
  <si>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</si>
  <si>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</si>
  <si>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</si>
  <si>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</si>
  <si>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</si>
  <si>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</si>
  <si>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</si>
  <si>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</si>
  <si>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</si>
  <si>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</si>
  <si>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</si>
  <si>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</si>
  <si>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</si>
  <si>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</si>
  <si>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</si>
  <si>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</si>
  <si>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</si>
  <si>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</si>
  <si>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</si>
  <si>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</si>
  <si>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</si>
  <si>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</si>
  <si>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</si>
  <si>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</si>
  <si>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</si>
  <si>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</si>
  <si>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</si>
  <si>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</si>
  <si>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</si>
  <si>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</si>
  <si>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</si>
  <si>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</si>
  <si>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</si>
  <si>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</si>
  <si>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</si>
  <si>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</si>
  <si>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</si>
  <si>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</si>
  <si>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</si>
  <si>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</si>
  <si>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</si>
  <si>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</si>
  <si>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</si>
  <si>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</si>
  <si>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</si>
  <si>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</si>
  <si>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</si>
  <si>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</si>
  <si>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</si>
  <si>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</si>
  <si>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</si>
  <si>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</si>
  <si>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</si>
  <si>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</si>
  <si>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</si>
  <si>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</si>
  <si>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</si>
  <si>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</si>
  <si>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</si>
  <si>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</si>
  <si>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</si>
  <si>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</si>
  <si>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</si>
  <si>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</si>
  <si>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</si>
  <si>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</si>
  <si>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</si>
  <si>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</si>
  <si>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</si>
  <si>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</si>
  <si>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</si>
  <si>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</si>
  <si>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</si>
  <si>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</si>
  <si>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</si>
  <si>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</si>
  <si>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</si>
  <si>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</si>
  <si>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</si>
  <si>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</si>
  <si>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</si>
  <si>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</si>
  <si>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</si>
  <si>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</si>
  <si>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</si>
  <si>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</si>
  <si>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</si>
  <si>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</si>
  <si>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</si>
  <si>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</si>
  <si>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</si>
  <si>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</si>
  <si>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</si>
  <si>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</si>
  <si>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</si>
  <si>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</si>
  <si>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</si>
  <si>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</si>
  <si>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</si>
  <si>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</si>
  <si>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</si>
  <si>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</si>
  <si>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</si>
  <si>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</si>
  <si>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</si>
  <si>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</si>
  <si>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</si>
  <si>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</si>
  <si>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</si>
  <si>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</si>
  <si>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</si>
  <si>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</si>
  <si>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</si>
  <si>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</si>
  <si>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</si>
  <si>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</si>
  <si>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</si>
  <si>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</si>
  <si>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</si>
  <si>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</si>
  <si>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</si>
  <si>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</si>
  <si>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</si>
  <si>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</si>
  <si>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</si>
  <si>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</si>
  <si>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</si>
  <si>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</si>
  <si>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</si>
  <si>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</si>
  <si>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</si>
  <si>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</si>
  <si>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</si>
  <si>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</si>
  <si>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</si>
  <si>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</si>
  <si>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</si>
  <si>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</si>
  <si>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</si>
  <si>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</si>
  <si>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</si>
  <si>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</si>
  <si>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</si>
  <si>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</si>
  <si>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</si>
  <si>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</si>
  <si>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</si>
  <si>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</si>
  <si>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</si>
  <si>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</si>
  <si>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</si>
  <si>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</si>
  <si>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</si>
  <si>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</si>
  <si>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</si>
  <si>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</si>
  <si>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</si>
  <si>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</si>
  <si>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</si>
  <si>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</si>
  <si>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</si>
  <si>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</si>
  <si>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</si>
  <si>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</si>
  <si>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</si>
  <si>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</si>
  <si>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</si>
  <si>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</si>
  <si>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</si>
  <si>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</si>
  <si>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</si>
  <si>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</si>
  <si>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</si>
  <si>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</si>
  <si>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</si>
  <si>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</si>
  <si>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</si>
  <si>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</si>
  <si>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</si>
  <si>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</si>
  <si>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</si>
  <si>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</si>
  <si>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</si>
  <si>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</si>
  <si>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</si>
  <si>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</si>
  <si>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</si>
  <si>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</si>
  <si>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</si>
  <si>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</si>
  <si>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</si>
  <si>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</si>
  <si>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</si>
  <si>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</si>
  <si>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</si>
  <si>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</si>
  <si>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</si>
  <si>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</si>
  <si>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</si>
  <si>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</si>
  <si>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</si>
  <si>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</si>
  <si>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</si>
  <si>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</si>
  <si>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</si>
  <si>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</si>
  <si>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</si>
  <si>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</si>
  <si>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</si>
  <si>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</si>
  <si>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</si>
  <si>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</si>
  <si>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</si>
  <si>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</si>
  <si>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</si>
  <si>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</si>
  <si>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</si>
  <si>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</si>
  <si>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</si>
  <si>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</si>
  <si>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</si>
  <si>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</si>
  <si>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</si>
  <si>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</si>
  <si>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</si>
  <si>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</si>
  <si>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</si>
  <si>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</si>
  <si>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</si>
  <si>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</si>
  <si>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</si>
  <si>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</si>
  <si>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</si>
  <si>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</si>
  <si>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</si>
  <si>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</si>
  <si>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</si>
  <si>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</si>
  <si>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</si>
  <si>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</si>
  <si>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</si>
  <si>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</si>
  <si>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</si>
  <si>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</si>
  <si>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</si>
  <si>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</si>
  <si>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</si>
  <si>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</si>
  <si>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</si>
  <si>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</si>
  <si>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</si>
  <si>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</si>
  <si>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</si>
  <si>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</si>
  <si>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</si>
  <si>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</si>
  <si>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</si>
  <si>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</si>
  <si>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</si>
  <si>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</si>
  <si>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</si>
  <si>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</si>
  <si>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</si>
  <si>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</si>
  <si>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</si>
  <si>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</si>
  <si>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</si>
  <si>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</si>
  <si>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</si>
  <si>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</si>
  <si>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</si>
  <si>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</si>
  <si>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</si>
  <si>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</si>
  <si>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</si>
  <si>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</si>
  <si>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</si>
  <si>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</si>
  <si>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</si>
  <si>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</si>
  <si>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</si>
  <si>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</si>
  <si>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</si>
  <si>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</si>
  <si>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</si>
  <si>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</si>
  <si>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</si>
  <si>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</si>
  <si>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</si>
  <si>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</si>
  <si>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</si>
  <si>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</si>
  <si>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</si>
  <si>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</si>
  <si>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</si>
  <si>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</si>
  <si>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</si>
  <si>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</si>
  <si>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</si>
  <si>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</si>
  <si>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</si>
  <si>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</si>
  <si>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</si>
  <si>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</si>
  <si>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</si>
  <si>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</si>
  <si>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</si>
  <si>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</si>
  <si>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</si>
  <si>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</si>
  <si>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</si>
  <si>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</si>
  <si>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</si>
  <si>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</si>
  <si>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</si>
  <si>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</si>
  <si>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</si>
  <si>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</si>
  <si>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</si>
  <si>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</si>
  <si>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</si>
  <si>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</si>
  <si>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</si>
  <si>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</si>
  <si>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</si>
  <si>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</si>
  <si>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</si>
  <si>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</si>
  <si>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</si>
  <si>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</si>
  <si>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</si>
  <si>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</si>
  <si>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</si>
  <si>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</si>
  <si>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</si>
  <si>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</si>
  <si>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</si>
  <si>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</si>
  <si>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</si>
  <si>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</si>
  <si>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</si>
  <si>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</si>
  <si>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</si>
  <si>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</si>
  <si>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</si>
  <si>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</si>
  <si>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</si>
  <si>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</si>
  <si>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</si>
  <si>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</si>
  <si>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</si>
  <si>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</si>
  <si>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</si>
  <si>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</si>
  <si>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</si>
  <si>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</si>
  <si>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</si>
  <si>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</si>
  <si>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</si>
  <si>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</si>
  <si>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</si>
  <si>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</si>
  <si>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</si>
  <si>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</si>
  <si>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</si>
  <si>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</si>
  <si>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</si>
  <si>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</si>
  <si>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</si>
  <si>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</si>
  <si>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</si>
  <si>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</si>
  <si>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</si>
  <si>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</si>
  <si>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</si>
  <si>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</si>
  <si>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</si>
  <si>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</si>
  <si>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</si>
  <si>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</si>
  <si>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</si>
  <si>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</si>
  <si>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</si>
  <si>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</si>
  <si>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</si>
  <si>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</si>
  <si>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</si>
  <si>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</si>
  <si>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</si>
  <si>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</si>
  <si>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</si>
  <si>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</si>
  <si>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</si>
  <si>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</si>
  <si>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</si>
  <si>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</si>
  <si>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</si>
  <si>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</si>
  <si>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</si>
  <si>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</si>
  <si>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</si>
  <si>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</si>
  <si>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</si>
  <si>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</si>
  <si>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</si>
  <si>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</si>
  <si>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</si>
  <si>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</si>
  <si>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</si>
  <si>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</si>
  <si>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</si>
  <si>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</si>
  <si>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</si>
  <si>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</si>
  <si>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</si>
  <si>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</si>
  <si>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</si>
  <si>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</si>
  <si>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</si>
  <si>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</si>
  <si>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</si>
  <si>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</si>
  <si>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</si>
  <si>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</si>
  <si>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</si>
  <si>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</si>
  <si>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</si>
  <si>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</si>
  <si>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</si>
  <si>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</si>
  <si>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</si>
  <si>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</si>
  <si>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</si>
  <si>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</si>
  <si>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</si>
  <si>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</si>
  <si>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</si>
  <si>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</si>
  <si>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</si>
  <si>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</si>
  <si>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</si>
  <si>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</si>
  <si>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</si>
  <si>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</si>
  <si>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</si>
  <si>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</si>
  <si>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</si>
  <si>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</si>
  <si>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</si>
  <si>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</si>
  <si>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</si>
  <si>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</si>
  <si>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</si>
  <si>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</si>
  <si>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</si>
  <si>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</si>
  <si>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</si>
  <si>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</si>
  <si>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</si>
  <si>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</si>
  <si>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</si>
  <si>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</si>
  <si>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</si>
  <si>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</si>
  <si>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</si>
  <si>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</si>
  <si>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</si>
  <si>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</si>
  <si>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</si>
  <si>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</si>
  <si>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</si>
  <si>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</si>
  <si>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</si>
  <si>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</si>
  <si>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</si>
  <si>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</si>
  <si>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</si>
  <si>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</si>
  <si>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</si>
  <si>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</si>
  <si>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</si>
  <si>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</si>
  <si>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</si>
  <si>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</si>
  <si>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</si>
  <si>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</si>
  <si>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</si>
  <si>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</si>
  <si>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</si>
  <si>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</si>
  <si>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</si>
  <si>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</si>
  <si>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</si>
  <si>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</si>
  <si>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</si>
  <si>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</si>
  <si>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</si>
  <si>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</si>
  <si>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</si>
  <si>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</si>
  <si>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</si>
  <si>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</si>
  <si>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</si>
  <si>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</si>
  <si>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</si>
  <si>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</si>
  <si>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</si>
  <si>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</si>
  <si>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</si>
  <si>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</si>
  <si>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</si>
  <si>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</si>
  <si>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</si>
  <si>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</si>
  <si>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</si>
  <si>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</si>
  <si>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</si>
  <si>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</si>
  <si>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</si>
  <si>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</si>
  <si>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</si>
  <si>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</si>
  <si>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</si>
  <si>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</si>
  <si>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</si>
  <si>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</si>
  <si>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</si>
  <si>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</si>
  <si>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</si>
  <si>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</si>
  <si>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</si>
  <si>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</si>
  <si>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</si>
  <si>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</si>
  <si>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</si>
  <si>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</si>
  <si>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</si>
  <si>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</si>
  <si>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</si>
  <si>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</si>
  <si>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</si>
  <si>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</si>
  <si>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</si>
  <si>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</si>
  <si>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</si>
  <si>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</si>
  <si>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</si>
  <si>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</si>
  <si>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</si>
  <si>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</si>
  <si>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</si>
  <si>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</si>
  <si>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</si>
  <si>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</si>
  <si>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</si>
  <si>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</si>
  <si>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</si>
  <si>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</si>
  <si>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</si>
  <si>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</si>
  <si>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</si>
  <si>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</si>
  <si>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</si>
  <si>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</si>
  <si>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</si>
  <si>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</si>
  <si>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</si>
  <si>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</si>
  <si>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</si>
  <si>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</si>
  <si>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</si>
  <si>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</si>
  <si>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</si>
  <si>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</si>
  <si>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</si>
  <si>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</si>
  <si>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</si>
  <si>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</si>
  <si>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</si>
  <si>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</si>
  <si>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</si>
  <si>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</si>
  <si>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</si>
  <si>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</si>
  <si>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</si>
  <si>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</si>
  <si>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</si>
  <si>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</si>
  <si>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</si>
  <si>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</si>
  <si>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</si>
  <si>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</si>
  <si>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</si>
  <si>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</si>
  <si>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</si>
  <si>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</si>
  <si>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</si>
  <si>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</si>
  <si>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</si>
  <si>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</si>
  <si>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</si>
  <si>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</si>
  <si>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</si>
  <si>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</si>
  <si>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</si>
  <si>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</si>
  <si>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</si>
  <si>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</si>
  <si>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</si>
  <si>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</si>
  <si>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</si>
  <si>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</si>
  <si>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</si>
  <si>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</si>
  <si>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</si>
  <si>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</si>
  <si>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</si>
  <si>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</si>
  <si>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</si>
  <si>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</si>
  <si>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</si>
  <si>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</si>
  <si>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</si>
  <si>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</si>
  <si>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</si>
  <si>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</si>
  <si>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</si>
  <si>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</si>
  <si>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</si>
  <si>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</si>
  <si>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</si>
  <si>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</si>
  <si>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</si>
  <si>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</si>
  <si>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</si>
  <si>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</si>
  <si>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</si>
  <si>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</si>
  <si>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</si>
  <si>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</si>
  <si>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</si>
  <si>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</si>
  <si>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</si>
  <si>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</si>
  <si>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</si>
  <si>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</si>
  <si>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</si>
  <si>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</si>
  <si>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</si>
  <si>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</si>
  <si>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</si>
  <si>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</si>
  <si>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</si>
  <si>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</si>
  <si>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</si>
  <si>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</si>
  <si>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</si>
  <si>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</si>
  <si>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</si>
  <si>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</si>
  <si>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</si>
  <si>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</si>
  <si>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</si>
  <si>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</si>
  <si>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</si>
  <si>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</si>
  <si>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</si>
  <si>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</si>
  <si>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</si>
  <si>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</si>
  <si>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</si>
  <si>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</si>
  <si>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</si>
  <si>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</si>
  <si>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</si>
  <si>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</si>
  <si>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</si>
  <si>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</si>
  <si>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</si>
  <si>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</si>
  <si>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</si>
  <si>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</si>
  <si>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</si>
  <si>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</si>
  <si>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</si>
  <si>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</si>
  <si>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</si>
  <si>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</si>
  <si>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</si>
  <si>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</si>
  <si>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</si>
  <si>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</si>
  <si>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</si>
  <si>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</si>
  <si>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</si>
  <si>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</si>
  <si>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</si>
  <si>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</si>
  <si>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</si>
  <si>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</si>
  <si>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</si>
  <si>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</si>
  <si>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</si>
  <si>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</si>
  <si>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</si>
  <si>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</si>
  <si>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</si>
  <si>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</si>
  <si>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</si>
  <si>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</si>
  <si>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</si>
  <si>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</si>
  <si>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</si>
  <si>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</si>
  <si>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</si>
  <si>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</si>
  <si>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</si>
  <si>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</si>
  <si>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</si>
  <si>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</si>
  <si>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</si>
  <si>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</si>
  <si>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</si>
  <si>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</si>
  <si>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</si>
  <si>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</si>
  <si>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</si>
  <si>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</si>
  <si>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</si>
  <si>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</si>
  <si>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</si>
  <si>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</si>
  <si>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</si>
  <si>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</si>
  <si>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</si>
  <si>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</si>
  <si>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</si>
  <si>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</si>
  <si>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</si>
  <si>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</si>
  <si>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</si>
  <si>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</si>
  <si>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</si>
  <si>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</si>
  <si>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</si>
  <si>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</si>
  <si>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</si>
  <si>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</si>
  <si>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</si>
  <si>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</si>
  <si>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</si>
  <si>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</si>
  <si>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</si>
  <si>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</si>
  <si>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</si>
  <si>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</si>
  <si>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</si>
  <si>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</si>
  <si>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</si>
  <si>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</si>
  <si>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</si>
  <si>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</si>
  <si>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</si>
  <si>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</si>
  <si>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</si>
  <si>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</si>
  <si>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</si>
  <si>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</si>
  <si>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</si>
  <si>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</si>
  <si>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</si>
  <si>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</si>
  <si>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</si>
  <si>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</si>
  <si>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</si>
  <si>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</si>
  <si>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</si>
  <si>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</si>
  <si>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</si>
  <si>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</si>
  <si>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</si>
  <si>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</si>
  <si>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</si>
  <si>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</si>
  <si>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</si>
  <si>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</si>
  <si>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</si>
  <si>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</si>
  <si>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</si>
  <si>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</si>
  <si>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</si>
  <si>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</si>
  <si>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</si>
  <si>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</si>
  <si>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</si>
  <si>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</si>
  <si>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</si>
  <si>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</si>
  <si>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</si>
  <si>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</si>
  <si>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</si>
  <si>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</si>
  <si>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</si>
  <si>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</si>
  <si>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</si>
  <si>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</si>
  <si>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</si>
  <si>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</si>
  <si>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</si>
  <si>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</si>
  <si>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</si>
  <si>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</si>
  <si>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</si>
  <si>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</si>
  <si>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</si>
  <si>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</si>
  <si>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</si>
  <si>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</si>
  <si>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</si>
  <si>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</si>
  <si>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</si>
  <si>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</si>
  <si>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</si>
  <si>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</si>
  <si>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</si>
  <si>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</si>
  <si>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</si>
  <si>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</si>
  <si>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</si>
  <si>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</si>
  <si>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</si>
  <si>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</si>
  <si>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</si>
  <si>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</si>
  <si>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</si>
  <si>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</si>
  <si>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</si>
  <si>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</si>
  <si>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</si>
  <si>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</si>
  <si>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</si>
  <si>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</si>
  <si>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</si>
  <si>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</si>
  <si>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</si>
  <si>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</si>
  <si>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</si>
  <si>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</si>
  <si>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</si>
  <si>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</si>
  <si>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</si>
  <si>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</si>
  <si>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</si>
  <si>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</si>
  <si>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</si>
  <si>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</si>
  <si>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</si>
  <si>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</si>
  <si>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</si>
  <si>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</si>
  <si>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</si>
  <si>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</si>
  <si>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</si>
  <si>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</si>
  <si>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</si>
  <si>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</si>
  <si>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</si>
  <si>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</si>
  <si>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</si>
  <si>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</si>
  <si>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</si>
  <si>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</si>
  <si>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</si>
  <si>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</si>
  <si>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</si>
  <si>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</si>
  <si>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</si>
  <si>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</si>
  <si>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</si>
  <si>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</si>
  <si>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</si>
  <si>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</si>
  <si>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</si>
  <si>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</si>
  <si>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</si>
  <si>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</si>
  <si>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</si>
  <si>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</si>
  <si>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</si>
  <si>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</si>
  <si>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</si>
  <si>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</si>
  <si>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</si>
  <si>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</si>
  <si>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</si>
  <si>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</si>
  <si>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</si>
  <si>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</si>
  <si>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</si>
  <si>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</si>
  <si>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</si>
  <si>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</si>
  <si>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</si>
  <si>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</si>
  <si>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</si>
  <si>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</si>
  <si>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</si>
  <si>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</si>
  <si>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</si>
  <si>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</si>
  <si>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</si>
  <si>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</si>
  <si>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</si>
  <si>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</si>
  <si>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</si>
  <si>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</si>
  <si>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</si>
  <si>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</si>
  <si>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</si>
  <si>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</si>
  <si>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</si>
  <si>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</si>
  <si>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</si>
  <si>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</si>
  <si>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</si>
  <si>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</si>
  <si>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</si>
  <si>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</si>
  <si>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</si>
  <si>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</si>
  <si>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</si>
  <si>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</si>
  <si>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</si>
  <si>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</si>
  <si>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</si>
  <si>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</si>
  <si>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</si>
  <si>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</si>
  <si>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</si>
  <si>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</si>
  <si>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</si>
  <si>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</si>
  <si>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</si>
  <si>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</si>
  <si>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</si>
  <si>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</si>
  <si>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</si>
  <si>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</si>
  <si>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</si>
  <si>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</si>
  <si>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</si>
  <si>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</si>
  <si>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</si>
  <si>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</si>
  <si>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</si>
  <si>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</si>
  <si>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</si>
  <si>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</si>
  <si>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</si>
  <si>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</si>
  <si>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</si>
  <si>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</si>
  <si>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</si>
  <si>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</si>
  <si>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</si>
  <si>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</si>
  <si>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</si>
  <si>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</si>
  <si>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</si>
  <si>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</si>
  <si>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</si>
  <si>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</si>
  <si>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</si>
  <si>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</si>
  <si>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</si>
  <si>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</si>
  <si>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</si>
  <si>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</si>
  <si>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</si>
  <si>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</si>
  <si>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</si>
  <si>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</si>
  <si>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</si>
  <si>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</si>
  <si>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</si>
  <si>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</si>
  <si>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</si>
  <si>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</si>
  <si>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</si>
  <si>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</si>
  <si>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</si>
  <si>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</si>
  <si>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</si>
  <si>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</si>
  <si>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</si>
  <si>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</si>
  <si>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</si>
  <si>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</si>
  <si>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</si>
  <si>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</si>
  <si>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</si>
  <si>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</si>
  <si>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</si>
  <si>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</si>
  <si>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</si>
  <si>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</si>
  <si>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</si>
  <si>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</si>
  <si>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</si>
  <si>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</si>
  <si>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</si>
  <si>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</si>
  <si>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</si>
  <si>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</si>
  <si>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</si>
  <si>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</si>
  <si>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</si>
  <si>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</si>
  <si>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</si>
  <si>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</si>
  <si>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</si>
  <si>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</si>
  <si>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</si>
  <si>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</si>
  <si>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</si>
  <si>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</si>
  <si>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</si>
  <si>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</si>
  <si>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</si>
  <si>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</si>
  <si>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</si>
  <si>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</si>
  <si>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</si>
  <si>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</si>
  <si>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</si>
  <si>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</si>
  <si>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</si>
  <si>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</si>
  <si>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</si>
  <si>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</si>
  <si>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</si>
  <si>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</si>
  <si>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</si>
  <si>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</si>
  <si>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</si>
  <si>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</si>
  <si>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</si>
  <si>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</si>
  <si>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</si>
  <si>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</si>
  <si>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</si>
  <si>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</si>
  <si>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</si>
  <si>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</si>
  <si>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</si>
  <si>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</si>
  <si>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</si>
  <si>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</si>
  <si>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</si>
  <si>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</si>
  <si>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</si>
  <si>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</si>
  <si>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</si>
  <si>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</si>
  <si>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</si>
  <si>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</si>
  <si>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</si>
  <si>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</si>
  <si>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</si>
  <si>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</si>
  <si>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</si>
  <si>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</si>
  <si>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</si>
  <si>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</si>
  <si>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</si>
  <si>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</si>
  <si>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</si>
  <si>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</si>
  <si>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</si>
  <si>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</si>
  <si>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</si>
  <si>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</si>
  <si>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</si>
  <si>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</si>
  <si>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</si>
  <si>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</si>
  <si>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</si>
  <si>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</si>
  <si>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</si>
  <si>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</si>
  <si>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</si>
  <si>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</si>
  <si>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</si>
  <si>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</si>
  <si>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</si>
  <si>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</si>
  <si>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</si>
  <si>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</si>
  <si>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</si>
  <si>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</si>
  <si>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</si>
  <si>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</si>
  <si>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</si>
  <si>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</si>
  <si>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</si>
  <si>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</si>
  <si>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</si>
  <si>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</si>
  <si>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</si>
  <si>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</si>
  <si>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</si>
  <si>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</si>
  <si>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</si>
  <si>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</si>
  <si>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</si>
  <si>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</si>
  <si>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</si>
  <si>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</si>
  <si>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</si>
  <si>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</si>
  <si>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</si>
  <si>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</si>
  <si>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</si>
  <si>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</si>
  <si>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</si>
  <si>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</si>
  <si>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</si>
  <si>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</si>
  <si>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</si>
  <si>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</si>
  <si>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</si>
  <si>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</si>
  <si>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</si>
  <si>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</si>
  <si>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</si>
  <si>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</si>
  <si>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</si>
  <si>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</si>
  <si>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</si>
  <si>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</si>
  <si>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</si>
  <si>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</si>
  <si>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</si>
  <si>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</si>
  <si>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</si>
  <si>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</si>
  <si>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</si>
  <si>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</si>
  <si>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</si>
  <si>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</si>
  <si>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</si>
  <si>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</si>
  <si>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</si>
  <si>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</si>
  <si>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</si>
  <si>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</si>
  <si>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</si>
  <si>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</si>
  <si>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</si>
  <si>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</si>
  <si>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</si>
  <si>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</si>
  <si>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</si>
  <si>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</si>
  <si>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</si>
  <si>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</si>
  <si>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</si>
  <si>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</si>
  <si>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</si>
  <si>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</si>
  <si>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</si>
  <si>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</si>
  <si>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</si>
  <si>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</si>
  <si>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</si>
  <si>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</si>
  <si>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</si>
  <si>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</si>
  <si>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</si>
  <si>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</si>
  <si>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</si>
  <si>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</si>
  <si>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</si>
  <si>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</si>
  <si>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</si>
  <si>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</si>
  <si>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</si>
  <si>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</si>
  <si>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</si>
  <si>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</si>
  <si>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</si>
  <si>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</si>
  <si>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</si>
  <si>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</si>
  <si>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</si>
  <si>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</si>
  <si>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</si>
  <si>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</si>
  <si>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</si>
  <si>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</si>
  <si>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</si>
  <si>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</si>
  <si>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</si>
  <si>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</si>
  <si>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</si>
  <si>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</si>
  <si>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</si>
  <si>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</si>
  <si>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</si>
  <si>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</si>
  <si>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</si>
  <si>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</si>
  <si>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</si>
  <si>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</si>
  <si>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</si>
  <si>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</si>
  <si>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</si>
  <si>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</si>
  <si>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</si>
  <si>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</si>
  <si>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</si>
  <si>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</si>
  <si>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</si>
  <si>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</si>
  <si>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</si>
  <si>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</si>
  <si>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</si>
  <si>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</si>
  <si>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</si>
  <si>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</si>
  <si>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</si>
  <si>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</si>
  <si>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</si>
  <si>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</si>
  <si>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</si>
  <si>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</si>
  <si>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</si>
  <si>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</si>
  <si>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</si>
  <si>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</si>
  <si>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</si>
  <si>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</si>
  <si>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</si>
  <si>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</si>
  <si>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</si>
  <si>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</si>
  <si>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</si>
  <si>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</si>
  <si>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</si>
  <si>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</si>
  <si>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</si>
  <si>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</si>
  <si>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</si>
  <si>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</si>
  <si>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</si>
  <si>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</si>
  <si>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</si>
  <si>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</si>
  <si>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</si>
  <si>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</si>
  <si>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</si>
  <si>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</si>
  <si>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</si>
  <si>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</si>
  <si>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</si>
  <si>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</si>
  <si>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</si>
  <si>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</si>
  <si>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</si>
  <si>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</si>
  <si>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</si>
  <si>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</si>
  <si>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</si>
  <si>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</si>
  <si>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</si>
  <si>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</si>
  <si>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</si>
  <si>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</si>
  <si>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</si>
  <si>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</si>
  <si>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</si>
  <si>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</si>
  <si>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</si>
  <si>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</si>
  <si>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</si>
  <si>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</si>
  <si>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</si>
  <si>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</si>
  <si>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</si>
  <si>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</si>
  <si>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</si>
  <si>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</si>
  <si>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</si>
  <si>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</si>
  <si>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</si>
  <si>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</si>
  <si>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</si>
  <si>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</si>
  <si>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</si>
  <si>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</si>
  <si>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</si>
  <si>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</si>
  <si>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</si>
  <si>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</si>
  <si>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</si>
  <si>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</si>
  <si>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</si>
  <si>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</si>
  <si>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</si>
  <si>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</si>
  <si>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</si>
  <si>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</si>
  <si>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</si>
  <si>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</si>
  <si>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</si>
  <si>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</si>
  <si>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</si>
  <si>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</si>
  <si>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</si>
  <si>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</si>
  <si>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</si>
  <si>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</si>
  <si>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</si>
  <si>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</si>
  <si>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</si>
  <si>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</si>
  <si>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</si>
  <si>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</si>
  <si>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</si>
  <si>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</si>
  <si>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</si>
  <si>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</si>
  <si>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</si>
  <si>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</si>
  <si>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</si>
  <si>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</si>
  <si>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</si>
  <si>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</si>
  <si>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</si>
  <si>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</si>
  <si>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</si>
  <si>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</si>
  <si>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</si>
  <si>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</si>
  <si>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</si>
  <si>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</si>
  <si>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</si>
  <si>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</si>
  <si>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</si>
  <si>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</si>
  <si>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</si>
  <si>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</si>
  <si>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</si>
  <si>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</si>
  <si>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</si>
  <si>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</si>
  <si>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</si>
  <si>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</si>
  <si>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</si>
  <si>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</si>
  <si>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</si>
  <si>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</si>
  <si>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</si>
  <si>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</si>
  <si>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</si>
  <si>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</si>
  <si>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</si>
  <si>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</si>
  <si>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</si>
  <si>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</si>
  <si>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</si>
  <si>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</si>
  <si>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</si>
  <si>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</si>
  <si>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</si>
  <si>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</si>
  <si>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</si>
  <si>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</si>
  <si>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</si>
  <si>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</si>
  <si>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</si>
  <si>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</si>
  <si>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</si>
  <si>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</si>
  <si>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</si>
  <si>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</si>
  <si>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</si>
  <si>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</si>
  <si>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</si>
  <si>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</si>
  <si>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</si>
  <si>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</si>
  <si>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</si>
  <si>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</si>
  <si>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</si>
  <si>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</si>
  <si>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</si>
  <si>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</si>
  <si>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</si>
  <si>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</si>
  <si>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</si>
  <si>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</si>
  <si>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</si>
  <si>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</si>
  <si>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</si>
  <si>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</si>
  <si>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</si>
  <si>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</si>
  <si>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</si>
  <si>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</si>
  <si>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</si>
  <si>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</si>
  <si>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</si>
  <si>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</si>
  <si>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</si>
  <si>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</si>
  <si>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</si>
  <si>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</si>
  <si>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</si>
  <si>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</si>
  <si>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</si>
  <si>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</si>
  <si>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</si>
  <si>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</si>
  <si>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</si>
  <si>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</si>
  <si>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</si>
  <si>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</si>
  <si>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</si>
  <si>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</si>
  <si>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</si>
  <si>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</si>
  <si>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</si>
  <si>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</si>
  <si>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</si>
  <si>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</si>
  <si>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</si>
  <si>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</si>
  <si>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</si>
  <si>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</si>
  <si>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</si>
  <si>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</si>
  <si>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</si>
  <si>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</si>
  <si>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</si>
  <si>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</si>
  <si>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</si>
  <si>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</si>
  <si>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</si>
  <si>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</si>
  <si>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</si>
  <si>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</si>
  <si>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</si>
  <si>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</si>
  <si>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</si>
  <si>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</si>
  <si>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</si>
  <si>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</si>
  <si>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</si>
  <si>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</si>
  <si>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</si>
  <si>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</si>
  <si>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</si>
  <si>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</si>
  <si>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</si>
  <si>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</si>
  <si>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</si>
  <si>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</si>
  <si>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</si>
  <si>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</si>
  <si>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</si>
  <si>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</si>
  <si>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</si>
  <si>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</si>
  <si>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</si>
  <si>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</si>
  <si>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</si>
  <si>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</si>
  <si>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</si>
  <si>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</si>
  <si>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</si>
  <si>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</si>
  <si>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</si>
  <si>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</si>
  <si>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</si>
  <si>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</si>
  <si>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</si>
  <si>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</si>
  <si>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</si>
  <si>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</si>
  <si>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</si>
  <si>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</si>
  <si>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</si>
  <si>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</si>
  <si>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</si>
  <si>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</si>
  <si>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</si>
  <si>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</si>
  <si>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</si>
  <si>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</si>
  <si>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</si>
  <si>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</si>
  <si>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</si>
  <si>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</si>
  <si>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</si>
  <si>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</si>
  <si>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</si>
  <si>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</si>
  <si>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</si>
  <si>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</si>
  <si>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</si>
  <si>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</si>
  <si>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</si>
  <si>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</si>
  <si>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</si>
  <si>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</si>
  <si>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</si>
  <si>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</si>
  <si>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</si>
  <si>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</si>
  <si>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</si>
  <si>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</si>
  <si>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</si>
  <si>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</si>
  <si>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</si>
  <si>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</si>
  <si>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</si>
  <si>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</si>
  <si>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</si>
  <si>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</si>
  <si>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</si>
  <si>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</si>
  <si>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</si>
  <si>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</si>
  <si>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</si>
  <si>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</si>
  <si>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</si>
  <si>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</si>
  <si>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</si>
  <si>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</si>
  <si>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</si>
  <si>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</si>
  <si>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</si>
  <si>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</si>
  <si>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</si>
  <si>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</si>
  <si>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</si>
  <si>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</si>
  <si>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</si>
  <si>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</si>
  <si>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</si>
  <si>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</si>
  <si>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</si>
  <si>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</si>
  <si>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</si>
  <si>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</si>
  <si>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</si>
  <si>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</si>
  <si>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</si>
  <si>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</si>
  <si>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</si>
  <si>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</si>
  <si>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</si>
  <si>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</si>
  <si>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</si>
  <si>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</si>
  <si>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</si>
  <si>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</si>
  <si>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</si>
  <si>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</si>
  <si>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</si>
  <si>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</si>
  <si>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</si>
  <si>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</si>
  <si>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</si>
  <si>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</si>
  <si>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</si>
  <si>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</si>
  <si>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</si>
  <si>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</si>
  <si>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</si>
  <si>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</si>
  <si>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</si>
  <si>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</si>
  <si>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</si>
  <si>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</si>
  <si>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</si>
  <si>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</si>
  <si>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</si>
  <si>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</si>
  <si>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</si>
  <si>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</si>
  <si>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</si>
  <si>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</si>
  <si>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</si>
  <si>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</si>
  <si>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</si>
  <si>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</si>
  <si>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</si>
  <si>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</si>
  <si>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</si>
  <si>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</si>
  <si>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</si>
  <si>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</si>
  <si>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</si>
  <si>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</si>
  <si>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</si>
  <si>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</si>
  <si>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</si>
  <si>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</si>
  <si>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</si>
  <si>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</si>
  <si>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</si>
  <si>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</si>
  <si>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</si>
  <si>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</si>
  <si>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</si>
  <si>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</si>
  <si>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</si>
  <si>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</si>
  <si>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</si>
  <si>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</si>
  <si>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</si>
  <si>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</si>
  <si>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</si>
  <si>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</si>
  <si>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</si>
  <si>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</si>
  <si>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</si>
  <si>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</si>
  <si>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</si>
  <si>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</si>
  <si>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</si>
  <si>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</si>
  <si>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</si>
  <si>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</si>
  <si>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</si>
  <si>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</si>
  <si>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</si>
  <si>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</si>
  <si>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</si>
  <si>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</si>
  <si>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</si>
  <si>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</si>
  <si>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</si>
  <si>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</si>
  <si>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</si>
  <si>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</si>
  <si>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</si>
  <si>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</si>
  <si>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</si>
  <si>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</si>
  <si>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</si>
  <si>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</si>
  <si>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</si>
  <si>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</si>
  <si>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</si>
  <si>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</si>
  <si>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</si>
  <si>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</si>
  <si>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</si>
  <si>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</si>
  <si>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</si>
  <si>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</si>
  <si>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</si>
  <si>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</si>
  <si>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</si>
  <si>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</si>
  <si>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</si>
  <si>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</si>
  <si>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</si>
  <si>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</si>
  <si>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</si>
  <si>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</si>
  <si>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</si>
  <si>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</si>
  <si>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</si>
  <si>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</si>
  <si>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</si>
  <si>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</si>
  <si>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</si>
  <si>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</si>
  <si>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</si>
  <si>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</si>
  <si>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</si>
  <si>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</si>
  <si>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</si>
  <si>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</si>
  <si>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</si>
  <si>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</si>
  <si>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</si>
  <si>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</si>
  <si>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</si>
  <si>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</si>
  <si>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</si>
  <si>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</si>
  <si>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</si>
  <si>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</si>
  <si>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</si>
  <si>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</si>
  <si>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</si>
  <si>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</si>
  <si>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</si>
  <si>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</si>
  <si>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</si>
  <si>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</si>
  <si>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</si>
  <si>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</si>
  <si>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</si>
  <si>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</si>
  <si>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</si>
  <si>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</si>
  <si>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</si>
  <si>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</si>
  <si>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</si>
  <si>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</si>
  <si>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</si>
  <si>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</si>
  <si>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</si>
  <si>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</si>
  <si>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</si>
  <si>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</si>
  <si>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</si>
  <si>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</si>
  <si>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</si>
  <si>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</si>
  <si>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</si>
  <si>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</si>
  <si>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</si>
  <si>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</si>
  <si>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</si>
  <si>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</si>
  <si>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</si>
  <si>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</si>
  <si>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</si>
  <si>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</si>
  <si>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</si>
  <si>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</si>
  <si>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</si>
  <si>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</si>
  <si>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</si>
  <si>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</si>
  <si>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</si>
  <si>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</si>
  <si>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</si>
  <si>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</si>
  <si>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</si>
  <si>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</si>
  <si>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</si>
  <si>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</si>
  <si>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</si>
  <si>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</si>
  <si>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</si>
  <si>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</si>
  <si>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</si>
  <si>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</si>
  <si>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</si>
  <si>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</si>
  <si>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</si>
  <si>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</si>
  <si>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</si>
  <si>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</si>
  <si>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</si>
  <si>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</si>
  <si>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</si>
  <si>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</si>
  <si>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</si>
  <si>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</si>
  <si>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</si>
  <si>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</si>
  <si>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</si>
  <si>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</si>
  <si>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</si>
  <si>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</si>
  <si>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</si>
  <si>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</si>
  <si>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</si>
  <si>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</si>
  <si>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</si>
  <si>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</si>
  <si>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</si>
  <si>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</si>
  <si>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</si>
  <si>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</si>
  <si>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</si>
  <si>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</si>
  <si>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</si>
  <si>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</si>
  <si>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</si>
  <si>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</si>
  <si>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</si>
  <si>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</si>
  <si>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</si>
  <si>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</si>
  <si>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</si>
  <si>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</si>
  <si>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</si>
  <si>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</si>
  <si>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</si>
  <si>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</si>
  <si>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</si>
  <si>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</si>
  <si>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</si>
  <si>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</si>
  <si>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</si>
  <si>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</si>
  <si>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</si>
  <si>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</si>
  <si>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</si>
  <si>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</si>
  <si>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</si>
  <si>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</si>
  <si>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</si>
  <si>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</si>
  <si>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</si>
  <si>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</si>
  <si>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</si>
  <si>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</si>
  <si>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</si>
  <si>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</si>
  <si>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</si>
  <si>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</si>
  <si>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</si>
  <si>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</si>
  <si>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</si>
  <si>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</si>
  <si>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</si>
  <si>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</si>
  <si>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</si>
  <si>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</si>
  <si>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</si>
  <si>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</si>
  <si>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</si>
  <si>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</si>
  <si>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</si>
  <si>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</si>
  <si>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</si>
  <si>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</si>
  <si>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</si>
  <si>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</si>
  <si>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</si>
  <si>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</si>
  <si>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</si>
  <si>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</si>
  <si>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</si>
  <si>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</si>
  <si>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</si>
  <si>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</si>
  <si>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</si>
  <si>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</si>
  <si>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</si>
  <si>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</si>
  <si>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</si>
  <si>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</si>
  <si>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</si>
  <si>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</si>
  <si>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</si>
  <si>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</si>
  <si>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</si>
  <si>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</si>
  <si>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</si>
  <si>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</si>
  <si>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</si>
  <si>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</si>
  <si>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</si>
  <si>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</si>
  <si>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</si>
  <si>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</si>
  <si>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</si>
  <si>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</si>
  <si>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</si>
  <si>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</si>
  <si>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</si>
  <si>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</si>
  <si>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</si>
  <si>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</si>
  <si>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</si>
  <si>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</si>
  <si>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</si>
  <si>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</si>
  <si>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</si>
  <si>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</si>
  <si>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</si>
  <si>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</si>
  <si>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</si>
  <si>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</si>
  <si>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</si>
  <si>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</si>
  <si>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</si>
  <si>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</si>
  <si>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</si>
  <si>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</si>
  <si>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</si>
  <si>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</si>
  <si>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</si>
  <si>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</si>
  <si>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</si>
  <si>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</si>
  <si>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</si>
  <si>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</si>
  <si>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</si>
  <si>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</si>
  <si>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</si>
  <si>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</si>
  <si>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</si>
  <si>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</si>
  <si>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</si>
  <si>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</si>
  <si>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</si>
  <si>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</si>
  <si>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</si>
  <si>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</si>
  <si>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</si>
  <si>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</si>
  <si>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</si>
  <si>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</si>
  <si>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</si>
  <si>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</si>
  <si>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</si>
  <si>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</si>
  <si>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</si>
  <si>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</si>
  <si>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</si>
  <si>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</si>
  <si>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</si>
  <si>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</si>
  <si>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</si>
  <si>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</si>
  <si>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</si>
  <si>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</si>
  <si>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</si>
  <si>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</si>
  <si>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</si>
  <si>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</si>
  <si>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</si>
  <si>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</si>
  <si>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</si>
  <si>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</si>
  <si>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</si>
  <si>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</si>
  <si>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</si>
  <si>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</si>
  <si>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</si>
  <si>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</si>
  <si>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</si>
  <si>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</si>
  <si>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</si>
  <si>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</si>
  <si>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</si>
  <si>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</si>
  <si>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</si>
  <si>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</si>
  <si>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</si>
  <si>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</si>
  <si>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</si>
  <si>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</si>
  <si>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</si>
  <si>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</si>
  <si>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</si>
  <si>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</si>
  <si>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</si>
  <si>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</si>
  <si>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</si>
  <si>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</si>
  <si>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</si>
  <si>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</si>
  <si>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</si>
  <si>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</si>
  <si>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</si>
  <si>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</si>
  <si>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</si>
  <si>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</si>
  <si>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</si>
  <si>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</si>
  <si>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</si>
  <si>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</si>
  <si>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</si>
  <si>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</si>
  <si>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</si>
  <si>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</si>
  <si>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</si>
  <si>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</si>
  <si>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</si>
  <si>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</si>
  <si>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</si>
  <si>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</si>
  <si>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</si>
  <si>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</si>
  <si>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</si>
  <si>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</si>
  <si>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</si>
  <si>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</si>
  <si>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</si>
  <si>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</si>
  <si>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</si>
  <si>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</si>
  <si>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</si>
  <si>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</si>
  <si>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</si>
  <si>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</si>
  <si>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</si>
  <si>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</si>
  <si>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</si>
  <si>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</si>
  <si>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</si>
  <si>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</si>
  <si>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</si>
  <si>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</si>
  <si>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</si>
  <si>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</si>
  <si>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</si>
  <si>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</si>
  <si>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</si>
  <si>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</si>
  <si>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</si>
  <si>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</si>
  <si>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</si>
  <si>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</si>
  <si>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</si>
  <si>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</si>
  <si>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</si>
  <si>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</si>
  <si>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</si>
  <si>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</si>
  <si>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</si>
  <si>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</si>
  <si>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</si>
  <si>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</si>
  <si>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</si>
  <si>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</si>
  <si>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</si>
  <si>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</si>
  <si>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</si>
  <si>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</si>
  <si>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</si>
  <si>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</si>
  <si>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</si>
  <si>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</si>
  <si>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</si>
  <si>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</si>
  <si>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</si>
  <si>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</si>
  <si>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</si>
  <si>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</si>
  <si>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</si>
  <si>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</si>
  <si>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</si>
  <si>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</si>
  <si>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</si>
  <si>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</si>
  <si>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</si>
  <si>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</si>
  <si>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</si>
  <si>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</si>
  <si>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</si>
  <si>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</si>
  <si>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</si>
  <si>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</si>
  <si>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</si>
  <si>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</si>
  <si>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</si>
  <si>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</si>
  <si>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</si>
  <si>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</si>
  <si>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</si>
  <si>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</si>
  <si>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</si>
  <si>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</si>
  <si>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</si>
  <si>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</si>
  <si>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</si>
  <si>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</si>
  <si>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</si>
  <si>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</si>
  <si>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</si>
  <si>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</si>
  <si>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</si>
  <si>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</si>
  <si>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</si>
  <si>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</si>
  <si>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</si>
  <si>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</si>
  <si>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</si>
  <si>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</si>
  <si>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</si>
  <si>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</si>
  <si>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</si>
  <si>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</si>
  <si>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</si>
  <si>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</si>
  <si>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</si>
  <si>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</si>
  <si>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</si>
  <si>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</si>
  <si>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</si>
  <si>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</si>
  <si>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</si>
  <si>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</si>
  <si>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</si>
  <si>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</si>
  <si>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</si>
  <si>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</si>
  <si>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</si>
  <si>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</si>
  <si>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</si>
  <si>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</si>
  <si>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</si>
  <si>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</si>
  <si>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</si>
  <si>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</si>
  <si>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</si>
  <si>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</si>
  <si>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</si>
  <si>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</si>
  <si>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</si>
  <si>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</si>
  <si>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</si>
  <si>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</si>
  <si>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</si>
  <si>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</si>
  <si>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</si>
  <si>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</si>
  <si>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</si>
  <si>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</si>
  <si>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</si>
  <si>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</si>
  <si>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</si>
  <si>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</si>
  <si>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</si>
  <si>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</si>
  <si>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</si>
  <si>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</si>
  <si>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</si>
  <si>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</si>
  <si>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</si>
  <si>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</si>
  <si>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</si>
  <si>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</si>
  <si>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</si>
  <si>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</si>
  <si>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</si>
  <si>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</si>
  <si>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</si>
  <si>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</si>
  <si>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</si>
  <si>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</si>
  <si>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</si>
  <si>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</si>
  <si>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</si>
  <si>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</si>
  <si>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</si>
  <si>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</si>
  <si>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</si>
  <si>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</si>
  <si>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</si>
  <si>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</si>
  <si>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</si>
  <si>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</si>
  <si>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</si>
  <si>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</si>
  <si>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</si>
  <si>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</si>
  <si>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</si>
  <si>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</si>
  <si>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</si>
  <si>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</si>
  <si>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</si>
  <si>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</si>
  <si>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</si>
  <si>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</si>
  <si>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</si>
  <si>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</si>
  <si>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</si>
  <si>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</si>
  <si>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</si>
  <si>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</si>
  <si>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</si>
  <si>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</si>
  <si>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</si>
  <si>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</si>
  <si>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</si>
  <si>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</si>
  <si>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</si>
  <si>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</si>
  <si>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</si>
  <si>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</si>
  <si>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</si>
  <si>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</si>
  <si>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</si>
  <si>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</si>
  <si>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</si>
  <si>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</si>
  <si>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</si>
  <si>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</si>
  <si>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</si>
  <si>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</si>
  <si>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</si>
  <si>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</si>
  <si>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</si>
  <si>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</si>
  <si>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</si>
  <si>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</si>
  <si>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</si>
  <si>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</si>
  <si>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</si>
  <si>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</si>
  <si>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</si>
  <si>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</si>
  <si>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</si>
  <si>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</si>
  <si>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</si>
  <si>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</si>
  <si>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</si>
  <si>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</si>
  <si>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</si>
  <si>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</si>
  <si>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</si>
  <si>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</si>
  <si>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</si>
  <si>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</si>
  <si>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</si>
  <si>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</si>
  <si>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</si>
  <si>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</si>
  <si>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</si>
  <si>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</si>
  <si>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</si>
  <si>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</si>
  <si>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</si>
  <si>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</si>
  <si>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</si>
  <si>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</si>
  <si>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</si>
  <si>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</si>
  <si>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</si>
  <si>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</si>
  <si>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</si>
  <si>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</si>
  <si>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</si>
  <si>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</si>
  <si>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</si>
  <si>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</si>
  <si>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</si>
  <si>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</si>
  <si>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</si>
  <si>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</si>
  <si>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</si>
  <si>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</si>
  <si>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</si>
  <si>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</si>
  <si>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</si>
  <si>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</si>
  <si>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</si>
  <si>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</si>
  <si>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</si>
  <si>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</si>
  <si>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</si>
  <si>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</si>
  <si>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</si>
  <si>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</si>
  <si>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</si>
  <si>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</si>
  <si>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</si>
  <si>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</si>
  <si>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</si>
  <si>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</si>
  <si>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</si>
  <si>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</si>
  <si>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</si>
  <si>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</si>
  <si>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</si>
  <si>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</si>
  <si>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</si>
  <si>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</si>
  <si>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</si>
  <si>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</si>
  <si>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</si>
  <si>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</si>
  <si>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</si>
  <si>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</si>
  <si>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</si>
  <si>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</si>
  <si>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</si>
  <si>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</si>
  <si>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</si>
  <si>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</si>
  <si>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</si>
  <si>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</si>
  <si>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</si>
  <si>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</si>
  <si>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</si>
  <si>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</si>
  <si>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</si>
  <si>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</si>
  <si>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</si>
  <si>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</si>
  <si>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</si>
  <si>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</si>
  <si>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</si>
  <si>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</si>
  <si>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</si>
  <si>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</si>
  <si>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</si>
  <si>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</si>
  <si>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</si>
  <si>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</si>
  <si>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</si>
  <si>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</si>
  <si>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</si>
  <si>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</si>
  <si>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</si>
  <si>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</si>
  <si>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</si>
  <si>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</si>
  <si>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</si>
  <si>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</si>
  <si>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</si>
  <si>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</si>
  <si>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</si>
  <si>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</si>
  <si>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</si>
  <si>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</si>
  <si>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</si>
  <si>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</si>
  <si>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</si>
  <si>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</si>
  <si>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</si>
  <si>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</si>
  <si>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</si>
  <si>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</si>
  <si>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</si>
  <si>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</si>
  <si>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</si>
  <si>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</si>
  <si>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</si>
  <si>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</si>
  <si>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</si>
  <si>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</si>
  <si>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</si>
  <si>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</si>
  <si>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</si>
  <si>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</si>
  <si>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</si>
  <si>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</si>
  <si>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</si>
  <si>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</si>
  <si>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</si>
  <si>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</si>
  <si>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</si>
  <si>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</si>
  <si>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</si>
  <si>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</si>
  <si>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</si>
  <si>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</si>
  <si>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</si>
  <si>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</si>
  <si>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</si>
  <si>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</si>
  <si>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</si>
  <si>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</si>
  <si>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</si>
  <si>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</si>
  <si>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</si>
  <si>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</si>
  <si>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</si>
  <si>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</si>
  <si>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</si>
  <si>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</si>
  <si>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</si>
  <si>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</si>
  <si>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</si>
  <si>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</si>
  <si>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</si>
  <si>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</si>
  <si>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</si>
  <si>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</si>
  <si>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</si>
  <si>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</si>
  <si>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</si>
  <si>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</si>
  <si>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</si>
  <si>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</si>
  <si>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</si>
  <si>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</si>
  <si>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</si>
  <si>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</si>
  <si>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</si>
  <si>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</si>
  <si>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</si>
  <si>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</si>
  <si>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</si>
  <si>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</si>
  <si>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</si>
  <si>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</si>
  <si>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</si>
  <si>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</si>
  <si>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</si>
  <si>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</si>
  <si>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</si>
  <si>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</si>
  <si>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</si>
  <si>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</si>
  <si>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</si>
  <si>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</si>
  <si>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</si>
  <si>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</si>
  <si>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</si>
  <si>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</si>
  <si>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</si>
  <si>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</si>
  <si>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</si>
  <si>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</si>
  <si>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</si>
  <si>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</si>
  <si>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</si>
  <si>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</si>
  <si>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</si>
  <si>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</si>
  <si>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</si>
  <si>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</si>
  <si>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</si>
  <si>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</si>
  <si>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</si>
  <si>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</si>
  <si>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</si>
  <si>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</si>
  <si>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</si>
  <si>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</si>
  <si>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</si>
  <si>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</si>
  <si>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</si>
  <si>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</si>
  <si>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</si>
  <si>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</si>
  <si>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</si>
  <si>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</si>
  <si>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</si>
  <si>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</si>
  <si>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</si>
  <si>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</si>
  <si>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</si>
  <si>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</si>
  <si>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</si>
  <si>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</si>
  <si>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</si>
  <si>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</si>
  <si>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</si>
  <si>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</si>
  <si>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</si>
  <si>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</si>
  <si>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</si>
  <si>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</si>
  <si>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</si>
  <si>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</si>
  <si>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</si>
  <si>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</si>
  <si>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</si>
  <si>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</si>
  <si>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</si>
  <si>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</si>
  <si>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</si>
  <si>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</si>
  <si>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</si>
  <si>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</si>
  <si>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</si>
  <si>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</si>
  <si>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</si>
  <si>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</si>
  <si>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</si>
  <si>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</si>
  <si>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</si>
  <si>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</si>
  <si>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</si>
  <si>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</si>
  <si>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</si>
  <si>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</si>
  <si>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</si>
  <si>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</si>
  <si>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</si>
  <si>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</si>
  <si>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</si>
  <si>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</si>
  <si>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</si>
  <si>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</si>
  <si>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</si>
  <si>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</si>
  <si>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</si>
  <si>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</si>
  <si>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</si>
  <si>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</si>
  <si>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</si>
  <si>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</si>
  <si>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</si>
  <si>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</si>
  <si>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</si>
  <si>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</si>
  <si>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</si>
  <si>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</si>
  <si>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</si>
  <si>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</si>
  <si>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</si>
  <si>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</si>
  <si>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</si>
  <si>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</si>
  <si>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</si>
  <si>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</si>
  <si>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</si>
  <si>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</si>
  <si>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</si>
  <si>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</si>
  <si>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</si>
  <si>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</si>
  <si>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</si>
  <si>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</si>
  <si>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</si>
  <si>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</si>
  <si>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</si>
  <si>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</si>
  <si>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</si>
  <si>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</si>
  <si>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</si>
  <si>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</si>
  <si>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</si>
  <si>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</si>
  <si>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</si>
  <si>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</si>
  <si>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</si>
  <si>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</si>
  <si>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</si>
  <si>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</si>
  <si>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</si>
  <si>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</si>
  <si>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</si>
  <si>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</si>
  <si>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</si>
  <si>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</si>
  <si>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</si>
  <si>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</si>
  <si>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</si>
  <si>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</si>
  <si>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</si>
  <si>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</si>
  <si>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</si>
  <si>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</si>
  <si>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</si>
  <si>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</si>
  <si>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</si>
  <si>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</si>
  <si>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</si>
  <si>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</si>
  <si>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</si>
  <si>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</si>
  <si>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</si>
  <si>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</si>
  <si>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</si>
  <si>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</si>
  <si>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</si>
  <si>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</si>
  <si>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</si>
  <si>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</si>
  <si>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</si>
  <si>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</si>
  <si>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</si>
  <si>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</si>
  <si>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</si>
  <si>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</si>
  <si>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</si>
  <si>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</si>
  <si>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</si>
  <si>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</si>
  <si>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</si>
  <si>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</si>
  <si>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</si>
  <si>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</si>
  <si>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</si>
  <si>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</si>
  <si>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</si>
  <si>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</si>
  <si>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</si>
  <si>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</si>
  <si>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</si>
  <si>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</si>
  <si>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</si>
  <si>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</si>
  <si>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</si>
  <si>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</si>
  <si>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</si>
  <si>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</si>
  <si>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</si>
  <si>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</si>
  <si>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</si>
  <si>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</si>
  <si>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</si>
  <si>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</si>
  <si>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</si>
  <si>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</si>
  <si>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</si>
  <si>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</si>
  <si>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</si>
  <si>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</si>
  <si>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</si>
  <si>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</si>
  <si>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</si>
  <si>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</si>
  <si>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</si>
  <si>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</si>
  <si>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</si>
  <si>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</si>
  <si>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</si>
  <si>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</si>
  <si>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</si>
  <si>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</si>
  <si>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</si>
  <si>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</si>
  <si>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</si>
  <si>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</si>
  <si>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</si>
  <si>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</si>
  <si>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</si>
  <si>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</si>
  <si>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</si>
  <si>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</si>
  <si>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</si>
  <si>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</si>
  <si>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</si>
  <si>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</si>
  <si>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</si>
  <si>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</si>
  <si>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</si>
  <si>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</si>
  <si>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</si>
  <si>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</si>
  <si>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</si>
  <si>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</si>
  <si>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</si>
  <si>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</si>
  <si>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</si>
  <si>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</si>
  <si>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</si>
  <si>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</si>
  <si>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</si>
  <si>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</si>
  <si>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</si>
  <si>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</si>
  <si>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</si>
  <si>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</si>
  <si>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</si>
  <si>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</si>
  <si>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</si>
  <si>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</si>
  <si>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</si>
  <si>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</si>
  <si>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</si>
  <si>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</si>
  <si>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</si>
  <si>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</si>
  <si>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</si>
  <si>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</si>
  <si>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</si>
  <si>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</si>
  <si>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</si>
  <si>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</si>
  <si>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</si>
  <si>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</si>
  <si>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</si>
  <si>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</si>
  <si>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</si>
  <si>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</si>
  <si>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</si>
  <si>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</si>
  <si>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</si>
  <si>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</si>
  <si>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</si>
  <si>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</si>
  <si>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</si>
  <si>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</si>
  <si>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</si>
  <si>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</si>
  <si>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</si>
  <si>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</si>
  <si>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</si>
  <si>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</si>
  <si>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</si>
  <si>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</si>
  <si>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</si>
  <si>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</si>
  <si>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</si>
  <si>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</si>
  <si>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</si>
  <si>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</si>
  <si>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</si>
  <si>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</si>
  <si>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</si>
  <si>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</si>
  <si>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</si>
  <si>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</si>
  <si>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</si>
  <si>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</si>
  <si>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</si>
  <si>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</si>
  <si>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</si>
  <si>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</si>
  <si>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</si>
  <si>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</si>
  <si>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</si>
  <si>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</si>
  <si>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</si>
  <si>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</si>
  <si>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</si>
  <si>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</si>
  <si>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</si>
  <si>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</si>
  <si>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</si>
  <si>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</si>
  <si>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</si>
  <si>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</si>
  <si>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</si>
  <si>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</si>
  <si>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</si>
  <si>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</si>
  <si>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</si>
  <si>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</si>
  <si>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</si>
  <si>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</si>
  <si>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</si>
  <si>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</si>
  <si>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</si>
  <si>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</si>
  <si>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</si>
  <si>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</si>
  <si>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</si>
  <si>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</si>
  <si>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</si>
  <si>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</si>
  <si>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</si>
  <si>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</si>
  <si>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</si>
  <si>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</si>
  <si>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</si>
  <si>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</si>
  <si>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</si>
  <si>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</si>
  <si>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</si>
  <si>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</si>
  <si>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</si>
  <si>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</si>
  <si>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</si>
  <si>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</si>
  <si>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</si>
  <si>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</si>
  <si>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</si>
  <si>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</si>
  <si>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</si>
  <si>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</si>
  <si>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</si>
  <si>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</si>
  <si>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</si>
  <si>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</si>
  <si>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</si>
  <si>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</si>
  <si>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</si>
  <si>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</si>
  <si>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</si>
  <si>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</si>
  <si>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</si>
  <si>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</si>
  <si>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</si>
  <si>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</si>
  <si>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</si>
  <si>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</si>
  <si>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</si>
  <si>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</si>
  <si>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</si>
  <si>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</si>
  <si>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</si>
  <si>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</si>
  <si>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</si>
  <si>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</si>
  <si>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</si>
  <si>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</si>
  <si>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</si>
  <si>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</si>
  <si>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</si>
  <si>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</si>
  <si>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</si>
  <si>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</si>
  <si>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</si>
  <si>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</si>
  <si>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</si>
  <si>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</si>
  <si>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</si>
  <si>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</si>
  <si>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</si>
  <si>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</si>
  <si>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</si>
  <si>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</si>
  <si>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</si>
  <si>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</si>
  <si>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</si>
  <si>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</si>
  <si>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</si>
  <si>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</si>
  <si>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</si>
  <si>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</si>
  <si>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</si>
  <si>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</si>
  <si>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</si>
  <si>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</si>
  <si>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</si>
  <si>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</si>
  <si>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</si>
  <si>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</si>
  <si>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</si>
  <si>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</si>
  <si>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</si>
  <si>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</si>
  <si>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</si>
  <si>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</si>
  <si>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</si>
  <si>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</si>
  <si>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</si>
  <si>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</si>
  <si>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</si>
  <si>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</si>
  <si>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</si>
  <si>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</si>
  <si>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</si>
  <si>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</si>
  <si>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</si>
  <si>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</si>
  <si>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</si>
  <si>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</si>
  <si>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</si>
  <si>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</si>
  <si>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</si>
  <si>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</si>
  <si>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</si>
  <si>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</si>
  <si>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</si>
  <si>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</si>
  <si>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</si>
  <si>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</si>
  <si>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</si>
  <si>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</si>
  <si>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</si>
  <si>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</si>
  <si>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</si>
  <si>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</si>
  <si>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</si>
  <si>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</si>
  <si>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</si>
  <si>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</si>
  <si>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</si>
  <si>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</si>
  <si>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</si>
  <si>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</si>
  <si>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</si>
  <si>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</si>
  <si>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</si>
  <si>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</si>
  <si>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</si>
  <si>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</si>
  <si>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</si>
  <si>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</si>
  <si>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</si>
  <si>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</si>
  <si>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</si>
  <si>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</si>
  <si>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</si>
  <si>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</si>
  <si>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</si>
  <si>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</si>
  <si>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</si>
  <si>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</si>
  <si>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</si>
  <si>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</si>
  <si>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</si>
  <si>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</si>
  <si>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</si>
  <si>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</si>
  <si>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</si>
  <si>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</si>
  <si>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</si>
  <si>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</si>
  <si>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</si>
  <si>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</si>
  <si>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</si>
  <si>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</si>
  <si>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</si>
  <si>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</si>
  <si>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</si>
  <si>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</si>
  <si>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</si>
  <si>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</si>
  <si>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</si>
  <si>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</si>
  <si>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</si>
  <si>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</si>
  <si>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</si>
  <si>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</si>
  <si>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</si>
  <si>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</si>
  <si>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</si>
  <si>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</si>
  <si>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</si>
  <si>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</si>
  <si>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</si>
  <si>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</si>
  <si>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</si>
  <si>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</si>
  <si>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</si>
  <si>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</si>
  <si>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</si>
  <si>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</si>
  <si>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</si>
  <si>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</si>
  <si>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</si>
  <si>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</si>
  <si>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</si>
  <si>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</si>
  <si>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</si>
  <si>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</si>
  <si>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</si>
  <si>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</si>
  <si>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</si>
  <si>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</si>
  <si>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</si>
  <si>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</si>
  <si>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</si>
  <si>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</si>
  <si>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</si>
  <si>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</si>
  <si>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</si>
  <si>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</si>
  <si>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</si>
  <si>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</si>
  <si>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</si>
  <si>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</si>
  <si>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</si>
  <si>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</si>
  <si>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</si>
  <si>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</si>
  <si>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</si>
  <si>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</si>
  <si>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</si>
  <si>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</si>
  <si>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</si>
  <si>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</si>
  <si>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</si>
  <si>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</si>
  <si>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</si>
  <si>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</si>
  <si>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</si>
  <si>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</si>
  <si>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</si>
  <si>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</si>
  <si>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</si>
  <si>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</si>
  <si>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</si>
  <si>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</si>
  <si>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</si>
  <si>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</si>
  <si>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</si>
  <si>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</si>
  <si>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</si>
  <si>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</si>
  <si>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</si>
  <si>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</si>
  <si>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</si>
  <si>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</si>
  <si>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</si>
  <si>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</si>
  <si>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</si>
  <si>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</si>
  <si>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</si>
  <si>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</si>
  <si>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</si>
  <si>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</si>
  <si>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</si>
  <si>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</si>
  <si>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</si>
  <si>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</si>
  <si>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</si>
  <si>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</si>
  <si>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</si>
  <si>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</si>
  <si>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</si>
  <si>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</si>
  <si>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</si>
  <si>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</si>
  <si>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</si>
  <si>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</si>
  <si>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</si>
  <si>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</si>
  <si>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</si>
  <si>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</si>
  <si>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</si>
  <si>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</si>
  <si>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</si>
  <si>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</si>
  <si>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</si>
  <si>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</si>
  <si>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</si>
  <si>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</si>
  <si>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</si>
  <si>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</si>
  <si>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</si>
  <si>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</si>
  <si>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</si>
  <si>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</si>
  <si>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</si>
  <si>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</si>
  <si>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</si>
  <si>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</si>
  <si>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</si>
  <si>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</si>
  <si>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</si>
  <si>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</si>
  <si>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</si>
  <si>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</si>
  <si>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</si>
  <si>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</si>
  <si>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</si>
  <si>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</si>
  <si>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</si>
  <si>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</si>
  <si>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</si>
  <si>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</si>
  <si>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</si>
  <si>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</si>
  <si>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</si>
  <si>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</si>
  <si>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</si>
  <si>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</si>
  <si>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</si>
  <si>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</si>
  <si>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</si>
  <si>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</si>
  <si>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</si>
  <si>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</si>
  <si>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</si>
  <si>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</si>
  <si>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</si>
  <si>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</si>
  <si>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</si>
  <si>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</si>
  <si>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</si>
  <si>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</si>
  <si>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</si>
  <si>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</si>
  <si>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</si>
  <si>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</si>
  <si>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</si>
  <si>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</si>
  <si>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</si>
  <si>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</si>
  <si>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</si>
  <si>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</si>
  <si>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</si>
  <si>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</si>
  <si>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</si>
  <si>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</si>
  <si>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</si>
  <si>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</si>
  <si>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</si>
  <si>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</si>
  <si>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</si>
  <si>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</si>
  <si>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</si>
  <si>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</si>
  <si>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</si>
  <si>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</si>
  <si>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</si>
  <si>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</si>
  <si>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</si>
  <si>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</si>
  <si>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</si>
  <si>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</si>
  <si>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</si>
  <si>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</si>
  <si>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</si>
  <si>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</si>
  <si>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</si>
  <si>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</si>
  <si>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</si>
  <si>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</si>
  <si>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</si>
  <si>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</si>
  <si>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</si>
  <si>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</si>
  <si>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</si>
  <si>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</si>
  <si>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</si>
  <si>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</si>
  <si>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</si>
  <si>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</si>
  <si>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</si>
  <si>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</si>
  <si>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</si>
  <si>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</si>
  <si>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</si>
  <si>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</si>
  <si>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</si>
  <si>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</si>
  <si>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</si>
  <si>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</si>
  <si>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</si>
  <si>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</si>
  <si>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</si>
  <si>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</si>
  <si>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</si>
  <si>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</si>
  <si>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</si>
  <si>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</si>
  <si>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</si>
  <si>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</si>
  <si>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</si>
  <si>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</si>
  <si>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</si>
  <si>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</si>
  <si>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</si>
  <si>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</si>
  <si>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</si>
  <si>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</si>
  <si>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</si>
  <si>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</si>
  <si>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</si>
  <si>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</si>
  <si>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</si>
  <si>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</si>
  <si>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</si>
  <si>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</si>
  <si>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</si>
  <si>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</si>
  <si>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</si>
  <si>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</si>
  <si>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</si>
  <si>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</si>
  <si>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</si>
  <si>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</si>
  <si>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</si>
  <si>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</si>
  <si>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</si>
  <si>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</si>
  <si>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</si>
  <si>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</si>
  <si>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</si>
  <si>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</si>
  <si>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</si>
  <si>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</si>
  <si>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</si>
  <si>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</si>
  <si>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</si>
  <si>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</si>
  <si>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</si>
  <si>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</si>
  <si>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</si>
  <si>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</si>
  <si>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</si>
  <si>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</si>
  <si>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</si>
  <si>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</si>
  <si>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</si>
  <si>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</si>
  <si>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</si>
  <si>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</si>
  <si>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</si>
  <si>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</si>
  <si>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</si>
  <si>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</si>
  <si>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</si>
  <si>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</si>
  <si>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</si>
  <si>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</si>
  <si>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</si>
  <si>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</si>
  <si>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</si>
  <si>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</si>
  <si>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</si>
  <si>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</si>
  <si>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</si>
  <si>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</si>
  <si>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</si>
  <si>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</si>
  <si>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</si>
  <si>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</si>
  <si>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</si>
  <si>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</si>
  <si>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</si>
  <si>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</si>
  <si>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</si>
  <si>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</si>
  <si>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</si>
  <si>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</si>
  <si>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</si>
  <si>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</si>
  <si>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</si>
  <si>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</si>
  <si>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</si>
  <si>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</si>
  <si>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</si>
  <si>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</si>
  <si>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</si>
  <si>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</si>
  <si>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</si>
  <si>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</si>
  <si>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</si>
  <si>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</si>
  <si>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</si>
  <si>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</si>
  <si>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</si>
  <si>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</si>
  <si>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</si>
  <si>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</si>
  <si>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</si>
  <si>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</si>
  <si>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</si>
  <si>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</si>
  <si>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</si>
  <si>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</si>
  <si>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</si>
  <si>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</si>
  <si>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</si>
  <si>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</si>
  <si>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</si>
  <si>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</si>
  <si>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</si>
  <si>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</si>
  <si>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</si>
  <si>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</si>
  <si>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</si>
  <si>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</si>
  <si>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</si>
  <si>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</si>
  <si>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</si>
  <si>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</si>
  <si>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</si>
  <si>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</si>
  <si>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</si>
  <si>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</si>
  <si>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</si>
  <si>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</si>
  <si>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</si>
  <si>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</si>
  <si>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</si>
  <si>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</si>
  <si>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</si>
  <si>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</si>
  <si>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</si>
  <si>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</si>
  <si>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</si>
  <si>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</si>
  <si>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</si>
  <si>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</si>
  <si>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</si>
  <si>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</si>
  <si>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</si>
  <si>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</si>
  <si>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</si>
  <si>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</si>
  <si>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</si>
  <si>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</si>
  <si>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</si>
  <si>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</si>
  <si>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</si>
  <si>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</si>
  <si>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</si>
  <si>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</si>
  <si>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</si>
  <si>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</si>
  <si>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</si>
  <si>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</si>
  <si>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</si>
  <si>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</si>
  <si>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</si>
  <si>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</si>
  <si>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</si>
  <si>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</si>
  <si>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</si>
  <si>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</si>
  <si>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</si>
  <si>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</si>
  <si>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</si>
  <si>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</si>
  <si>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</si>
  <si>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</si>
  <si>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</si>
  <si>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</si>
  <si>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</si>
  <si>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</si>
  <si>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</si>
  <si>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</si>
  <si>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</si>
  <si>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</si>
  <si>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</si>
  <si>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</si>
  <si>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</si>
  <si>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</si>
  <si>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</si>
  <si>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</si>
  <si>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</si>
  <si>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</si>
  <si>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</si>
  <si>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</si>
  <si>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</si>
  <si>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</si>
  <si>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</si>
  <si>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</si>
  <si>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</si>
  <si>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</si>
  <si>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</si>
  <si>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</si>
  <si>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</si>
  <si>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</si>
  <si>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</si>
  <si>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</si>
  <si>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</si>
  <si>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</si>
  <si>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</si>
  <si>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</si>
  <si>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</si>
  <si>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</si>
  <si>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</si>
  <si>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</si>
  <si>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</si>
  <si>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</si>
  <si>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</si>
  <si>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</si>
  <si>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</si>
  <si>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</si>
  <si>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</si>
  <si>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</si>
  <si>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</si>
  <si>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</si>
  <si>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</si>
  <si>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</si>
  <si>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</si>
  <si>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</si>
  <si>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</si>
  <si>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</si>
  <si>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</si>
  <si>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</si>
  <si>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</si>
  <si>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</si>
  <si>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</si>
  <si>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</si>
  <si>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</si>
  <si>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</si>
  <si>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</si>
  <si>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</si>
  <si>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</si>
  <si>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</si>
  <si>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</si>
  <si>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</si>
  <si>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</si>
  <si>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</si>
  <si>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</si>
  <si>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</si>
  <si>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</si>
  <si>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</si>
  <si>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</si>
  <si>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</si>
  <si>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</si>
  <si>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</si>
  <si>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</si>
  <si>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</si>
  <si>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</si>
  <si>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</si>
  <si>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</si>
  <si>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</si>
  <si>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</si>
  <si>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</si>
  <si>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</si>
  <si>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</si>
  <si>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</si>
  <si>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</si>
  <si>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</si>
  <si>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</si>
  <si>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</si>
  <si>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</si>
  <si>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</si>
  <si>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</si>
  <si>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</si>
  <si>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</si>
  <si>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</si>
  <si>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</si>
  <si>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</si>
  <si>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</si>
  <si>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</si>
  <si>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</si>
  <si>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</si>
  <si>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</si>
  <si>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</si>
  <si>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</si>
  <si>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</si>
  <si>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</si>
  <si>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</si>
  <si>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</si>
  <si>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</si>
  <si>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</si>
  <si>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</si>
  <si>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</si>
  <si>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</si>
  <si>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</si>
  <si>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</si>
  <si>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</si>
  <si>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</si>
  <si>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</si>
  <si>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</si>
  <si>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</si>
  <si>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</si>
  <si>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</si>
  <si>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</si>
  <si>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</si>
  <si>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</si>
  <si>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</si>
  <si>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</si>
  <si>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</si>
  <si>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</si>
  <si>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</si>
  <si>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</si>
  <si>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</si>
  <si>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</si>
  <si>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</si>
  <si>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</si>
  <si>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</si>
  <si>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</si>
  <si>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</si>
  <si>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</si>
  <si>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</si>
  <si>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</si>
  <si>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</si>
  <si>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</si>
  <si>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</si>
  <si>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</si>
  <si>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</si>
  <si>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</si>
  <si>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</si>
  <si>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</si>
  <si>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</si>
  <si>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</si>
  <si>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</si>
  <si>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</si>
  <si>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</si>
  <si>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</si>
  <si>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</si>
  <si>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</si>
  <si>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</si>
  <si>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</si>
  <si>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</si>
  <si>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</si>
  <si>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</si>
  <si>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</si>
  <si>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</si>
  <si>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</si>
  <si>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</si>
  <si>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</si>
  <si>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</si>
  <si>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</si>
  <si>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</si>
  <si>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</si>
  <si>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</si>
  <si>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</si>
  <si>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</si>
  <si>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</si>
  <si>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</si>
  <si>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</si>
  <si>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</si>
  <si>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</si>
  <si>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</si>
  <si>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</si>
  <si>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</si>
  <si>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</si>
  <si>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</si>
  <si>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</si>
  <si>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</si>
  <si>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</si>
  <si>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</si>
  <si>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</si>
  <si>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</si>
  <si>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</si>
  <si>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</si>
  <si>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</si>
  <si>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</si>
  <si>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</si>
  <si>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</si>
  <si>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</si>
  <si>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</si>
  <si>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</si>
  <si>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</si>
  <si>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</si>
  <si>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</si>
  <si>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</si>
  <si>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</si>
  <si>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</si>
  <si>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</si>
  <si>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</si>
  <si>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</si>
  <si>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</si>
  <si>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</si>
  <si>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</si>
  <si>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</si>
  <si>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</si>
  <si>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</si>
  <si>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</si>
  <si>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</si>
  <si>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</si>
  <si>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</si>
  <si>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</si>
  <si>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</si>
  <si>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</si>
  <si>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</si>
  <si>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</si>
  <si>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</si>
  <si>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</si>
  <si>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</si>
  <si>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</si>
  <si>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</si>
  <si>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</si>
  <si>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</si>
  <si>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</si>
  <si>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</si>
  <si>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</si>
  <si>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</si>
  <si>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</si>
  <si>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</si>
  <si>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</si>
  <si>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</si>
  <si>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</si>
  <si>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</si>
  <si>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</si>
  <si>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</si>
  <si>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</si>
  <si>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</si>
  <si>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</si>
  <si>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</si>
  <si>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</si>
  <si>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</si>
  <si>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</si>
  <si>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</si>
  <si>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</si>
  <si>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</si>
  <si>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</si>
  <si>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</si>
  <si>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</si>
  <si>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</si>
  <si>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</si>
  <si>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</si>
  <si>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</si>
  <si>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</si>
  <si>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</si>
  <si>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</si>
  <si>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</si>
  <si>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</si>
  <si>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</si>
  <si>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</si>
  <si>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</si>
  <si>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</si>
  <si>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</si>
  <si>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</si>
  <si>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</si>
  <si>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</si>
  <si>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</si>
  <si>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</si>
  <si>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</si>
  <si>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</si>
  <si>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</si>
  <si>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</si>
  <si>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</si>
  <si>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</si>
  <si>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</si>
  <si>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</si>
  <si>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</si>
  <si>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</si>
  <si>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</si>
  <si>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</si>
  <si>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</si>
  <si>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</si>
  <si>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</si>
  <si>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</si>
  <si>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</si>
  <si>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</si>
  <si>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</si>
  <si>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</si>
  <si>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</si>
  <si>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</si>
  <si>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</si>
  <si>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</si>
  <si>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</si>
  <si>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</si>
  <si>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</si>
  <si>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</si>
  <si>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</si>
  <si>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</si>
  <si>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</si>
  <si>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</si>
  <si>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</si>
  <si>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</si>
  <si>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</si>
  <si>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</si>
  <si>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</si>
  <si>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</si>
  <si>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</si>
  <si>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</si>
  <si>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</si>
  <si>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</si>
  <si>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</si>
  <si>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</si>
  <si>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</si>
  <si>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</si>
  <si>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</si>
  <si>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</si>
  <si>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</si>
  <si>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</si>
  <si>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</si>
  <si>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</si>
  <si>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</si>
  <si>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</si>
  <si>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</si>
  <si>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</si>
  <si>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</si>
  <si>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</si>
  <si>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</si>
  <si>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</si>
  <si>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</si>
  <si>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</si>
  <si>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</si>
  <si>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</si>
  <si>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</si>
  <si>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</si>
  <si>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</si>
  <si>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</si>
  <si>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</si>
  <si>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</si>
  <si>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</si>
  <si>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</si>
  <si>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</si>
  <si>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</si>
  <si>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</si>
  <si>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</si>
  <si>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</si>
  <si>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</si>
  <si>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</si>
  <si>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</si>
  <si>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</si>
  <si>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</si>
  <si>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</si>
  <si>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</si>
  <si>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</si>
  <si>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</si>
  <si>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</si>
  <si>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</si>
  <si>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</si>
  <si>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</si>
  <si>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</si>
  <si>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</si>
  <si>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</si>
  <si>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</si>
  <si>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</si>
  <si>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</si>
  <si>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</si>
  <si>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</si>
  <si>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</si>
  <si>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</si>
  <si>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</si>
  <si>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</si>
  <si>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</si>
  <si>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</si>
  <si>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</si>
  <si>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</si>
  <si>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</si>
  <si>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</si>
  <si>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</si>
  <si>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</si>
  <si>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</si>
  <si>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</si>
  <si>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</si>
  <si>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</si>
  <si>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</si>
  <si>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</si>
  <si>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</si>
  <si>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</si>
  <si>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</si>
  <si>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</si>
  <si>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</si>
  <si>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</si>
  <si>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</si>
  <si>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</si>
  <si>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</si>
  <si>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</si>
  <si>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</si>
  <si>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</si>
  <si>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</si>
  <si>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</si>
  <si>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</si>
  <si>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</si>
  <si>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</si>
  <si>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</si>
  <si>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</si>
  <si>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</si>
  <si>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</si>
  <si>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</si>
  <si>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</si>
  <si>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</si>
  <si>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</si>
  <si>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</si>
  <si>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</si>
  <si>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</si>
  <si>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</si>
  <si>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</si>
  <si>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</si>
  <si>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</si>
  <si>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</si>
  <si>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</si>
  <si>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</si>
  <si>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</si>
  <si>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</si>
  <si>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</si>
  <si>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</si>
  <si>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</si>
  <si>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</si>
  <si>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</si>
  <si>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</si>
  <si>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</si>
  <si>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</si>
  <si>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</si>
  <si>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</si>
  <si>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</si>
  <si>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</si>
  <si>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</si>
  <si>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</si>
  <si>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</si>
  <si>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</si>
  <si>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</si>
  <si>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</si>
  <si>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</si>
  <si>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</si>
  <si>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</si>
  <si>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</si>
  <si>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</si>
  <si>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</si>
  <si>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</si>
  <si>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</si>
  <si>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</si>
  <si>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</si>
  <si>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</si>
  <si>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</si>
  <si>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</si>
  <si>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</si>
  <si>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</si>
  <si>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</si>
  <si>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</si>
  <si>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</si>
  <si>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</si>
  <si>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</si>
  <si>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</si>
  <si>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</si>
  <si>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</si>
  <si>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</si>
  <si>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</si>
  <si>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</si>
  <si>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</si>
  <si>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</si>
  <si>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</si>
  <si>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</si>
  <si>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</si>
  <si>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</si>
  <si>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</si>
  <si>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</si>
  <si>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</si>
  <si>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</si>
  <si>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</si>
  <si>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</si>
  <si>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</si>
  <si>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</si>
  <si>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</si>
  <si>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</si>
  <si>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</si>
  <si>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</si>
  <si>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</si>
  <si>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</si>
  <si>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</si>
  <si>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</si>
  <si>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</si>
  <si>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</si>
  <si>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</si>
  <si>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</si>
  <si>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</si>
  <si>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</si>
  <si>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</si>
  <si>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</si>
  <si>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</si>
  <si>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</si>
  <si>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</si>
  <si>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</si>
  <si>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</si>
  <si>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</si>
  <si>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</si>
  <si>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</si>
  <si>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</si>
  <si>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</si>
  <si>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</si>
  <si>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</si>
  <si>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</si>
  <si>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</si>
  <si>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</si>
  <si>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</si>
  <si>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</si>
  <si>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</si>
  <si>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</si>
  <si>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</si>
  <si>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</si>
  <si>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</si>
  <si>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</si>
  <si>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</si>
  <si>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</si>
  <si>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</si>
  <si>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</si>
  <si>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</si>
  <si>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</si>
  <si>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</si>
  <si>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</si>
  <si>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</si>
  <si>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</si>
  <si>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</si>
  <si>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</si>
  <si>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</si>
  <si>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</si>
  <si>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</si>
  <si>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</si>
  <si>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</si>
  <si>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</si>
  <si>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</si>
  <si>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</si>
  <si>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</si>
  <si>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</si>
  <si>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</si>
  <si>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</si>
  <si>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</si>
  <si>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</si>
  <si>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</si>
  <si>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</si>
  <si>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</si>
  <si>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</si>
  <si>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</si>
  <si>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</si>
  <si>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</si>
  <si>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</si>
  <si>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</si>
  <si>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</si>
  <si>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</si>
  <si>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</si>
  <si>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</si>
  <si>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</si>
  <si>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</si>
  <si>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</si>
  <si>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</si>
  <si>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</si>
  <si>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</si>
  <si>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</si>
  <si>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</si>
  <si>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</si>
  <si>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</si>
  <si>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</si>
  <si>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</si>
  <si>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</si>
  <si>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</si>
  <si>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</si>
  <si>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</si>
  <si>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</si>
  <si>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</si>
  <si>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</si>
  <si>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</si>
  <si>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</si>
  <si>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</si>
  <si>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</si>
  <si>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</si>
  <si>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</si>
  <si>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</si>
  <si>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</si>
  <si>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</si>
  <si>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</si>
  <si>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</si>
  <si>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</si>
  <si>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</si>
  <si>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</si>
  <si>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</si>
  <si>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</si>
  <si>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</si>
  <si>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</si>
  <si>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</si>
  <si>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</si>
  <si>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</si>
  <si>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</si>
  <si>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</si>
  <si>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</si>
  <si>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</si>
  <si>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</si>
  <si>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</si>
  <si>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</si>
  <si>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</si>
  <si>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</si>
  <si>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</si>
  <si>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</si>
  <si>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</si>
  <si>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</si>
  <si>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</si>
  <si>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</si>
  <si>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</si>
  <si>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</si>
  <si>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</si>
  <si>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</si>
  <si>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</si>
  <si>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</si>
  <si>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</si>
  <si>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</si>
  <si>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</si>
  <si>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</si>
  <si>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</si>
  <si>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</si>
  <si>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</si>
  <si>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</si>
  <si>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</si>
  <si>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</si>
  <si>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</si>
  <si>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</si>
  <si>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</si>
  <si>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</si>
  <si>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</si>
  <si>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</si>
  <si>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</si>
  <si>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</si>
  <si>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</si>
  <si>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</si>
  <si>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</si>
  <si>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</si>
  <si>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</si>
  <si>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</si>
  <si>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</si>
  <si>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</si>
  <si>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</si>
  <si>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</si>
  <si>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</si>
  <si>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</si>
  <si>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</si>
  <si>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</si>
  <si>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</si>
  <si>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</si>
  <si>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</si>
  <si>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</si>
  <si>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</si>
  <si>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</si>
  <si>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</si>
  <si>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</si>
  <si>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</si>
  <si>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</si>
  <si>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</si>
  <si>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</si>
  <si>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</si>
  <si>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</si>
  <si>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</si>
  <si>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</si>
  <si>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</si>
  <si>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</si>
  <si>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</si>
  <si>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</si>
  <si>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</si>
  <si>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</si>
  <si>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</si>
  <si>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</si>
  <si>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</si>
  <si>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</si>
  <si>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</si>
  <si>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</si>
  <si>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</si>
  <si>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</si>
  <si>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</si>
  <si>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</si>
  <si>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</si>
  <si>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</si>
  <si>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</si>
  <si>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</si>
  <si>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</si>
  <si>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</si>
  <si>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</si>
  <si>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</si>
  <si>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</si>
  <si>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</si>
  <si>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</si>
  <si>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</si>
  <si>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</si>
  <si>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</si>
  <si>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</si>
  <si>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</si>
  <si>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</si>
  <si>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</si>
  <si>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</si>
  <si>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</si>
  <si>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</si>
  <si>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</si>
  <si>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</si>
  <si>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</si>
  <si>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</si>
  <si>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</si>
  <si>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</si>
  <si>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</si>
  <si>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</si>
  <si>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</si>
  <si>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</si>
  <si>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</si>
  <si>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</si>
  <si>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</si>
  <si>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</si>
  <si>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</si>
  <si>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</si>
  <si>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</si>
  <si>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</si>
  <si>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</si>
  <si>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</si>
  <si>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</si>
  <si>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</si>
  <si>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</si>
  <si>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</si>
  <si>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</si>
  <si>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</si>
  <si>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</si>
  <si>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</si>
  <si>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</si>
  <si>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</si>
  <si>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</si>
  <si>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</si>
  <si>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</si>
  <si>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</si>
  <si>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</si>
  <si>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</si>
  <si>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</si>
  <si>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</si>
  <si>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</si>
  <si>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</si>
  <si>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</si>
  <si>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</si>
  <si>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</si>
  <si>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</si>
  <si>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</si>
  <si>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</si>
  <si>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</si>
  <si>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</si>
  <si>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</si>
  <si>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</si>
  <si>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</si>
  <si>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</si>
  <si>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</si>
  <si>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</si>
  <si>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</si>
  <si>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</si>
  <si>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</si>
  <si>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</si>
  <si>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</si>
  <si>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</si>
  <si>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</si>
  <si>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</si>
  <si>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</si>
  <si>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</si>
  <si>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</si>
  <si>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</si>
  <si>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</si>
  <si>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</si>
  <si>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</si>
  <si>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</si>
  <si>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</si>
  <si>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</si>
  <si>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</si>
  <si>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</si>
  <si>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</si>
  <si>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</si>
  <si>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</si>
  <si>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</si>
  <si>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</si>
  <si>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</si>
  <si>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</si>
  <si>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</si>
  <si>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</si>
  <si>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</si>
  <si>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</si>
  <si>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</si>
  <si>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</si>
  <si>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</si>
  <si>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</si>
  <si>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</si>
  <si>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</si>
  <si>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</si>
  <si>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</si>
  <si>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</si>
  <si>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</si>
  <si>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</si>
  <si>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</si>
  <si>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</si>
  <si>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</si>
  <si>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</si>
  <si>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</si>
  <si>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</si>
  <si>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</si>
  <si>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</si>
  <si>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</si>
  <si>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</si>
  <si>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</si>
  <si>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</si>
  <si>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</si>
  <si>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</si>
  <si>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</si>
  <si>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</si>
  <si>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</si>
  <si>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</si>
  <si>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</si>
  <si>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</si>
  <si>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</si>
  <si>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</si>
  <si>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</si>
  <si>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</si>
  <si>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</si>
  <si>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</si>
  <si>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</si>
  <si>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</si>
  <si>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</si>
  <si>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</si>
  <si>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</si>
  <si>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</si>
  <si>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</si>
  <si>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</si>
  <si>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</si>
  <si>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</si>
  <si>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</si>
  <si>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</si>
  <si>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</si>
  <si>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</si>
  <si>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</si>
  <si>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</si>
  <si>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</si>
  <si>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</si>
  <si>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</si>
  <si>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</si>
  <si>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</si>
  <si>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</si>
  <si>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</si>
  <si>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</si>
  <si>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</si>
  <si>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</si>
  <si>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</si>
  <si>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</si>
  <si>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</si>
  <si>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</si>
  <si>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</si>
  <si>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</si>
  <si>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</si>
  <si>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</si>
  <si>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</si>
  <si>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</si>
  <si>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</si>
  <si>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</si>
  <si>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</si>
  <si>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</si>
  <si>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</si>
  <si>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</si>
  <si>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</si>
  <si>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</si>
  <si>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</si>
  <si>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</si>
  <si>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</si>
  <si>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</si>
  <si>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</si>
  <si>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</si>
  <si>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</si>
  <si>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</si>
  <si>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</si>
  <si>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</si>
  <si>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</si>
  <si>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</si>
  <si>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</si>
  <si>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</si>
  <si>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</si>
  <si>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</si>
  <si>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</si>
  <si>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</si>
  <si>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</si>
  <si>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</si>
  <si>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</si>
  <si>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</si>
  <si>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</si>
  <si>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</si>
  <si>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</si>
  <si>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</si>
  <si>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</si>
  <si>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</si>
  <si>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</si>
  <si>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</si>
  <si>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</si>
  <si>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</si>
  <si>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</si>
  <si>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</si>
  <si>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</si>
  <si>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</si>
  <si>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</si>
  <si>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</si>
  <si>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</si>
  <si>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</si>
  <si>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</si>
  <si>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</si>
  <si>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</si>
  <si>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</si>
  <si>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</si>
  <si>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</si>
  <si>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</si>
  <si>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</si>
  <si>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</si>
  <si>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</si>
  <si>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</si>
  <si>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</si>
  <si>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</si>
  <si>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</si>
  <si>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</si>
  <si>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</si>
  <si>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</si>
  <si>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</si>
  <si>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</si>
  <si>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</si>
  <si>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</si>
  <si>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</si>
  <si>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</si>
  <si>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</si>
  <si>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</si>
  <si>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</si>
  <si>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</si>
  <si>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</si>
  <si>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</si>
  <si>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</si>
  <si>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</si>
  <si>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</si>
  <si>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</si>
  <si>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</si>
  <si>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</si>
  <si>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</si>
  <si>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</si>
  <si>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</si>
  <si>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</si>
  <si>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</si>
  <si>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</si>
  <si>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</si>
  <si>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</si>
  <si>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</si>
  <si>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</si>
  <si>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</si>
  <si>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</si>
  <si>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</si>
  <si>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</si>
  <si>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</si>
  <si>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</si>
  <si>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</si>
  <si>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</si>
  <si>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</si>
  <si>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</si>
  <si>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</si>
  <si>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</si>
  <si>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</si>
  <si>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</si>
  <si>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</si>
  <si>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</si>
  <si>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</si>
  <si>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</si>
  <si>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</si>
  <si>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</si>
  <si>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</si>
  <si>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</si>
  <si>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</si>
  <si>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</si>
  <si>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</si>
  <si>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</si>
  <si>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</si>
  <si>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</si>
  <si>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</si>
  <si>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</si>
  <si>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</si>
  <si>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</si>
  <si>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</si>
  <si>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</si>
  <si>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</si>
  <si>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</si>
  <si>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</si>
  <si>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</si>
  <si>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</si>
  <si>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</si>
  <si>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</si>
  <si>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</si>
  <si>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</si>
  <si>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</si>
  <si>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</si>
  <si>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</si>
  <si>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</si>
  <si>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</si>
  <si>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</si>
  <si>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</si>
  <si>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</si>
  <si>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</si>
  <si>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</si>
  <si>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</si>
  <si>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</si>
  <si>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</si>
  <si>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</si>
  <si>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</si>
  <si>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</si>
  <si>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</si>
  <si>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</si>
  <si>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</si>
  <si>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</si>
  <si>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</si>
  <si>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</si>
  <si>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</si>
  <si>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</si>
  <si>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</si>
  <si>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</si>
  <si>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</si>
  <si>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</si>
  <si>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</si>
  <si>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</si>
  <si>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</si>
  <si>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</si>
  <si>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</si>
  <si>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</si>
  <si>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</si>
  <si>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</si>
  <si>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</si>
  <si>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</si>
  <si>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</si>
  <si>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</si>
  <si>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</si>
  <si>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</si>
  <si>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</si>
  <si>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</si>
  <si>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</si>
  <si>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</si>
  <si>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</si>
  <si>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</si>
  <si>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</si>
  <si>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</si>
  <si>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</si>
  <si>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</si>
  <si>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</si>
  <si>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</si>
  <si>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</si>
  <si>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</si>
  <si>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</si>
  <si>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</si>
  <si>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</si>
  <si>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</si>
  <si>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</si>
  <si>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</si>
  <si>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</si>
  <si>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</si>
  <si>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</si>
  <si>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</si>
  <si>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</si>
  <si>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</si>
  <si>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</si>
  <si>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</si>
  <si>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</si>
  <si>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</si>
  <si>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</si>
  <si>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</si>
  <si>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</si>
  <si>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</si>
  <si>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</si>
  <si>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</si>
  <si>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</si>
  <si>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</si>
  <si>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</si>
  <si>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</si>
  <si>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</si>
  <si>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</si>
  <si>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</si>
  <si>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</si>
  <si>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</si>
  <si>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</si>
  <si>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</si>
  <si>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</si>
  <si>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</si>
  <si>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</si>
  <si>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</si>
  <si>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</si>
  <si>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</si>
  <si>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</si>
  <si>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</si>
  <si>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</si>
  <si>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</si>
  <si>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</si>
  <si>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</si>
  <si>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</si>
  <si>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</si>
  <si>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</si>
  <si>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</si>
  <si>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</si>
  <si>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</si>
  <si>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</si>
  <si>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</si>
  <si>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</si>
  <si>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</si>
  <si>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</si>
  <si>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</si>
  <si>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</si>
  <si>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</si>
  <si>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</si>
  <si>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</si>
  <si>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</si>
  <si>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</si>
  <si>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</si>
  <si>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</si>
  <si>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</si>
  <si>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</si>
  <si>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</si>
  <si>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</si>
  <si>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</si>
  <si>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</si>
  <si>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</si>
  <si>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</si>
  <si>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</si>
  <si>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</si>
  <si>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</si>
  <si>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</si>
  <si>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</si>
  <si>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</si>
  <si>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</si>
  <si>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</si>
  <si>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</si>
  <si>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</si>
  <si>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</si>
  <si>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</si>
  <si>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</si>
  <si>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</si>
  <si>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</si>
  <si>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</si>
  <si>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</si>
  <si>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</si>
  <si>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</si>
  <si>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</si>
  <si>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</si>
  <si>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</si>
  <si>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</si>
  <si>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</si>
  <si>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</si>
  <si>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</si>
  <si>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</si>
  <si>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</si>
  <si>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</si>
  <si>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</si>
  <si>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</si>
  <si>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</si>
  <si>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</si>
  <si>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</si>
  <si>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</si>
  <si>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</si>
  <si>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</si>
  <si>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</si>
  <si>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</si>
  <si>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</si>
  <si>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</si>
  <si>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</si>
  <si>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</si>
  <si>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</si>
  <si>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</si>
  <si>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</si>
  <si>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</si>
  <si>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</si>
  <si>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</si>
  <si>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</si>
  <si>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</si>
  <si>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</si>
  <si>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</si>
  <si>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</si>
  <si>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</si>
  <si>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</si>
  <si>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</si>
  <si>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</si>
  <si>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</si>
  <si>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</si>
  <si>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</si>
  <si>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</si>
  <si>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</si>
  <si>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</si>
  <si>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</si>
  <si>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</si>
  <si>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</si>
  <si>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</si>
  <si>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</si>
  <si>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</si>
  <si>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</si>
  <si>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</si>
  <si>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</si>
  <si>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</si>
  <si>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</si>
  <si>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</si>
  <si>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</si>
  <si>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</si>
  <si>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</si>
  <si>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</si>
  <si>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</si>
  <si>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</si>
  <si>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</si>
  <si>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</si>
  <si>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</si>
  <si>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</si>
  <si>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</si>
  <si>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</si>
  <si>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</si>
  <si>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</si>
  <si>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</si>
  <si>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</si>
  <si>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</si>
  <si>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</si>
  <si>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</si>
  <si>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</si>
  <si>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</si>
  <si>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</si>
  <si>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</si>
  <si>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</si>
  <si>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</si>
  <si>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</si>
  <si>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</si>
  <si>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</si>
  <si>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</si>
  <si>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</si>
  <si>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</si>
  <si>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</si>
  <si>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</si>
  <si>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</si>
  <si>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</si>
  <si>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</si>
  <si>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</si>
  <si>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</si>
  <si>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</si>
  <si>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</si>
  <si>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</si>
  <si>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</si>
  <si>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</si>
  <si>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</si>
  <si>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</si>
  <si>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</si>
  <si>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</si>
  <si>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</si>
  <si>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</si>
  <si>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</si>
  <si>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</si>
  <si>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</si>
  <si>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</si>
  <si>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</si>
  <si>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</si>
  <si>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</si>
  <si>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</si>
  <si>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</si>
  <si>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</si>
  <si>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</si>
  <si>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</si>
  <si>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</si>
  <si>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</si>
  <si>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</si>
  <si>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</si>
  <si>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</si>
  <si>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</si>
  <si>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</si>
  <si>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</si>
  <si>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</si>
  <si>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</si>
  <si>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</si>
  <si>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</si>
  <si>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</si>
  <si>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</si>
  <si>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</si>
  <si>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</si>
  <si>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</si>
  <si>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</si>
  <si>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</si>
  <si>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</si>
  <si>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</si>
  <si>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</si>
  <si>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</si>
  <si>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</si>
  <si>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</si>
  <si>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</si>
  <si>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</si>
  <si>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</si>
  <si>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</si>
  <si>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</si>
  <si>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</si>
  <si>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</si>
  <si>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</si>
  <si>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</si>
  <si>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</si>
  <si>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</si>
  <si>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</si>
  <si>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</si>
  <si>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</si>
  <si>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</si>
  <si>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</si>
  <si>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</si>
  <si>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</si>
  <si>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</si>
  <si>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</si>
  <si>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</si>
  <si>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</si>
  <si>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</si>
  <si>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</si>
  <si>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</si>
  <si>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</si>
  <si>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</si>
  <si>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</si>
  <si>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</si>
  <si>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</si>
  <si>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</si>
  <si>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</si>
  <si>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</si>
  <si>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</si>
  <si>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</si>
  <si>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</si>
  <si>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</si>
  <si>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</si>
  <si>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</si>
  <si>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</si>
  <si>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</si>
  <si>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</si>
  <si>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</si>
  <si>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</si>
  <si>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</si>
  <si>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</si>
  <si>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</si>
  <si>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</si>
  <si>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</si>
  <si>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</si>
  <si>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</si>
  <si>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</si>
  <si>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</si>
  <si>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</si>
  <si>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</si>
  <si>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</si>
  <si>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</si>
  <si>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</si>
  <si>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</si>
  <si>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</si>
  <si>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</si>
  <si>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</si>
  <si>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</si>
  <si>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</si>
  <si>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</si>
  <si>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</si>
  <si>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</si>
  <si>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</si>
  <si>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</si>
  <si>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</si>
  <si>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</si>
  <si>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</si>
  <si>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</si>
  <si>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</si>
  <si>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</si>
  <si>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</si>
  <si>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</si>
  <si>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</si>
  <si>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</si>
  <si>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</si>
  <si>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</si>
  <si>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</si>
  <si>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</si>
  <si>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</si>
  <si>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</si>
  <si>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</si>
  <si>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</si>
  <si>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</si>
  <si>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</si>
  <si>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</si>
  <si>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</si>
  <si>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</si>
  <si>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</si>
  <si>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</si>
  <si>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</si>
  <si>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</si>
  <si>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</si>
  <si>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</si>
  <si>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</si>
  <si>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</si>
  <si>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</si>
  <si>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</si>
  <si>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</si>
  <si>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</si>
  <si>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</si>
  <si>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</si>
  <si>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</si>
  <si>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</si>
  <si>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</si>
  <si>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</si>
  <si>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</si>
  <si>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</si>
  <si>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</si>
  <si>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</si>
  <si>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</si>
  <si>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</si>
  <si>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</si>
  <si>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</si>
  <si>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</si>
  <si>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</si>
  <si>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</si>
  <si>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</si>
  <si>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</si>
  <si>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</si>
  <si>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</si>
  <si>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</si>
  <si>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</si>
  <si>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</si>
  <si>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</si>
  <si>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</si>
  <si>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</si>
  <si>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</si>
  <si>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</si>
  <si>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</si>
  <si>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</si>
  <si>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</si>
  <si>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</si>
  <si>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</si>
  <si>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</si>
  <si>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</si>
  <si>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</si>
  <si>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</si>
  <si>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</si>
  <si>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</si>
  <si>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</si>
  <si>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</si>
  <si>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</si>
  <si>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</si>
  <si>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</si>
  <si>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</si>
  <si>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</si>
  <si>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</si>
  <si>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</si>
  <si>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</si>
  <si>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</si>
  <si>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</si>
  <si>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</si>
  <si>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</si>
  <si>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</si>
  <si>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</si>
  <si>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</si>
  <si>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</si>
  <si>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</si>
  <si>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</si>
  <si>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</si>
  <si>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</si>
  <si>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</si>
  <si>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</si>
  <si>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</si>
  <si>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</si>
  <si>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</si>
  <si>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</si>
  <si>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</si>
  <si>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</si>
  <si>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</si>
  <si>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</si>
  <si>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</si>
  <si>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</si>
  <si>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</si>
  <si>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</si>
  <si>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</si>
  <si>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</si>
  <si>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</si>
  <si>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</si>
  <si>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</si>
  <si>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</si>
  <si>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</si>
  <si>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</si>
  <si>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</si>
  <si>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</si>
  <si>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</si>
  <si>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</si>
  <si>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</si>
  <si>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</si>
  <si>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</si>
  <si>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</si>
  <si>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</si>
  <si>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</si>
  <si>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</si>
  <si>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</si>
  <si>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</si>
  <si>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</si>
  <si>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</si>
  <si>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</si>
  <si>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</si>
  <si>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</si>
  <si>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</si>
  <si>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</si>
  <si>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</si>
  <si>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</si>
  <si>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</si>
  <si>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</si>
  <si>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</si>
  <si>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</si>
  <si>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</si>
  <si>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</si>
  <si>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</si>
  <si>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</si>
  <si>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</si>
  <si>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</si>
  <si>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</si>
  <si>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</si>
  <si>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</si>
  <si>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</si>
  <si>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</si>
  <si>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</si>
  <si>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</si>
  <si>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</si>
  <si>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</si>
  <si>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</si>
  <si>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</si>
  <si>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</si>
  <si>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</si>
  <si>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</si>
  <si>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</si>
  <si>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</si>
  <si>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</si>
  <si>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</si>
  <si>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</si>
  <si>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</si>
  <si>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</si>
  <si>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</si>
  <si>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</si>
  <si>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</si>
  <si>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</si>
  <si>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</si>
  <si>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</si>
  <si>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</si>
  <si>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</si>
  <si>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</si>
  <si>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</si>
  <si>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</si>
  <si>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</si>
  <si>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</si>
  <si>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</si>
  <si>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</si>
  <si>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</si>
  <si>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</si>
  <si>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</si>
  <si>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</si>
  <si>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</si>
  <si>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</si>
  <si>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</si>
  <si>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</si>
  <si>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</si>
  <si>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</si>
  <si>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</si>
  <si>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</si>
  <si>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</si>
  <si>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</si>
  <si>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</si>
  <si>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</si>
  <si>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</si>
  <si>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</si>
  <si>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</si>
  <si>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</si>
  <si>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</si>
  <si>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</si>
  <si>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</si>
  <si>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</si>
  <si>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</si>
  <si>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</si>
  <si>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</si>
  <si>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</si>
  <si>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</si>
  <si>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</si>
  <si>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</si>
  <si>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</si>
  <si>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</si>
  <si>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</si>
  <si>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</si>
  <si>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</si>
  <si>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</si>
  <si>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</si>
  <si>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</si>
  <si>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</si>
  <si>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</si>
  <si>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</si>
  <si>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</si>
  <si>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</si>
  <si>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</si>
  <si>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</si>
  <si>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</si>
  <si>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</si>
  <si>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</si>
  <si>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</si>
  <si>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</si>
  <si>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</si>
  <si>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</si>
  <si>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</si>
  <si>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</si>
  <si>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</si>
  <si>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</si>
  <si>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</si>
  <si>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</si>
  <si>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</si>
  <si>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</si>
  <si>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</si>
  <si>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</si>
  <si>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</si>
  <si>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</si>
  <si>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</si>
  <si>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</si>
  <si>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</si>
  <si>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</si>
  <si>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</si>
  <si>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</si>
  <si>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</si>
  <si>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</si>
  <si>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</si>
  <si>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</si>
  <si>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</si>
  <si>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</si>
  <si>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</si>
  <si>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</si>
  <si>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</si>
  <si>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</si>
  <si>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</si>
  <si>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</si>
  <si>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</si>
  <si>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</si>
  <si>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</si>
  <si>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</si>
  <si>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</si>
  <si>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</si>
  <si>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</si>
  <si>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</si>
  <si>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</si>
  <si>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</si>
  <si>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</si>
  <si>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</si>
  <si>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</si>
  <si>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</si>
  <si>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</si>
  <si>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</si>
  <si>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</si>
  <si>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</si>
  <si>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</si>
  <si>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</si>
  <si>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</si>
  <si>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</si>
  <si>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</si>
  <si>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</si>
  <si>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</si>
  <si>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</si>
  <si>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</si>
  <si>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</si>
  <si>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</si>
  <si>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</si>
  <si>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</si>
  <si>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</si>
  <si>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</si>
  <si>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</si>
  <si>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</si>
  <si>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</si>
  <si>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</si>
  <si>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</si>
  <si>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</si>
  <si>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</si>
  <si>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</si>
  <si>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</si>
  <si>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</si>
  <si>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</si>
  <si>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</si>
  <si>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</si>
  <si>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</si>
  <si>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</si>
  <si>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</si>
  <si>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</si>
  <si>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</si>
  <si>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</si>
  <si>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</si>
  <si>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</si>
  <si>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</si>
  <si>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</si>
  <si>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</si>
  <si>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</si>
  <si>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</si>
  <si>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</si>
  <si>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</si>
  <si>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</si>
  <si>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</si>
  <si>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</si>
  <si>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</si>
  <si>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</si>
  <si>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</si>
  <si>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</si>
  <si>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</si>
  <si>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</si>
  <si>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</si>
  <si>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</si>
  <si>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</si>
  <si>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</si>
  <si>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</si>
  <si>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</si>
  <si>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</si>
  <si>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</si>
  <si>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</si>
  <si>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</si>
  <si>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</si>
  <si>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</si>
  <si>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</si>
  <si>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</si>
  <si>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</si>
  <si>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</si>
  <si>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</si>
  <si>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</si>
  <si>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</si>
  <si>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</si>
  <si>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</si>
  <si>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</si>
  <si>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</si>
  <si>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</si>
  <si>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</si>
  <si>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</si>
  <si>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</si>
  <si>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</si>
  <si>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</si>
  <si>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</si>
  <si>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</si>
  <si>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</si>
  <si>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</si>
  <si>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</si>
  <si>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</si>
  <si>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</si>
  <si>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</si>
  <si>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</si>
  <si>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</si>
  <si>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</si>
  <si>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</si>
  <si>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</si>
  <si>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</si>
  <si>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</si>
  <si>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</si>
  <si>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</si>
  <si>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</si>
  <si>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</si>
  <si>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</si>
  <si>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</si>
  <si>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</si>
  <si>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</si>
  <si>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</si>
  <si>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</si>
  <si>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</si>
  <si>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</si>
  <si>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</si>
  <si>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</si>
  <si>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</si>
  <si>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</si>
  <si>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</si>
  <si>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</si>
  <si>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</si>
  <si>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</si>
  <si>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</si>
  <si>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</si>
  <si>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</si>
  <si>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</si>
  <si>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</si>
  <si>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</si>
  <si>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</si>
  <si>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</si>
  <si>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</si>
  <si>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</si>
  <si>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</si>
  <si>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</si>
  <si>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</si>
  <si>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</si>
  <si>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</si>
  <si>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</si>
  <si>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</si>
  <si>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</si>
  <si>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</si>
  <si>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</si>
  <si>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</si>
  <si>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</si>
  <si>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</si>
  <si>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</si>
  <si>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</si>
  <si>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</si>
  <si>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</si>
  <si>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</si>
  <si>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</si>
  <si>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</si>
  <si>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</si>
  <si>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</si>
  <si>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</si>
  <si>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</si>
  <si>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</si>
  <si>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</si>
  <si>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</si>
  <si>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</si>
  <si>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</si>
  <si>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</si>
  <si>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</si>
  <si>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</si>
  <si>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</si>
  <si>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</si>
  <si>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</si>
  <si>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</si>
  <si>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</si>
  <si>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</si>
  <si>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</si>
  <si>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</si>
  <si>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</si>
  <si>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</si>
  <si>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</si>
  <si>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</si>
  <si>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</si>
  <si>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</si>
  <si>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</si>
  <si>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</si>
  <si>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</si>
  <si>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</si>
  <si>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</si>
  <si>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</si>
  <si>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</si>
  <si>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</si>
  <si>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</si>
  <si>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</si>
  <si>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</si>
  <si>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</si>
  <si>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</si>
  <si>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</si>
  <si>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</si>
  <si>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</si>
  <si>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</si>
  <si>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</si>
  <si>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</si>
  <si>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</si>
  <si>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</si>
  <si>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</si>
  <si>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</si>
  <si>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</si>
  <si>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</si>
  <si>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</si>
  <si>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</si>
  <si>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</si>
  <si>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</si>
  <si>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</si>
  <si>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</si>
  <si>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</si>
  <si>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</si>
  <si>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</si>
  <si>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</si>
  <si>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</si>
  <si>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</si>
  <si>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</si>
  <si>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</si>
  <si>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</si>
  <si>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</si>
  <si>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</si>
  <si>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</si>
  <si>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</si>
  <si>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</si>
  <si>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</si>
  <si>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</si>
  <si>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</si>
  <si>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</si>
  <si>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</si>
  <si>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</si>
  <si>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</si>
  <si>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</si>
  <si>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</si>
  <si>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</si>
  <si>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</si>
  <si>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</si>
  <si>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</si>
  <si>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</si>
  <si>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</si>
  <si>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</si>
  <si>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</si>
  <si>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</si>
  <si>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</si>
  <si>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</si>
  <si>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</si>
  <si>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</si>
  <si>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</si>
  <si>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</si>
  <si>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</si>
  <si>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</si>
  <si>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</si>
  <si>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</si>
  <si>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</si>
  <si>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</si>
  <si>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</si>
  <si>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</si>
  <si>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</si>
  <si>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</si>
  <si>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</si>
  <si>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</si>
  <si>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</si>
  <si>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</si>
  <si>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</si>
  <si>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</si>
  <si>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</si>
  <si>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</si>
  <si>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</si>
  <si>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</si>
  <si>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</si>
  <si>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</si>
  <si>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</si>
  <si>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</si>
  <si>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</si>
  <si>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</si>
  <si>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</si>
  <si>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</si>
  <si>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</si>
  <si>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</si>
  <si>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</si>
  <si>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</si>
  <si>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</si>
  <si>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</si>
  <si>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</si>
  <si>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</si>
  <si>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</si>
  <si>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</si>
  <si>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</si>
  <si>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</si>
  <si>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</si>
  <si>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</si>
  <si>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</si>
  <si>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</si>
  <si>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</si>
  <si>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</si>
  <si>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</si>
  <si>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</si>
  <si>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</si>
  <si>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</si>
  <si>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</si>
  <si>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</si>
  <si>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</si>
  <si>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</si>
  <si>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</si>
  <si>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</si>
  <si>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</si>
  <si>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</si>
  <si>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</si>
  <si>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</si>
  <si>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</si>
  <si>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</si>
  <si>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</si>
  <si>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</si>
  <si>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</si>
  <si>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</si>
  <si>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</si>
  <si>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</si>
  <si>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</si>
  <si>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</si>
  <si>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</si>
  <si>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</si>
  <si>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</si>
  <si>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</si>
  <si>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</si>
  <si>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</si>
  <si>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</si>
  <si>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</si>
  <si>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</si>
  <si>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</si>
  <si>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</si>
  <si>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</si>
  <si>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</si>
  <si>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</si>
  <si>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</si>
  <si>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</si>
  <si>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</si>
  <si>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</si>
  <si>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</si>
  <si>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</si>
  <si>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</si>
  <si>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</si>
  <si>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</si>
  <si>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</si>
  <si>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</si>
  <si>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</si>
  <si>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</si>
  <si>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</si>
  <si>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</si>
  <si>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</si>
  <si>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</si>
  <si>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</si>
  <si>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</si>
  <si>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</si>
  <si>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</si>
  <si>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</si>
  <si>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</si>
  <si>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</si>
  <si>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</si>
  <si>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</si>
  <si>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</si>
  <si>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</si>
  <si>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</si>
  <si>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</si>
  <si>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</si>
  <si>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</si>
  <si>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</si>
  <si>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</si>
  <si>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</si>
  <si>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</si>
  <si>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</si>
  <si>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</si>
  <si>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</si>
  <si>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</si>
  <si>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</si>
  <si>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</si>
  <si>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</si>
  <si>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</si>
  <si>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</si>
  <si>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</si>
  <si>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</si>
  <si>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</si>
  <si>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</si>
  <si>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</si>
  <si>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</si>
  <si>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</si>
  <si>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</si>
  <si>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</si>
  <si>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</si>
  <si>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</si>
  <si>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</si>
  <si>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</si>
  <si>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</si>
  <si>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</si>
  <si>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</si>
  <si>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</si>
  <si>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</si>
  <si>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</si>
  <si>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</si>
  <si>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</si>
  <si>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</si>
  <si>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</si>
  <si>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</si>
  <si>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</si>
  <si>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</si>
  <si>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</si>
  <si>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</si>
  <si>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</si>
  <si>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</si>
  <si>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</si>
  <si>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</si>
  <si>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</si>
  <si>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</si>
  <si>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</si>
  <si>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</si>
  <si>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</si>
  <si>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</si>
  <si>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</si>
  <si>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</si>
  <si>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</si>
  <si>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</si>
  <si>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</si>
  <si>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</si>
  <si>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</si>
  <si>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</si>
  <si>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</si>
  <si>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</si>
  <si>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</si>
  <si>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</si>
  <si>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</si>
  <si>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</si>
  <si>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</si>
  <si>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</si>
  <si>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</si>
  <si>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</si>
  <si>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</si>
  <si>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</si>
  <si>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</si>
  <si>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</si>
  <si>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</si>
  <si>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</si>
  <si>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</si>
  <si>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</si>
  <si>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</si>
  <si>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</si>
  <si>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</si>
  <si>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</si>
  <si>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</si>
  <si>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</si>
  <si>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</si>
  <si>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</si>
  <si>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</si>
  <si>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</si>
  <si>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</si>
  <si>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</si>
  <si>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</si>
  <si>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</si>
  <si>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</si>
  <si>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</si>
  <si>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</si>
  <si>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</si>
  <si>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</si>
  <si>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</si>
  <si>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</si>
  <si>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</si>
  <si>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</si>
  <si>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</si>
  <si>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</si>
  <si>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</si>
  <si>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</si>
  <si>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</si>
  <si>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</si>
  <si>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</si>
  <si>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</si>
  <si>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</si>
  <si>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</si>
  <si>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</si>
  <si>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</si>
  <si>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</si>
  <si>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</si>
  <si>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</si>
  <si>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</si>
  <si>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</si>
  <si>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</si>
  <si>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</si>
  <si>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</si>
  <si>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</si>
  <si>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</si>
  <si>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</si>
  <si>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</si>
  <si>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</si>
  <si>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</si>
  <si>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</si>
  <si>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</si>
  <si>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</si>
  <si>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</si>
  <si>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</si>
  <si>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</si>
  <si>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</si>
  <si>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</si>
  <si>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</si>
  <si>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</si>
  <si>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</si>
  <si>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</si>
  <si>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</si>
  <si>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</si>
  <si>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</si>
  <si>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</si>
  <si>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</si>
  <si>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</si>
  <si>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</si>
  <si>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</si>
  <si>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</si>
  <si>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</si>
  <si>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</si>
  <si>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</si>
  <si>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</si>
  <si>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</si>
  <si>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</si>
  <si>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</si>
  <si>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</si>
  <si>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</si>
  <si>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</si>
  <si>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</si>
  <si>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</si>
  <si>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</si>
  <si>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</si>
  <si>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</si>
  <si>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</si>
  <si>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</si>
  <si>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</si>
  <si>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</si>
  <si>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</si>
  <si>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</si>
  <si>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</si>
  <si>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</si>
  <si>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</si>
  <si>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</si>
  <si>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</si>
  <si>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</si>
  <si>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</si>
  <si>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</si>
  <si>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</si>
  <si>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</si>
  <si>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</si>
  <si>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</si>
  <si>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</si>
  <si>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</si>
  <si>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</si>
  <si>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</si>
  <si>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</si>
  <si>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</si>
  <si>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</si>
  <si>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</si>
  <si>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</si>
  <si>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</si>
  <si>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</si>
  <si>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</si>
  <si>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</si>
  <si>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</si>
  <si>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</si>
  <si>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</si>
  <si>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</si>
  <si>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</si>
  <si>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</si>
  <si>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</si>
  <si>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</si>
  <si>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</si>
  <si>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</si>
  <si>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</si>
  <si>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</si>
  <si>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</si>
  <si>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</si>
  <si>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</si>
  <si>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</si>
  <si>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</si>
  <si>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</si>
  <si>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</si>
  <si>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</si>
  <si>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</si>
  <si>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</si>
  <si>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</si>
  <si>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</si>
  <si>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</si>
  <si>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</si>
  <si>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</si>
  <si>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</si>
  <si>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</si>
  <si>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</si>
  <si>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</si>
  <si>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</si>
  <si>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</si>
  <si>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</si>
  <si>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</si>
  <si>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</si>
  <si>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</si>
  <si>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</si>
  <si>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</si>
  <si>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</si>
  <si>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</si>
  <si>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</si>
  <si>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</si>
  <si>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</si>
  <si>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</si>
  <si>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</si>
  <si>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</si>
  <si>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</si>
  <si>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</si>
  <si>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</si>
  <si>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</si>
  <si>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</si>
  <si>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</si>
  <si>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</si>
  <si>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</si>
  <si>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</si>
  <si>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</si>
  <si>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</si>
  <si>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</si>
  <si>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</si>
  <si>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</si>
  <si>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</si>
  <si>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</si>
  <si>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</si>
  <si>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</si>
  <si>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</si>
  <si>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</si>
  <si>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</si>
  <si>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</si>
  <si>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</si>
  <si>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</si>
  <si>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</si>
  <si>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</si>
  <si>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</si>
  <si>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</si>
  <si>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</si>
  <si>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</si>
  <si>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</si>
  <si>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</si>
  <si>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</si>
  <si>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</si>
  <si>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</si>
  <si>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</si>
  <si>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</si>
  <si>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</si>
  <si>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</si>
  <si>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</si>
  <si>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</si>
  <si>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</si>
  <si>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</si>
  <si>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</si>
  <si>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</si>
  <si>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</si>
  <si>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</si>
  <si>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</si>
  <si>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</si>
  <si>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</si>
  <si>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</si>
  <si>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</si>
  <si>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</si>
  <si>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</si>
  <si>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</si>
  <si>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</si>
  <si>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</si>
  <si>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</si>
  <si>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</si>
  <si>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</si>
  <si>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</si>
  <si>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</si>
  <si>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</si>
  <si>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</si>
  <si>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</si>
  <si>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</si>
  <si>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</si>
  <si>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</si>
  <si>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</si>
  <si>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</si>
  <si>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</si>
  <si>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</si>
  <si>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</si>
  <si>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</si>
  <si>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</si>
  <si>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</si>
  <si>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</si>
  <si>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</si>
  <si>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</si>
  <si>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</si>
  <si>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</si>
  <si>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</si>
  <si>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</si>
  <si>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</si>
  <si>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</si>
  <si>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</si>
  <si>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</si>
  <si>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</si>
  <si>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</si>
  <si>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</si>
  <si>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</si>
  <si>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</si>
  <si>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</si>
  <si>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</si>
  <si>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</si>
  <si>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</si>
  <si>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</si>
  <si>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</si>
  <si>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</si>
  <si>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</si>
  <si>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</si>
  <si>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</si>
  <si>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</si>
  <si>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</si>
  <si>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</si>
  <si>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</si>
  <si>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</si>
  <si>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</si>
  <si>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</si>
  <si>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</si>
  <si>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</si>
  <si>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</si>
  <si>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</si>
  <si>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</si>
  <si>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</si>
  <si>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</si>
  <si>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</si>
  <si>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</si>
  <si>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</si>
  <si>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</si>
  <si>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</si>
  <si>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</si>
  <si>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</si>
  <si>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</si>
  <si>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</si>
  <si>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</si>
  <si>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</si>
  <si>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</si>
  <si>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</si>
  <si>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</si>
  <si>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</si>
  <si>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</si>
  <si>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</si>
  <si>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</si>
  <si>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</si>
  <si>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</si>
  <si>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</si>
  <si>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</si>
  <si>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</si>
  <si>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</si>
  <si>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</si>
  <si>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</si>
  <si>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</si>
  <si>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</si>
  <si>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</si>
  <si>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</si>
  <si>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</si>
  <si>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</si>
  <si>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</si>
  <si>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</si>
  <si>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</si>
  <si>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</si>
  <si>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</si>
  <si>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</si>
  <si>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</si>
  <si>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</si>
  <si>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</si>
  <si>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</si>
  <si>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</si>
  <si>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</si>
  <si>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</si>
  <si>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</si>
  <si>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</si>
  <si>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</si>
  <si>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</si>
  <si>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</si>
  <si>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</si>
  <si>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</si>
  <si>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</si>
  <si>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</si>
  <si>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</si>
  <si>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</si>
  <si>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</si>
  <si>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</si>
  <si>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</si>
  <si>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</si>
  <si>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</si>
  <si>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</si>
  <si>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</si>
  <si>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</si>
  <si>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</si>
  <si>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</si>
  <si>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</si>
  <si>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</si>
  <si>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</si>
  <si>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</si>
  <si>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</si>
  <si>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</si>
  <si>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</si>
  <si>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</si>
  <si>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</si>
  <si>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</si>
  <si>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</si>
  <si>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</si>
  <si>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</si>
  <si>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</si>
  <si>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</si>
  <si>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</si>
  <si>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</si>
  <si>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</si>
  <si>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</si>
  <si>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</si>
  <si>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</si>
  <si>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</si>
  <si>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</si>
  <si>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</si>
  <si>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</si>
  <si>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</si>
  <si>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</si>
  <si>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</si>
  <si>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</si>
  <si>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</si>
  <si>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</si>
  <si>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</si>
  <si>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</si>
  <si>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</si>
  <si>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</si>
  <si>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</si>
  <si>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</si>
  <si>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</si>
  <si>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</si>
  <si>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</si>
  <si>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</si>
  <si>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</si>
  <si>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</si>
  <si>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</si>
  <si>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</si>
  <si>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</si>
  <si>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</si>
  <si>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</si>
  <si>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</si>
  <si>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</si>
  <si>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</si>
  <si>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</si>
  <si>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</si>
  <si>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</si>
  <si>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</si>
  <si>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</si>
  <si>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</si>
  <si>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</si>
  <si>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</si>
  <si>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</si>
  <si>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</si>
  <si>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</si>
  <si>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</si>
  <si>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</si>
  <si>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</si>
  <si>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</si>
  <si>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</si>
  <si>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</si>
  <si>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</si>
  <si>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</si>
  <si>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</si>
  <si>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</si>
  <si>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</si>
  <si>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</si>
  <si>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</si>
  <si>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</si>
  <si>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</si>
  <si>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</si>
  <si>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</si>
  <si>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</si>
  <si>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</si>
  <si>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</si>
  <si>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</si>
  <si>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</si>
  <si>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</si>
  <si>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</si>
  <si>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</si>
  <si>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</si>
  <si>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</si>
  <si>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</si>
  <si>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</si>
  <si>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</si>
  <si>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</si>
  <si>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</si>
  <si>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</si>
  <si>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</si>
  <si>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</si>
  <si>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</si>
  <si>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</si>
  <si>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</si>
  <si>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</si>
  <si>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</si>
  <si>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</si>
  <si>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</si>
  <si>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</si>
  <si>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</si>
  <si>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</si>
  <si>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</si>
  <si>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</si>
  <si>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</si>
  <si>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</si>
  <si>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</si>
  <si>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</si>
  <si>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</si>
  <si>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</si>
  <si>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</si>
  <si>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</si>
  <si>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</si>
  <si>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</si>
  <si>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</si>
  <si>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</si>
  <si>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</si>
  <si>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</si>
  <si>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</si>
  <si>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</si>
  <si>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</si>
  <si>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</si>
  <si>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</si>
  <si>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</si>
  <si>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</si>
  <si>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</si>
  <si>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</si>
  <si>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</si>
  <si>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</si>
  <si>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</si>
  <si>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</si>
  <si>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</si>
  <si>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</si>
  <si>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</si>
  <si>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</si>
  <si>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</si>
  <si>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</si>
  <si>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</si>
  <si>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</si>
  <si>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</si>
  <si>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</si>
  <si>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</si>
  <si>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</si>
  <si>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</si>
  <si>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</si>
  <si>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</si>
  <si>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</si>
  <si>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</si>
  <si>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</si>
  <si>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</si>
  <si>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</si>
  <si>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</si>
  <si>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</si>
  <si>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</si>
  <si>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</si>
  <si>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</si>
  <si>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</si>
  <si>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</si>
  <si>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</si>
  <si>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</si>
  <si>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</si>
  <si>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</si>
  <si>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</si>
  <si>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</si>
  <si>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</si>
  <si>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</si>
  <si>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</si>
  <si>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</si>
  <si>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</si>
  <si>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</si>
  <si>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</si>
  <si>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</si>
  <si>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</si>
  <si>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</si>
  <si>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</si>
  <si>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</si>
  <si>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</si>
  <si>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</si>
  <si>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</si>
  <si>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</si>
  <si>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</si>
  <si>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</si>
  <si>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</si>
  <si>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</si>
  <si>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</si>
  <si>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</si>
  <si>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</si>
  <si>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</si>
  <si>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</si>
  <si>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</si>
  <si>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</si>
  <si>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</si>
  <si>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</si>
  <si>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</si>
  <si>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</si>
  <si>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</si>
  <si>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</si>
  <si>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</si>
  <si>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</si>
  <si>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</si>
  <si>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</si>
  <si>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</si>
  <si>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</si>
  <si>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</si>
  <si>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</si>
  <si>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</si>
  <si>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</si>
  <si>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</si>
  <si>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</si>
  <si>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</si>
  <si>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</si>
  <si>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</si>
  <si>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</si>
  <si>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</si>
  <si>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</si>
  <si>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</si>
  <si>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</si>
  <si>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</si>
  <si>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</si>
  <si>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</si>
  <si>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</si>
  <si>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</si>
  <si>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</si>
  <si>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</si>
  <si>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</si>
  <si>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</si>
  <si>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</si>
  <si>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</si>
  <si>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</si>
  <si>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</si>
  <si>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</si>
  <si>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</si>
  <si>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</si>
  <si>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</si>
  <si>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</si>
  <si>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</si>
  <si>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</si>
  <si>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</si>
  <si>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</si>
  <si>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</si>
  <si>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</si>
  <si>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</si>
  <si>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</si>
  <si>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</si>
  <si>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</si>
  <si>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</si>
  <si>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</si>
  <si>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</si>
  <si>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</si>
  <si>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</si>
  <si>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</si>
  <si>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</si>
  <si>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</si>
  <si>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</si>
  <si>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</si>
  <si>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</si>
  <si>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</si>
  <si>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</si>
  <si>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</si>
  <si>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</si>
  <si>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</si>
  <si>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</si>
  <si>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</si>
  <si>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</si>
  <si>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</si>
  <si>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</si>
  <si>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</si>
  <si>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</si>
  <si>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</si>
  <si>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</si>
  <si>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</si>
  <si>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</si>
  <si>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</si>
  <si>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</si>
  <si>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</si>
  <si>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</si>
  <si>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</si>
  <si>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</si>
  <si>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</si>
  <si>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</si>
  <si>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</si>
  <si>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</si>
  <si>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</si>
  <si>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</si>
  <si>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</si>
  <si>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</si>
  <si>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</si>
  <si>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</si>
  <si>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</si>
  <si>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</si>
  <si>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</si>
  <si>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</si>
  <si>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</si>
  <si>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</si>
  <si>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</si>
  <si>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</si>
  <si>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</si>
  <si>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</si>
  <si>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</si>
  <si>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</si>
  <si>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</si>
  <si>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</si>
  <si>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</si>
  <si>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</si>
  <si>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</si>
  <si>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</si>
  <si>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</si>
  <si>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</si>
  <si>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</si>
  <si>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</si>
  <si>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</si>
  <si>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</si>
  <si>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</si>
  <si>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</si>
  <si>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</si>
  <si>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</si>
  <si>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</si>
  <si>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</si>
  <si>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</si>
  <si>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</si>
  <si>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</si>
  <si>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</si>
  <si>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</si>
  <si>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</si>
  <si>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</si>
  <si>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</si>
  <si>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</si>
  <si>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</si>
  <si>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</si>
  <si>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</si>
  <si>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</si>
  <si>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</si>
  <si>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</si>
  <si>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</si>
  <si>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</si>
  <si>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</si>
  <si>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</si>
  <si>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</si>
  <si>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</si>
  <si>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</si>
  <si>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</si>
  <si>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</si>
  <si>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</si>
  <si>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</si>
  <si>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</si>
  <si>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</si>
  <si>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</si>
  <si>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</si>
  <si>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</si>
  <si>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</si>
  <si>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</si>
  <si>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</si>
  <si>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</si>
  <si>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</si>
  <si>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</si>
  <si>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</si>
  <si>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</si>
  <si>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</si>
  <si>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</si>
  <si>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</si>
  <si>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</si>
  <si>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</si>
  <si>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</si>
  <si>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</si>
  <si>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</si>
  <si>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</si>
  <si>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</si>
  <si>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</si>
  <si>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</si>
  <si>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</si>
  <si>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</si>
  <si>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</si>
  <si>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</si>
  <si>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</si>
  <si>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</si>
  <si>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</si>
  <si>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</si>
  <si>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</si>
  <si>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</si>
  <si>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</si>
  <si>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</si>
  <si>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</si>
  <si>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</si>
  <si>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</si>
  <si>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</si>
  <si>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</si>
  <si>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</si>
  <si>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</si>
  <si>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</si>
  <si>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</si>
  <si>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</si>
  <si>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</si>
  <si>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</si>
  <si>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</si>
  <si>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</si>
  <si>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</si>
  <si>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</si>
  <si>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</si>
  <si>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</si>
  <si>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</si>
  <si>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</si>
  <si>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</si>
  <si>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</si>
  <si>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</si>
  <si>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</si>
  <si>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</si>
  <si>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</si>
  <si>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</si>
  <si>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</si>
  <si>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</si>
  <si>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</si>
  <si>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</si>
  <si>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</si>
  <si>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</si>
  <si>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</si>
  <si>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</si>
  <si>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</si>
  <si>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</si>
  <si>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</si>
  <si>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</si>
  <si>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</si>
  <si>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</si>
  <si>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</si>
  <si>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</si>
  <si>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</si>
  <si>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</si>
  <si>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</si>
  <si>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</si>
  <si>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</si>
  <si>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</si>
  <si>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</si>
  <si>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</si>
  <si>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</si>
  <si>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</si>
  <si>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</si>
  <si>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</si>
  <si>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</si>
  <si>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</si>
  <si>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</si>
  <si>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</si>
  <si>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</si>
  <si>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</si>
  <si>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</si>
  <si>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</si>
  <si>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</si>
  <si>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</si>
  <si>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</si>
  <si>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</si>
  <si>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</si>
  <si>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</si>
  <si>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</si>
  <si>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</si>
  <si>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</si>
  <si>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</si>
  <si>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</si>
  <si>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</si>
  <si>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</si>
  <si>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</si>
  <si>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</si>
  <si>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</si>
  <si>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</si>
  <si>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</si>
  <si>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</si>
  <si>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</si>
  <si>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</si>
  <si>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</si>
  <si>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</si>
  <si>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</si>
  <si>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</si>
  <si>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</si>
  <si>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</si>
  <si>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</si>
  <si>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</si>
  <si>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</si>
  <si>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</si>
  <si>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</si>
  <si>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</si>
  <si>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</si>
  <si>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</si>
  <si>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</si>
  <si>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</si>
  <si>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</si>
  <si>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</si>
  <si>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</si>
  <si>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</si>
  <si>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</si>
  <si>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</si>
  <si>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</si>
  <si>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</si>
  <si>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</si>
  <si>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</si>
  <si>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</si>
  <si>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</si>
  <si>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</si>
  <si>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</si>
  <si>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</si>
  <si>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</si>
  <si>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</si>
  <si>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</si>
  <si>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</si>
  <si>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</si>
  <si>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</si>
  <si>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</si>
  <si>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</si>
  <si>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</si>
  <si>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</si>
  <si>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</si>
  <si>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</si>
  <si>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</si>
  <si>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</si>
  <si>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</si>
  <si>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</si>
  <si>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</si>
  <si>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</si>
  <si>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</si>
  <si>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</si>
  <si>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</si>
  <si>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</si>
  <si>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</si>
  <si>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</si>
  <si>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</si>
  <si>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</si>
  <si>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</si>
  <si>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</si>
  <si>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</si>
  <si>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</si>
  <si>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</si>
  <si>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</si>
  <si>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</si>
  <si>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</si>
  <si>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</si>
  <si>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</si>
  <si>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</si>
  <si>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</si>
  <si>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</si>
  <si>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</si>
  <si>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</si>
  <si>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</si>
  <si>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</si>
  <si>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</si>
  <si>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</si>
  <si>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</si>
  <si>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</si>
  <si>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</si>
  <si>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</si>
  <si>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</si>
  <si>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</si>
  <si>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</si>
  <si>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</si>
  <si>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</si>
  <si>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</si>
  <si>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</si>
  <si>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</si>
  <si>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</si>
  <si>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</si>
  <si>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</si>
  <si>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</si>
  <si>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</si>
  <si>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</si>
  <si>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</si>
  <si>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</si>
  <si>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</si>
  <si>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</si>
  <si>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</si>
  <si>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</si>
  <si>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</si>
  <si>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</si>
  <si>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</si>
  <si>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</si>
  <si>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</si>
  <si>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</si>
  <si>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</si>
  <si>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</si>
  <si>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</si>
  <si>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</si>
  <si>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</si>
  <si>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</si>
  <si>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</si>
  <si>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</si>
  <si>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</si>
  <si>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</si>
  <si>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</si>
  <si>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</si>
  <si>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</si>
  <si>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</si>
  <si>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</si>
  <si>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</si>
  <si>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</si>
  <si>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</si>
  <si>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</si>
  <si>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</si>
  <si>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</si>
  <si>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</si>
  <si>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</si>
  <si>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</si>
  <si>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</si>
  <si>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</si>
  <si>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</si>
  <si>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</si>
  <si>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</si>
  <si>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</si>
  <si>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</si>
  <si>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</si>
  <si>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</si>
  <si>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</si>
  <si>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</si>
  <si>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</si>
  <si>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</si>
  <si>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</si>
  <si>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</si>
  <si>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</si>
  <si>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</si>
  <si>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</si>
  <si>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</si>
  <si>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</si>
  <si>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</si>
  <si>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</si>
  <si>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</si>
  <si>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</si>
  <si>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</si>
  <si>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</si>
  <si>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</si>
  <si>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</si>
  <si>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</si>
  <si>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</si>
  <si>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</si>
  <si>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</si>
  <si>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</si>
  <si>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</si>
  <si>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</si>
  <si>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</si>
  <si>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</si>
  <si>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</si>
  <si>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</si>
  <si>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</si>
  <si>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</si>
  <si>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</si>
  <si>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</si>
  <si>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</si>
  <si>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</si>
  <si>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</si>
  <si>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</si>
  <si>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</si>
  <si>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</si>
  <si>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</si>
  <si>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</si>
  <si>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</si>
  <si>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</si>
  <si>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</si>
  <si>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</si>
  <si>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</si>
  <si>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</si>
  <si>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</si>
  <si>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</si>
  <si>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</si>
  <si>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</si>
  <si>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</si>
  <si>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</si>
  <si>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</si>
  <si>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</si>
  <si>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</si>
  <si>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</si>
  <si>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</si>
  <si>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</si>
  <si>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</si>
  <si>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</si>
  <si>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</si>
  <si>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</si>
  <si>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</si>
  <si>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</si>
  <si>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</si>
  <si>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</si>
  <si>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</si>
  <si>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</si>
  <si>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</si>
  <si>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</si>
  <si>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</si>
  <si>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</si>
  <si>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</si>
  <si>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</si>
  <si>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</si>
  <si>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</si>
  <si>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</si>
  <si>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</si>
  <si>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</si>
  <si>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</si>
  <si>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</si>
  <si>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</si>
  <si>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</si>
  <si>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</si>
  <si>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</si>
  <si>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</si>
  <si>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</si>
  <si>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</si>
  <si>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</si>
  <si>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</si>
  <si>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</si>
  <si>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</si>
  <si>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</si>
  <si>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</si>
  <si>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</si>
  <si>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</si>
  <si>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</si>
  <si>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</si>
  <si>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</si>
  <si>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</si>
  <si>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</si>
  <si>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</si>
  <si>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</si>
  <si>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</si>
  <si>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</si>
  <si>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</si>
  <si>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</si>
  <si>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</si>
  <si>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</si>
  <si>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</si>
  <si>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</si>
  <si>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</si>
  <si>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</si>
  <si>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</si>
  <si>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</si>
  <si>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</si>
  <si>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</si>
  <si>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</si>
  <si>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</si>
  <si>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</si>
  <si>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</si>
  <si>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</si>
  <si>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</si>
  <si>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</si>
  <si>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</si>
  <si>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</si>
  <si>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</si>
  <si>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</si>
  <si>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</si>
  <si>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</si>
  <si>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</si>
  <si>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</si>
  <si>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</si>
  <si>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</si>
  <si>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</si>
  <si>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</si>
  <si>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</si>
  <si>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</si>
  <si>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</si>
  <si>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</si>
  <si>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</si>
  <si>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</si>
  <si>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</si>
  <si>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</si>
  <si>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</si>
  <si>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</si>
  <si>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</si>
  <si>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</si>
  <si>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</si>
  <si>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</si>
  <si>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</si>
  <si>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</si>
  <si>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</si>
  <si>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</si>
  <si>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</si>
  <si>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</si>
  <si>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</si>
  <si>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</si>
  <si>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</si>
  <si>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</si>
  <si>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</si>
  <si>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</si>
  <si>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</si>
  <si>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</si>
  <si>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</si>
  <si>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</si>
  <si>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</si>
  <si>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</si>
  <si>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</si>
  <si>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</si>
  <si>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</si>
  <si>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</si>
  <si>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</si>
  <si>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</si>
  <si>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</si>
  <si>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</si>
  <si>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</si>
  <si>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</si>
  <si>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</si>
  <si>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</si>
  <si>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</si>
  <si>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</si>
  <si>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</si>
  <si>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</si>
  <si>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</si>
  <si>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</si>
  <si>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</si>
  <si>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</si>
  <si>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</si>
  <si>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</si>
  <si>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</si>
  <si>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</si>
  <si>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</si>
  <si>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</si>
  <si>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</si>
  <si>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</si>
  <si>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</si>
  <si>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</si>
  <si>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</si>
  <si>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</si>
  <si>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</si>
  <si>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</si>
  <si>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</si>
  <si>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</si>
  <si>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</si>
  <si>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</si>
  <si>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</si>
  <si>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</si>
  <si>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</si>
  <si>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</si>
  <si>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</si>
  <si>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</si>
  <si>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</si>
  <si>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</si>
  <si>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</si>
  <si>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</si>
  <si>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</si>
  <si>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</si>
  <si>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</si>
  <si>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</si>
  <si>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</si>
  <si>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</si>
  <si>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</si>
  <si>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</si>
  <si>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</si>
  <si>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</si>
  <si>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</si>
  <si>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</si>
  <si>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</si>
  <si>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</si>
  <si>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</si>
  <si>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</si>
  <si>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</si>
  <si>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</si>
  <si>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</si>
  <si>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</si>
  <si>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</si>
  <si>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</si>
  <si>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</si>
  <si>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</si>
  <si>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</si>
  <si>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</si>
  <si>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</si>
  <si>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</si>
  <si>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</si>
  <si>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</si>
  <si>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</si>
  <si>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</si>
  <si>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</si>
  <si>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</si>
  <si>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</si>
  <si>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</si>
  <si>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</si>
  <si>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</si>
  <si>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</si>
  <si>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</si>
  <si>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</si>
  <si>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</si>
  <si>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</si>
  <si>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</si>
  <si>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</si>
  <si>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</si>
  <si>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</si>
  <si>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</si>
  <si>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</si>
  <si>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</si>
  <si>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</si>
  <si>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</si>
  <si>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</si>
  <si>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</si>
  <si>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</si>
  <si>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</si>
  <si>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</si>
  <si>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</si>
  <si>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</si>
  <si>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</si>
  <si>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</si>
  <si>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</si>
  <si>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</si>
  <si>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</si>
  <si>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</si>
  <si>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</si>
  <si>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</si>
  <si>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</si>
  <si>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</si>
  <si>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</si>
  <si>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</si>
  <si>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</si>
  <si>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</si>
  <si>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</si>
  <si>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</si>
  <si>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</si>
  <si>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</si>
  <si>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</si>
  <si>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</si>
  <si>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</si>
  <si>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</si>
  <si>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</si>
  <si>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</si>
  <si>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</si>
  <si>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</si>
  <si>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</si>
  <si>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</si>
  <si>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</si>
  <si>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</si>
  <si>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</si>
  <si>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</si>
  <si>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</si>
  <si>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</si>
  <si>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</si>
  <si>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</si>
  <si>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</si>
  <si>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</si>
  <si>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</si>
  <si>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</si>
  <si>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</si>
  <si>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</si>
  <si>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</si>
  <si>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</si>
  <si>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</si>
  <si>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</si>
  <si>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</si>
  <si>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</si>
  <si>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</si>
  <si>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</si>
  <si>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</si>
  <si>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</si>
  <si>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</si>
  <si>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</si>
  <si>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</si>
  <si>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</si>
  <si>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</si>
  <si>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</si>
  <si>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</si>
  <si>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</si>
  <si>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</si>
  <si>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</si>
  <si>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</si>
  <si>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</si>
  <si>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</si>
  <si>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</si>
  <si>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</si>
  <si>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</si>
  <si>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</si>
  <si>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</si>
  <si>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</si>
  <si>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</si>
  <si>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</si>
  <si>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</si>
  <si>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</si>
  <si>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</si>
  <si>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</si>
  <si>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</si>
  <si>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</si>
  <si>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</si>
  <si>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</si>
  <si>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</si>
  <si>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</si>
  <si>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</si>
  <si>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</si>
  <si>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</si>
  <si>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</si>
  <si>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</si>
  <si>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</si>
  <si>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</si>
  <si>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</si>
  <si>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</si>
  <si>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</si>
  <si>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</si>
  <si>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</si>
  <si>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</si>
  <si>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</si>
  <si>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</si>
  <si>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</si>
  <si>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</si>
  <si>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</si>
  <si>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</si>
  <si>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</si>
  <si>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</si>
  <si>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</si>
  <si>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</si>
  <si>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</si>
  <si>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</si>
  <si>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</si>
  <si>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</si>
  <si>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</si>
  <si>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</si>
  <si>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</si>
  <si>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</si>
  <si>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</si>
  <si>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</si>
  <si>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</si>
  <si>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</si>
  <si>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</si>
  <si>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</si>
  <si>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</si>
  <si>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</si>
  <si>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</si>
  <si>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</si>
  <si>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</si>
  <si>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</si>
  <si>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</si>
  <si>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</si>
  <si>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</si>
  <si>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</si>
  <si>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</si>
  <si>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</si>
  <si>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</si>
  <si>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</si>
  <si>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</si>
  <si>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</si>
  <si>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</si>
  <si>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</si>
  <si>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</si>
  <si>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</si>
  <si>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</si>
  <si>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</si>
  <si>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</si>
  <si>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</si>
  <si>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</si>
  <si>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</si>
  <si>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</si>
  <si>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</si>
  <si>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</si>
  <si>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</si>
  <si>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</si>
  <si>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</si>
  <si>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</si>
  <si>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</si>
  <si>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</si>
  <si>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</si>
  <si>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</si>
  <si>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</si>
  <si>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</si>
  <si>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</si>
  <si>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</si>
  <si>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</si>
  <si>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</si>
  <si>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</si>
  <si>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</si>
  <si>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</si>
  <si>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</si>
  <si>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</si>
  <si>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</si>
  <si>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</si>
  <si>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</si>
  <si>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</si>
  <si>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</si>
  <si>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</si>
  <si>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</si>
  <si>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</si>
  <si>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</si>
  <si>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</si>
  <si>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</si>
  <si>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</si>
  <si>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</si>
  <si>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</si>
  <si>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</si>
  <si>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</si>
  <si>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</si>
  <si>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</si>
  <si>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</si>
  <si>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</si>
  <si>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</si>
  <si>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</si>
  <si>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</si>
  <si>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</si>
  <si>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</si>
  <si>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</si>
  <si>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</si>
  <si>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</si>
  <si>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</si>
  <si>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</si>
  <si>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</si>
  <si>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</si>
  <si>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</si>
  <si>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</si>
  <si>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</si>
  <si>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</si>
  <si>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</si>
  <si>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</si>
  <si>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</si>
  <si>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</si>
  <si>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</si>
  <si>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</si>
  <si>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</si>
  <si>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</si>
  <si>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</si>
  <si>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</si>
  <si>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</si>
  <si>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</si>
  <si>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</si>
  <si>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</si>
  <si>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</si>
  <si>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</si>
  <si>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</si>
  <si>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</si>
  <si>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</si>
  <si>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</si>
  <si>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</si>
  <si>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</si>
  <si>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</si>
  <si>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</si>
  <si>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</si>
  <si>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</si>
  <si>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</si>
  <si>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</si>
  <si>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</si>
  <si>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</si>
  <si>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</si>
  <si>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</si>
  <si>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</si>
  <si>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</si>
  <si>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</si>
  <si>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</si>
  <si>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</si>
  <si>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</si>
  <si>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</si>
  <si>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</si>
  <si>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</si>
  <si>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</si>
  <si>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</si>
  <si>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</si>
  <si>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</si>
  <si>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</si>
  <si>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</si>
  <si>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</si>
  <si>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</si>
  <si>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</si>
  <si>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</si>
  <si>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</si>
  <si>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</si>
  <si>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</si>
  <si>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</si>
  <si>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</si>
  <si>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</si>
  <si>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</si>
  <si>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</si>
  <si>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</si>
  <si>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</si>
  <si>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</si>
  <si>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</si>
  <si>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</si>
  <si>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</si>
  <si>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</si>
  <si>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</si>
  <si>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</si>
  <si>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</si>
  <si>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</si>
  <si>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</si>
  <si>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</si>
  <si>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</si>
  <si>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</si>
  <si>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</si>
  <si>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</si>
  <si>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</si>
  <si>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</si>
  <si>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</si>
  <si>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</si>
  <si>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</si>
  <si>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</si>
  <si>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</si>
  <si>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</si>
  <si>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</si>
  <si>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</si>
  <si>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</si>
  <si>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</si>
  <si>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</si>
  <si>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</si>
  <si>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</si>
  <si>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</si>
  <si>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</si>
  <si>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</si>
  <si>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</si>
  <si>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</si>
  <si>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</si>
  <si>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</si>
  <si>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</si>
  <si>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</si>
  <si>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</si>
  <si>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</si>
  <si>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</si>
  <si>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</si>
  <si>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</si>
  <si>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</si>
  <si>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</si>
  <si>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</si>
  <si>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</si>
  <si>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</si>
  <si>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</si>
  <si>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</si>
  <si>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</si>
  <si>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</si>
  <si>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</si>
  <si>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</si>
  <si>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</si>
  <si>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</si>
  <si>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</si>
  <si>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</si>
  <si>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</si>
  <si>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</si>
  <si>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</si>
  <si>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</si>
  <si>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</si>
  <si>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</si>
  <si>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</si>
  <si>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</si>
  <si>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</si>
  <si>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</si>
  <si>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</si>
  <si>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</si>
  <si>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</si>
  <si>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</si>
  <si>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</si>
  <si>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</si>
  <si>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</si>
  <si>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</si>
  <si>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</si>
  <si>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</si>
  <si>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</si>
  <si>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</si>
  <si>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</si>
  <si>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</si>
  <si>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</si>
  <si>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</si>
  <si>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</si>
  <si>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</si>
  <si>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</si>
  <si>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</si>
  <si>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</si>
  <si>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</si>
  <si>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</si>
  <si>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</si>
  <si>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</si>
  <si>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</si>
  <si>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</si>
  <si>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</si>
  <si>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</si>
  <si>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</si>
  <si>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</si>
  <si>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</si>
  <si>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</si>
  <si>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</si>
  <si>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</si>
  <si>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</si>
  <si>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</si>
  <si>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</si>
  <si>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</si>
  <si>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</si>
  <si>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</si>
  <si>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</si>
  <si>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</si>
  <si>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</si>
  <si>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</si>
  <si>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</si>
  <si>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</si>
  <si>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</si>
  <si>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</si>
  <si>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</si>
  <si>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</si>
  <si>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</si>
  <si>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</si>
  <si>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</si>
  <si>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</si>
  <si>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</si>
  <si>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</si>
  <si>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</si>
  <si>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</si>
  <si>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</si>
  <si>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</si>
  <si>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</si>
  <si>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</si>
  <si>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</si>
  <si>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</si>
  <si>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</si>
  <si>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</si>
  <si>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</si>
  <si>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</si>
  <si>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</si>
  <si>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</si>
  <si>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</si>
  <si>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</si>
  <si>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</si>
  <si>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</si>
  <si>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</si>
  <si>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</si>
  <si>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</si>
  <si>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</si>
  <si>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</si>
  <si>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</si>
  <si>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</si>
  <si>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</si>
  <si>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</si>
  <si>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</si>
  <si>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</si>
  <si>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</si>
  <si>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</si>
  <si>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</si>
  <si>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</si>
  <si>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</si>
  <si>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</si>
  <si>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</si>
  <si>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</si>
  <si>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</si>
  <si>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</si>
  <si>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</si>
  <si>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</si>
  <si>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</si>
  <si>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</si>
  <si>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</si>
  <si>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</si>
  <si>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</si>
  <si>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</si>
  <si>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</si>
  <si>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</si>
  <si>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</si>
  <si>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</si>
  <si>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</si>
  <si>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</si>
  <si>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</si>
  <si>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</si>
  <si>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</si>
  <si>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</si>
  <si>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</si>
  <si>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</si>
  <si>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</si>
  <si>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</si>
  <si>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</si>
  <si>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</si>
  <si>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</si>
  <si>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</si>
  <si>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</si>
  <si>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</si>
  <si>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</si>
  <si>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</si>
  <si>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</si>
  <si>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</si>
  <si>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</si>
  <si>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</si>
  <si>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</si>
  <si>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</si>
  <si>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</si>
  <si>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</si>
  <si>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</si>
  <si>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</si>
  <si>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</si>
  <si>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</si>
  <si>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</si>
  <si>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</si>
  <si>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</si>
  <si>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</si>
  <si>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</si>
  <si>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</si>
  <si>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</si>
  <si>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</si>
  <si>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</si>
  <si>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</si>
  <si>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</si>
  <si>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</si>
  <si>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</si>
  <si>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</si>
  <si>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</si>
  <si>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</si>
  <si>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</si>
  <si>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</si>
  <si>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</si>
  <si>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</si>
  <si>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</si>
  <si>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</si>
  <si>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</si>
  <si>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</si>
  <si>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</si>
  <si>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</si>
  <si>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</si>
  <si>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</si>
  <si>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</si>
  <si>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</si>
  <si>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</si>
  <si>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</si>
  <si>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</si>
  <si>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</si>
  <si>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</si>
  <si>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</si>
  <si>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</si>
  <si>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</si>
  <si>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</si>
  <si>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</si>
  <si>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</si>
  <si>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</si>
  <si>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</si>
  <si>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</si>
  <si>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</si>
  <si>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</si>
  <si>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</si>
  <si>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</si>
  <si>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</si>
  <si>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</si>
  <si>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</si>
  <si>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</si>
  <si>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</si>
  <si>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</si>
  <si>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</si>
  <si>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</si>
  <si>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</si>
  <si>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</si>
  <si>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</si>
  <si>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</si>
  <si>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</si>
  <si>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</si>
  <si>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</si>
  <si>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</si>
  <si>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</si>
  <si>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</si>
  <si>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</si>
  <si>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</si>
  <si>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</si>
  <si>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</si>
  <si>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</si>
  <si>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</si>
  <si>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</si>
  <si>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</si>
  <si>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</si>
  <si>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</si>
  <si>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</si>
  <si>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</si>
  <si>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</si>
  <si>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</si>
  <si>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</si>
  <si>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</si>
  <si>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</si>
  <si>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</si>
  <si>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</si>
  <si>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</si>
  <si>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</si>
  <si>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</si>
  <si>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</si>
  <si>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</si>
  <si>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</si>
  <si>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</si>
  <si>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</si>
  <si>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</si>
  <si>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</si>
  <si>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</si>
  <si>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</si>
  <si>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</si>
  <si>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</si>
  <si>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</si>
  <si>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</si>
  <si>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</si>
  <si>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</si>
  <si>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</si>
  <si>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</si>
  <si>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</si>
  <si>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</si>
  <si>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</si>
  <si>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</si>
  <si>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</si>
  <si>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</si>
  <si>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</si>
  <si>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</si>
  <si>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</si>
  <si>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</si>
  <si>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</si>
  <si>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</si>
  <si>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</si>
  <si>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</si>
  <si>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</si>
  <si>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</si>
  <si>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</si>
  <si>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</si>
  <si>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</si>
  <si>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</si>
  <si>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</si>
  <si>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</si>
  <si>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</si>
  <si>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</si>
  <si>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</si>
  <si>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</si>
  <si>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</si>
  <si>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</si>
  <si>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</si>
  <si>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</si>
  <si>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</si>
  <si>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</si>
  <si>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</si>
  <si>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</si>
  <si>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</si>
  <si>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</si>
  <si>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</si>
  <si>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</si>
  <si>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</si>
  <si>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</si>
  <si>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</si>
  <si>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</si>
  <si>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</si>
  <si>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</si>
  <si>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</si>
  <si>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</si>
  <si>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</si>
  <si>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</si>
  <si>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</si>
  <si>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</si>
  <si>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</si>
  <si>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</si>
  <si>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</si>
  <si>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</si>
  <si>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</si>
  <si>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</si>
  <si>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</si>
  <si>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</si>
  <si>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</si>
  <si>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</si>
  <si>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</si>
  <si>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</si>
  <si>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</si>
  <si>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</si>
  <si>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</si>
  <si>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</si>
  <si>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</si>
  <si>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</si>
  <si>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</si>
  <si>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</si>
  <si>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</si>
  <si>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</si>
  <si>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</si>
  <si>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</si>
  <si>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</si>
  <si>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</si>
  <si>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</si>
  <si>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</si>
  <si>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</si>
  <si>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</si>
  <si>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</si>
  <si>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</si>
  <si>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</si>
  <si>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</si>
  <si>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</si>
  <si>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</si>
  <si>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</si>
  <si>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</si>
  <si>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</si>
  <si>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</si>
  <si>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</si>
  <si>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</si>
  <si>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</si>
  <si>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</si>
  <si>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</si>
  <si>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</si>
  <si>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</si>
  <si>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</si>
  <si>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</si>
  <si>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</si>
  <si>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</si>
  <si>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</si>
  <si>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</si>
  <si>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</si>
  <si>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</si>
  <si>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</si>
  <si>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</si>
  <si>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</si>
  <si>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</si>
  <si>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</si>
  <si>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</si>
  <si>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</si>
  <si>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</si>
  <si>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</si>
  <si>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</si>
  <si>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</si>
  <si>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</si>
  <si>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</si>
  <si>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</si>
  <si>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</si>
  <si>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</si>
  <si>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</si>
  <si>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</si>
  <si>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</si>
  <si>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</si>
  <si>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</si>
  <si>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</si>
  <si>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</si>
  <si>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</si>
  <si>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</si>
  <si>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</si>
  <si>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</si>
  <si>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</si>
  <si>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</si>
  <si>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</si>
  <si>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</si>
  <si>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</si>
  <si>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</si>
  <si>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</si>
  <si>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</si>
  <si>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</si>
  <si>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</si>
  <si>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</si>
  <si>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</si>
  <si>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</si>
  <si>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</si>
  <si>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</si>
  <si>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</si>
  <si>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</si>
  <si>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</si>
  <si>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</si>
  <si>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</si>
  <si>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</si>
  <si>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</si>
  <si>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</si>
  <si>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</si>
  <si>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</si>
  <si>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</si>
  <si>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</si>
  <si>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</si>
  <si>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</si>
  <si>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</si>
  <si>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</si>
  <si>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</si>
  <si>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</si>
  <si>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</si>
  <si>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</si>
  <si>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</si>
  <si>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</si>
  <si>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</si>
  <si>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</si>
  <si>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</si>
  <si>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</si>
  <si>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</si>
  <si>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</si>
  <si>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</si>
  <si>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</si>
  <si>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</si>
  <si>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</si>
  <si>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</si>
  <si>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</si>
  <si>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</si>
  <si>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</si>
  <si>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</si>
  <si>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</si>
  <si>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</si>
  <si>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</si>
  <si>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</si>
  <si>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</si>
  <si>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</si>
  <si>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</si>
  <si>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</si>
  <si>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</si>
  <si>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</si>
  <si>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</si>
  <si>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</si>
  <si>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</si>
  <si>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</si>
  <si>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</si>
  <si>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</si>
  <si>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</si>
  <si>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</si>
  <si>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</si>
  <si>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</si>
  <si>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</si>
  <si>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</si>
  <si>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</si>
  <si>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</si>
  <si>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</si>
  <si>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</si>
  <si>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</si>
  <si>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</si>
  <si>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</si>
  <si>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</si>
  <si>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</si>
  <si>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</si>
  <si>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</si>
  <si>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</si>
  <si>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</si>
  <si>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</si>
  <si>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</si>
  <si>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</si>
  <si>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</si>
  <si>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</si>
  <si>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</si>
  <si>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</si>
  <si>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</si>
  <si>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</si>
  <si>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</si>
  <si>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</si>
  <si>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</si>
  <si>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</si>
  <si>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</si>
  <si>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</si>
  <si>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</si>
  <si>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</si>
  <si>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</si>
  <si>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</si>
  <si>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</si>
  <si>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</si>
  <si>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</si>
  <si>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</si>
  <si>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</si>
  <si>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</si>
  <si>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</si>
  <si>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</si>
  <si>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</si>
  <si>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</si>
  <si>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</si>
  <si>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</si>
  <si>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</si>
  <si>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</si>
  <si>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</si>
  <si>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</si>
  <si>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</si>
  <si>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</si>
  <si>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</si>
  <si>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</si>
  <si>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</si>
  <si>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</si>
  <si>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</si>
  <si>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</si>
  <si>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</si>
  <si>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</si>
  <si>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</si>
  <si>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</si>
  <si>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</si>
  <si>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</si>
  <si>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</si>
  <si>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</si>
  <si>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</si>
  <si>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</si>
  <si>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</si>
  <si>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</si>
  <si>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</si>
  <si>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</si>
  <si>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</si>
  <si>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</si>
  <si>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</si>
  <si>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</si>
  <si>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</si>
  <si>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</si>
  <si>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</si>
  <si>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</si>
  <si>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</si>
  <si>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</si>
  <si>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</si>
  <si>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</si>
  <si>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</si>
  <si>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</si>
  <si>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</si>
  <si>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</si>
  <si>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</si>
  <si>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</si>
  <si>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</si>
  <si>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</si>
  <si>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</si>
  <si>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</si>
  <si>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</si>
  <si>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</si>
  <si>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</si>
  <si>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</si>
  <si>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</si>
  <si>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</si>
  <si>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</si>
  <si>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</si>
  <si>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</si>
  <si>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</si>
  <si>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</si>
  <si>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</si>
  <si>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</si>
  <si>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</si>
  <si>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</si>
  <si>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</si>
  <si>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</si>
  <si>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</si>
  <si>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</si>
  <si>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</si>
  <si>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</si>
  <si>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</si>
  <si>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</si>
  <si>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</si>
  <si>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</si>
  <si>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</si>
  <si>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</si>
  <si>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</si>
  <si>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</si>
  <si>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</si>
  <si>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</si>
  <si>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</si>
  <si>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</si>
  <si>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</si>
  <si>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</si>
  <si>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</si>
  <si>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</si>
  <si>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</si>
  <si>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</si>
  <si>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</si>
  <si>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</si>
  <si>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</si>
  <si>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</si>
  <si>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</si>
  <si>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</si>
  <si>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</si>
  <si>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</si>
  <si>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</si>
  <si>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</si>
  <si>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</si>
  <si>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</si>
  <si>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</si>
  <si>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</si>
  <si>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</si>
  <si>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</si>
  <si>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</si>
  <si>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</si>
  <si>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</si>
  <si>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</si>
  <si>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</si>
  <si>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</si>
  <si>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</si>
  <si>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</si>
  <si>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</si>
  <si>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</si>
  <si>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</si>
  <si>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</si>
  <si>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</si>
  <si>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</si>
  <si>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</si>
  <si>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</si>
  <si>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</si>
  <si>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</si>
  <si>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</si>
  <si>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</si>
  <si>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</si>
  <si>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</si>
  <si>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</si>
  <si>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</si>
  <si>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</si>
  <si>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</si>
  <si>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</si>
  <si>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</si>
  <si>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</si>
  <si>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</si>
  <si>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</si>
  <si>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</si>
  <si>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</si>
  <si>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</si>
  <si>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</si>
  <si>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</si>
  <si>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</si>
  <si>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</si>
  <si>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</si>
  <si>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</si>
  <si>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</si>
  <si>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</si>
  <si>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</si>
  <si>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</si>
  <si>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</si>
  <si>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</si>
  <si>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</si>
  <si>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</si>
  <si>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</si>
  <si>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</si>
  <si>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</si>
  <si>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</si>
  <si>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</si>
  <si>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</si>
  <si>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</si>
  <si>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</si>
  <si>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</si>
  <si>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</si>
  <si>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</si>
  <si>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</si>
  <si>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</si>
  <si>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</si>
  <si>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</si>
  <si>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</si>
  <si>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</si>
  <si>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</si>
  <si>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</si>
  <si>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</si>
  <si>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</si>
  <si>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</si>
  <si>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</si>
  <si>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</si>
  <si>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</si>
  <si>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</si>
  <si>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</si>
  <si>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</si>
  <si>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</si>
  <si>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</si>
  <si>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</si>
  <si>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</si>
  <si>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</si>
  <si>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</si>
  <si>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</si>
  <si>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</si>
  <si>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</si>
  <si>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</si>
  <si>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</si>
  <si>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</si>
  <si>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</si>
  <si>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</si>
  <si>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</si>
  <si>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</si>
  <si>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</si>
  <si>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</si>
  <si>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</si>
  <si>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</si>
  <si>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</si>
  <si>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</si>
  <si>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</si>
  <si>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</si>
  <si>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</si>
  <si>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</si>
  <si>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</si>
  <si>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</si>
  <si>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</si>
  <si>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</si>
  <si>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</si>
  <si>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</si>
  <si>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</si>
  <si>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</si>
  <si>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</si>
  <si>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</si>
  <si>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</si>
  <si>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</si>
  <si>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</si>
  <si>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</si>
  <si>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</si>
  <si>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</si>
  <si>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</si>
  <si>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</si>
  <si>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</si>
  <si>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</si>
  <si>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</si>
  <si>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</si>
  <si>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</si>
  <si>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</si>
  <si>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</si>
  <si>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</si>
  <si>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</si>
  <si>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</si>
  <si>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</si>
  <si>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</si>
  <si>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</si>
  <si>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</si>
  <si>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</si>
  <si>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</si>
  <si>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</si>
  <si>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</si>
  <si>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</si>
  <si>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</si>
  <si>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</si>
  <si>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</si>
  <si>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</si>
  <si>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</si>
  <si>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</si>
  <si>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</si>
  <si>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</si>
  <si>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</si>
  <si>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</si>
  <si>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</si>
  <si>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</si>
  <si>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</si>
  <si>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</si>
  <si>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</si>
  <si>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</si>
  <si>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</si>
  <si>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</si>
  <si>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</si>
  <si>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</si>
  <si>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</si>
  <si>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</si>
  <si>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</si>
  <si>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</si>
  <si>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</si>
  <si>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</si>
  <si>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</si>
  <si>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</si>
  <si>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</si>
  <si>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</si>
  <si>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</si>
  <si>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</si>
  <si>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</si>
  <si>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</si>
  <si>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</si>
  <si>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</si>
  <si>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</si>
  <si>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</si>
  <si>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</si>
  <si>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</si>
  <si>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</si>
  <si>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</si>
  <si>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</si>
  <si>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</si>
  <si>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</si>
  <si>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</si>
  <si>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</si>
  <si>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</si>
  <si>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</si>
  <si>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</si>
  <si>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</si>
  <si>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</si>
  <si>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</si>
  <si>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</si>
  <si>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</si>
  <si>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</si>
  <si>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</si>
  <si>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</si>
  <si>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</si>
  <si>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</si>
  <si>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</si>
  <si>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</si>
  <si>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</si>
  <si>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</si>
  <si>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</si>
  <si>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</si>
  <si>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</si>
  <si>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</si>
  <si>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</si>
  <si>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</si>
  <si>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</si>
  <si>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</si>
  <si>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</si>
  <si>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</si>
  <si>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</si>
  <si>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</si>
  <si>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</si>
  <si>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</si>
  <si>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</si>
  <si>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</si>
  <si>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</si>
  <si>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</si>
  <si>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</si>
  <si>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</si>
  <si>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</si>
  <si>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</si>
  <si>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</si>
  <si>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</si>
  <si>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</si>
  <si>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</si>
  <si>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</si>
  <si>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</si>
  <si>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</si>
  <si>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</si>
  <si>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</si>
  <si>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</si>
  <si>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</si>
  <si>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</si>
  <si>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</si>
  <si>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</si>
  <si>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</si>
  <si>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</si>
  <si>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</si>
  <si>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</si>
  <si>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</si>
  <si>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</si>
  <si>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</si>
  <si>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</si>
  <si>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</si>
  <si>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</si>
  <si>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</si>
  <si>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</si>
  <si>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</si>
  <si>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</si>
  <si>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</si>
  <si>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</si>
  <si>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</si>
  <si>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</si>
  <si>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</si>
  <si>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</si>
  <si>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</si>
  <si>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</si>
  <si>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</si>
  <si>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</si>
  <si>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</si>
  <si>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</si>
  <si>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</si>
  <si>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</si>
  <si>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</si>
  <si>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</si>
  <si>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</si>
  <si>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</si>
  <si>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</si>
  <si>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</si>
  <si>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</si>
  <si>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</si>
  <si>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</si>
  <si>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</si>
  <si>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</si>
  <si>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</si>
  <si>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</si>
  <si>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</si>
  <si>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</si>
  <si>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</si>
  <si>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</si>
  <si>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</si>
  <si>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</si>
  <si>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</si>
  <si>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</si>
  <si>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</si>
  <si>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</si>
  <si>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</si>
  <si>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</si>
  <si>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</si>
  <si>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</si>
  <si>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</si>
  <si>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</si>
  <si>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</si>
  <si>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</si>
  <si>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</si>
  <si>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</si>
  <si>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</si>
  <si>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</si>
  <si>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</si>
  <si>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</si>
  <si>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</si>
  <si>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</si>
  <si>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</si>
  <si>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</si>
  <si>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</si>
  <si>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</si>
  <si>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</si>
  <si>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</si>
  <si>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</si>
  <si>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</si>
  <si>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</si>
  <si>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</si>
  <si>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</si>
  <si>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</si>
  <si>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</si>
  <si>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</si>
  <si>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</si>
  <si>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</si>
  <si>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</si>
  <si>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</si>
  <si>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</si>
  <si>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</si>
  <si>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</si>
  <si>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</si>
  <si>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</si>
  <si>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</si>
  <si>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</si>
  <si>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</si>
  <si>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</si>
  <si>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</si>
  <si>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</si>
  <si>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</si>
  <si>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</si>
  <si>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</si>
  <si>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</si>
  <si>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</si>
  <si>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</si>
  <si>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</si>
  <si>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</si>
  <si>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</si>
  <si>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</si>
  <si>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</si>
  <si>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</si>
  <si>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</si>
  <si>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</si>
  <si>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</si>
  <si>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</si>
  <si>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</si>
  <si>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</si>
  <si>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</si>
  <si>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</si>
  <si>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</si>
  <si>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</si>
  <si>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</si>
  <si>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</si>
  <si>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</si>
  <si>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</si>
  <si>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</si>
  <si>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</si>
  <si>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</si>
  <si>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</si>
  <si>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</si>
  <si>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</si>
  <si>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</si>
  <si>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</si>
  <si>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</si>
  <si>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</si>
  <si>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</si>
  <si>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</si>
  <si>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</si>
  <si>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</si>
  <si>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</si>
  <si>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</si>
  <si>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</si>
  <si>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</si>
  <si>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</si>
  <si>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</si>
  <si>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</si>
  <si>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</si>
  <si>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</si>
  <si>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</si>
  <si>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</si>
  <si>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</si>
  <si>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</si>
  <si>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</si>
  <si>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</si>
  <si>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</si>
  <si>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</si>
  <si>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</si>
  <si>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</si>
  <si>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</si>
  <si>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</si>
  <si>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</si>
  <si>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</si>
  <si>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</si>
  <si>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</si>
  <si>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</si>
  <si>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</si>
  <si>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</si>
  <si>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</si>
  <si>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</si>
  <si>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</si>
  <si>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</si>
  <si>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</si>
  <si>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</si>
  <si>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</si>
  <si>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</si>
  <si>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</si>
  <si>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</si>
  <si>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</si>
  <si>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</si>
  <si>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</si>
  <si>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</si>
  <si>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</si>
  <si>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</si>
  <si>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</si>
  <si>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</si>
  <si>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</si>
  <si>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</si>
  <si>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</si>
  <si>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</si>
  <si>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</si>
  <si>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</si>
  <si>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</si>
  <si>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</si>
  <si>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</si>
  <si>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</si>
  <si>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</si>
  <si>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</si>
  <si>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</si>
  <si>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</si>
  <si>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</si>
  <si>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</si>
  <si>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</si>
  <si>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</si>
  <si>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</si>
  <si>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</si>
  <si>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</si>
  <si>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</si>
  <si>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</si>
  <si>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</si>
  <si>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</si>
  <si>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</si>
  <si>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</si>
  <si>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</si>
  <si>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</si>
  <si>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</si>
  <si>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</si>
  <si>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</si>
  <si>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</si>
  <si>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</si>
  <si>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</si>
  <si>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</si>
  <si>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</si>
  <si>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</si>
  <si>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</si>
  <si>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</si>
  <si>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</si>
  <si>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</si>
  <si>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</si>
  <si>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</si>
  <si>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</si>
  <si>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</si>
  <si>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</si>
  <si>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</si>
  <si>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</si>
  <si>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</si>
  <si>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</si>
  <si>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</si>
  <si>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</si>
  <si>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</si>
  <si>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</si>
  <si>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</si>
  <si>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</si>
  <si>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</si>
  <si>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</si>
  <si>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</si>
  <si>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</si>
  <si>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</si>
  <si>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</si>
  <si>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</si>
  <si>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</si>
  <si>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</si>
  <si>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</si>
  <si>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</si>
  <si>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</si>
  <si>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</si>
  <si>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</si>
  <si>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</si>
  <si>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</si>
  <si>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</si>
  <si>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</si>
  <si>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</si>
  <si>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</si>
  <si>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</si>
  <si>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</si>
  <si>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</si>
  <si>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</si>
  <si>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</si>
  <si>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</si>
  <si>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</si>
  <si>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</si>
  <si>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</si>
  <si>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</si>
  <si>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</si>
  <si>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</si>
  <si>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</si>
  <si>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</si>
  <si>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</si>
  <si>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</si>
  <si>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</si>
  <si>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</si>
  <si>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</si>
  <si>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</si>
  <si>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</si>
  <si>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</si>
  <si>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</si>
  <si>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</si>
  <si>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</si>
  <si>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</si>
  <si>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</si>
  <si>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</si>
  <si>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</si>
  <si>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</si>
  <si>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</si>
  <si>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</si>
  <si>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</si>
  <si>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</si>
  <si>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</si>
  <si>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</si>
  <si>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</si>
  <si>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</si>
  <si>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</si>
  <si>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</si>
  <si>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</si>
  <si>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</si>
  <si>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</si>
  <si>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</si>
  <si>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</si>
  <si>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</si>
  <si>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</si>
  <si>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</si>
  <si>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</si>
  <si>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</si>
  <si>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</si>
  <si>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</si>
  <si>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</si>
  <si>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</si>
  <si>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</si>
  <si>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</si>
  <si>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</si>
  <si>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</si>
  <si>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</si>
  <si>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</si>
  <si>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</si>
  <si>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</si>
  <si>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</si>
  <si>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</si>
  <si>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</si>
  <si>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</si>
  <si>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</si>
  <si>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</si>
  <si>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</si>
  <si>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</si>
  <si>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</si>
  <si>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</si>
  <si>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</si>
  <si>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</si>
  <si>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</si>
  <si>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</si>
  <si>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</si>
  <si>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</si>
  <si>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</si>
  <si>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</si>
  <si>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</si>
  <si>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</si>
  <si>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</si>
  <si>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</si>
  <si>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</si>
  <si>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</si>
  <si>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</si>
  <si>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</si>
  <si>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</si>
  <si>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</si>
  <si>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</si>
  <si>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</si>
  <si>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</si>
  <si>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</si>
  <si>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</si>
  <si>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</si>
  <si>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</si>
  <si>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</si>
  <si>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</si>
  <si>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</si>
  <si>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</si>
  <si>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</si>
  <si>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</si>
  <si>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</si>
  <si>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</si>
  <si>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</si>
  <si>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</si>
  <si>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</si>
  <si>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</si>
  <si>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</si>
  <si>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</si>
  <si>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</si>
  <si>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</si>
  <si>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</si>
  <si>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</si>
  <si>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</si>
  <si>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</si>
  <si>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</si>
  <si>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</si>
  <si>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</si>
  <si>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</si>
  <si>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</si>
  <si>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</si>
  <si>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</si>
  <si>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</si>
  <si>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</si>
  <si>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</si>
  <si>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</si>
  <si>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</si>
  <si>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</si>
  <si>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</si>
  <si>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</si>
  <si>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</si>
  <si>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</si>
  <si>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</si>
  <si>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</si>
  <si>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</si>
  <si>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</si>
  <si>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</si>
  <si>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</si>
  <si>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</si>
  <si>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</si>
  <si>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</si>
  <si>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</si>
  <si>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</si>
  <si>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</si>
  <si>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</si>
  <si>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</si>
  <si>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</si>
  <si>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</si>
  <si>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</si>
  <si>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</si>
  <si>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</si>
  <si>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</si>
  <si>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</si>
  <si>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</si>
  <si>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</si>
  <si>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</si>
  <si>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</si>
  <si>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</si>
  <si>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</si>
  <si>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</si>
  <si>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</si>
  <si>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</si>
  <si>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</si>
  <si>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</si>
  <si>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</si>
  <si>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</si>
  <si>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</si>
  <si>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</si>
  <si>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</si>
  <si>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</si>
  <si>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</si>
  <si>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</si>
  <si>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</si>
  <si>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</si>
  <si>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</si>
  <si>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</si>
  <si>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</si>
  <si>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</si>
  <si>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</si>
  <si>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</si>
  <si>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</si>
  <si>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</si>
  <si>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</si>
  <si>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</si>
  <si>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</si>
  <si>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</si>
  <si>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</si>
  <si>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</si>
  <si>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</si>
  <si>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</si>
  <si>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</si>
  <si>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</si>
  <si>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</si>
  <si>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</si>
  <si>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</si>
  <si>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</si>
  <si>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</si>
  <si>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</si>
  <si>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</si>
  <si>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</si>
  <si>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</si>
  <si>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</si>
  <si>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</si>
  <si>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</si>
  <si>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</si>
  <si>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</si>
  <si>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</si>
  <si>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</si>
  <si>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</si>
  <si>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</si>
  <si>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</si>
  <si>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</si>
  <si>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</si>
  <si>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</si>
  <si>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</si>
  <si>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</si>
  <si>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</si>
  <si>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</si>
  <si>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</si>
  <si>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</si>
  <si>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</si>
  <si>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</si>
  <si>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</si>
  <si>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</si>
  <si>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</si>
  <si>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</si>
  <si>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</si>
  <si>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</si>
  <si>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</si>
  <si>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</si>
  <si>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</si>
  <si>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</si>
  <si>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</si>
  <si>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</si>
  <si>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</si>
  <si>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</si>
  <si>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</si>
  <si>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</si>
  <si>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</si>
  <si>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</si>
  <si>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</si>
  <si>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</si>
  <si>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</si>
  <si>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</si>
  <si>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</si>
  <si>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</si>
  <si>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</si>
  <si>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</si>
  <si>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</si>
  <si>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</si>
  <si>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</si>
  <si>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</si>
  <si>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</si>
  <si>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</si>
  <si>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</si>
  <si>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</si>
  <si>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</si>
  <si>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</si>
  <si>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</si>
  <si>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</si>
  <si>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</si>
  <si>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</si>
  <si>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</si>
  <si>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</si>
  <si>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</si>
  <si>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</si>
  <si>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</si>
  <si>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</si>
  <si>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</si>
  <si>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</si>
  <si>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</si>
  <si>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</si>
  <si>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</si>
  <si>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</si>
  <si>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</si>
  <si>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</si>
  <si>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</si>
  <si>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</si>
  <si>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</si>
  <si>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</si>
  <si>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</si>
  <si>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</si>
  <si>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</si>
  <si>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</si>
  <si>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</si>
  <si>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</si>
  <si>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</si>
  <si>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</si>
  <si>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</si>
  <si>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</si>
  <si>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</si>
  <si>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</si>
  <si>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</si>
  <si>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</si>
  <si>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</si>
  <si>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</si>
  <si>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</si>
  <si>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</si>
  <si>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</si>
  <si>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</si>
  <si>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</si>
  <si>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</si>
  <si>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</si>
  <si>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</si>
  <si>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</si>
  <si>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</si>
  <si>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</si>
  <si>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</si>
  <si>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</si>
  <si>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</si>
  <si>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</si>
  <si>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</si>
  <si>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</si>
  <si>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</si>
  <si>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</si>
  <si>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</si>
  <si>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</si>
  <si>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</si>
  <si>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</si>
  <si>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</si>
  <si>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</si>
  <si>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</si>
  <si>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</si>
  <si>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</si>
  <si>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</si>
  <si>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</si>
  <si>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</si>
  <si>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</si>
  <si>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</si>
  <si>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</si>
  <si>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</si>
  <si>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</si>
  <si>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</si>
  <si>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</si>
  <si>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</si>
  <si>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</si>
  <si>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</si>
  <si>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</si>
  <si>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</si>
  <si>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</si>
  <si>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</si>
  <si>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</si>
  <si>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</si>
  <si>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</si>
  <si>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</si>
  <si>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</si>
  <si>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</si>
  <si>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</si>
  <si>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</si>
  <si>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</si>
  <si>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</si>
  <si>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</si>
  <si>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</si>
  <si>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</si>
  <si>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</si>
  <si>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</si>
  <si>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</si>
  <si>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</si>
  <si>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</si>
  <si>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</si>
  <si>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</si>
  <si>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</si>
  <si>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</si>
  <si>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</si>
  <si>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</si>
  <si>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</si>
  <si>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</si>
  <si>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</si>
  <si>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</si>
  <si>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</si>
  <si>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</si>
  <si>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</si>
  <si>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</si>
  <si>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</si>
  <si>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</si>
  <si>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</si>
  <si>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</si>
  <si>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</si>
  <si>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</si>
  <si>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</si>
  <si>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</si>
  <si>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</si>
  <si>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</si>
  <si>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</si>
  <si>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</si>
  <si>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</si>
  <si>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</si>
  <si>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</si>
  <si>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</si>
  <si>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</si>
  <si>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</si>
  <si>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</si>
  <si>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</si>
  <si>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</si>
  <si>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</si>
  <si>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</si>
  <si>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</si>
  <si>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</si>
  <si>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</si>
  <si>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</si>
  <si>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</si>
  <si>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</si>
  <si>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</si>
  <si>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</si>
  <si>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</si>
  <si>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</si>
  <si>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</si>
  <si>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</si>
  <si>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</si>
  <si>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</si>
  <si>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</si>
  <si>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</si>
  <si>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</si>
  <si>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</si>
  <si>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</si>
  <si>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</si>
  <si>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</si>
  <si>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</si>
  <si>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</si>
  <si>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</si>
  <si>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</si>
  <si>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</si>
  <si>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</si>
  <si>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</si>
  <si>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</si>
  <si>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</si>
  <si>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</si>
  <si>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</si>
  <si>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</si>
  <si>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</si>
  <si>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</si>
  <si>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</si>
  <si>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</si>
  <si>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</si>
  <si>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</si>
  <si>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</si>
  <si>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</si>
  <si>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</si>
  <si>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</si>
  <si>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</si>
  <si>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</si>
  <si>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</si>
  <si>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</si>
  <si>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</si>
  <si>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</si>
  <si>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</si>
  <si>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</si>
  <si>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</si>
  <si>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</si>
  <si>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</si>
  <si>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</si>
  <si>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</si>
  <si>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</si>
  <si>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</si>
  <si>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</si>
  <si>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</si>
  <si>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</si>
  <si>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</si>
  <si>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</si>
  <si>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</si>
  <si>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</si>
  <si>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</si>
  <si>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</si>
  <si>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</si>
  <si>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</si>
  <si>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</si>
  <si>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</si>
  <si>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</si>
  <si>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</si>
  <si>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</si>
  <si>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</si>
  <si>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</si>
  <si>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</si>
  <si>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</si>
  <si>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</si>
  <si>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</si>
  <si>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</si>
  <si>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</si>
  <si>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</si>
  <si>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</si>
  <si>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</si>
  <si>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</si>
  <si>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</si>
  <si>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</si>
  <si>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</si>
  <si>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</si>
  <si>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</si>
  <si>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</si>
  <si>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</si>
  <si>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</si>
  <si>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</si>
  <si>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</si>
  <si>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</si>
  <si>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</si>
  <si>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</si>
  <si>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</si>
  <si>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</si>
  <si>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</si>
  <si>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</si>
  <si>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</si>
  <si>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</si>
  <si>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</si>
  <si>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</si>
  <si>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</si>
  <si>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</si>
  <si>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</si>
  <si>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</si>
  <si>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</si>
  <si>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</si>
  <si>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</si>
  <si>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</si>
  <si>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</si>
  <si>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</si>
  <si>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</si>
  <si>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</si>
  <si>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</si>
  <si>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</si>
  <si>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</si>
  <si>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</si>
  <si>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</si>
  <si>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</si>
  <si>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</si>
  <si>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</si>
  <si>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</si>
  <si>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</si>
  <si>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</si>
  <si>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</si>
  <si>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</si>
  <si>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</si>
  <si>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</si>
  <si>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</si>
  <si>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</si>
  <si>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</si>
  <si>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</si>
  <si>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</si>
  <si>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</si>
  <si>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</si>
  <si>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</si>
  <si>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</si>
  <si>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</si>
  <si>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</si>
  <si>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</si>
  <si>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</si>
  <si>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</si>
  <si>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</si>
  <si>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</si>
  <si>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</si>
  <si>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</si>
  <si>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</si>
  <si>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</si>
  <si>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</si>
  <si>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</si>
  <si>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</si>
  <si>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</si>
  <si>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</si>
  <si>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</si>
  <si>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</si>
  <si>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</si>
  <si>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</si>
  <si>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</si>
  <si>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</si>
  <si>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</si>
  <si>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</si>
  <si>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</si>
  <si>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</si>
  <si>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</si>
  <si>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</si>
  <si>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</si>
  <si>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</si>
  <si>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</si>
  <si>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</si>
  <si>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</si>
  <si>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</si>
  <si>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</si>
  <si>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</si>
  <si>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</si>
  <si>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</si>
  <si>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</si>
  <si>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</si>
  <si>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</si>
  <si>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</si>
  <si>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</si>
  <si>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</si>
  <si>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</si>
  <si>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</si>
  <si>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</si>
  <si>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</si>
  <si>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</si>
  <si>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</si>
  <si>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</si>
  <si>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</si>
  <si>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</si>
  <si>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</si>
  <si>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</si>
  <si>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</si>
  <si>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</si>
  <si>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</si>
  <si>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</si>
  <si>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</si>
  <si>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</si>
  <si>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</si>
  <si>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</si>
  <si>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</si>
  <si>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</si>
  <si>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</si>
  <si>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</si>
  <si>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</si>
  <si>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</si>
  <si>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</si>
  <si>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</si>
  <si>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</si>
  <si>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</si>
  <si>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</si>
  <si>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</si>
  <si>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</si>
  <si>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</si>
  <si>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</si>
  <si>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</si>
  <si>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</si>
  <si>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</si>
  <si>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</si>
  <si>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</si>
  <si>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</si>
  <si>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</si>
  <si>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</si>
  <si>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</si>
  <si>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</si>
  <si>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</si>
  <si>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</si>
  <si>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</si>
  <si>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</si>
  <si>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</si>
  <si>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</si>
  <si>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</si>
  <si>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</si>
  <si>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</si>
  <si>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</si>
  <si>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</si>
  <si>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</si>
  <si>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</si>
  <si>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</si>
  <si>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</si>
  <si>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</si>
  <si>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</si>
  <si>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</si>
  <si>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</si>
  <si>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</si>
  <si>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</si>
  <si>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</si>
  <si>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</si>
  <si>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</si>
  <si>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</si>
  <si>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</si>
  <si>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</si>
  <si>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</si>
  <si>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</si>
  <si>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</si>
  <si>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</si>
  <si>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</si>
  <si>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</si>
  <si>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</si>
  <si>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</si>
  <si>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</si>
  <si>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</si>
  <si>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</si>
  <si>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</si>
  <si>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</si>
  <si>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</si>
  <si>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</si>
  <si>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</si>
  <si>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</si>
  <si>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</si>
  <si>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</si>
  <si>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</si>
  <si>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</si>
  <si>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</si>
  <si>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</si>
  <si>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</si>
  <si>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</si>
  <si>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</si>
  <si>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</si>
  <si>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</si>
  <si>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</si>
  <si>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</si>
  <si>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</si>
  <si>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</si>
  <si>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</si>
  <si>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</si>
  <si>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</si>
  <si>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</si>
  <si>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</si>
  <si>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</si>
  <si>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</si>
  <si>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</si>
  <si>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</si>
  <si>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</si>
  <si>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</si>
  <si>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</si>
  <si>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</si>
  <si>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</si>
  <si>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</si>
  <si>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</si>
  <si>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</si>
  <si>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</si>
  <si>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</si>
  <si>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</si>
  <si>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</si>
  <si>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</si>
  <si>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</si>
  <si>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</si>
  <si>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</si>
  <si>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</si>
  <si>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</si>
  <si>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</si>
  <si>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</si>
  <si>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</si>
  <si>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</si>
  <si>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</si>
  <si>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</si>
  <si>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</si>
  <si>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</si>
  <si>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</si>
  <si>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</si>
  <si>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</si>
  <si>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</si>
  <si>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</si>
  <si>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</si>
  <si>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</si>
  <si>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</si>
  <si>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</si>
  <si>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</si>
  <si>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</si>
  <si>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</si>
  <si>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</si>
  <si>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</si>
  <si>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</si>
  <si>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</si>
  <si>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</si>
  <si>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</si>
  <si>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</si>
  <si>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</si>
  <si>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</si>
  <si>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</si>
  <si>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</si>
  <si>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</si>
  <si>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</si>
  <si>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</si>
  <si>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</si>
  <si>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</si>
  <si>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</si>
  <si>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</si>
  <si>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</si>
  <si>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</si>
  <si>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</si>
  <si>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</si>
  <si>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</si>
  <si>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</si>
  <si>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</si>
  <si>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</si>
  <si>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</si>
  <si>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</si>
  <si>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</si>
  <si>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</si>
  <si>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</si>
  <si>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</si>
  <si>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</si>
  <si>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</si>
  <si>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</si>
  <si>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</si>
  <si>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</si>
  <si>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</si>
  <si>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</si>
  <si>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</si>
  <si>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</si>
  <si>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</si>
  <si>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</si>
  <si>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</si>
  <si>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</si>
  <si>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</si>
  <si>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</si>
  <si>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</si>
  <si>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</si>
  <si>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</si>
  <si>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</si>
  <si>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</si>
  <si>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</si>
  <si>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</si>
  <si>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</si>
  <si>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</si>
  <si>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</si>
  <si>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</si>
  <si>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</si>
  <si>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</si>
  <si>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</si>
  <si>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</si>
  <si>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</si>
  <si>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</si>
  <si>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</si>
  <si>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</si>
  <si>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</si>
  <si>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</si>
  <si>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</si>
  <si>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</si>
  <si>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</si>
  <si>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</si>
  <si>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</si>
  <si>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</si>
  <si>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</si>
  <si>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</si>
  <si>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</si>
  <si>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</si>
  <si>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</si>
  <si>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</si>
  <si>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</si>
  <si>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</si>
  <si>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</si>
  <si>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</si>
  <si>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</si>
  <si>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</si>
  <si>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</si>
  <si>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</si>
  <si>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</si>
  <si>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</si>
  <si>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</si>
  <si>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</si>
  <si>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</si>
  <si>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</si>
  <si>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</si>
  <si>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</si>
  <si>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</si>
  <si>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</si>
  <si>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</si>
  <si>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</si>
  <si>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</si>
  <si>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</si>
  <si>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</si>
  <si>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</si>
  <si>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</si>
  <si>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</si>
  <si>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</si>
  <si>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</si>
  <si>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</si>
  <si>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</si>
  <si>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</si>
  <si>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</si>
  <si>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</si>
  <si>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</si>
  <si>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</si>
  <si>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</si>
  <si>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</si>
  <si>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</si>
  <si>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</si>
  <si>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</si>
  <si>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</si>
  <si>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</si>
  <si>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</si>
  <si>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</si>
  <si>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</si>
  <si>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</si>
  <si>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</si>
  <si>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</si>
  <si>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</si>
  <si>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</si>
  <si>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</si>
  <si>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</si>
  <si>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</si>
  <si>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</si>
  <si>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</si>
  <si>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</si>
  <si>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</si>
  <si>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</si>
  <si>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</si>
  <si>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</si>
  <si>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</si>
  <si>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</si>
  <si>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</si>
  <si>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</si>
  <si>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</si>
  <si>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</si>
  <si>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</si>
  <si>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</si>
  <si>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</si>
  <si>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</si>
  <si>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</si>
  <si>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</si>
  <si>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</si>
  <si>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</si>
  <si>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</si>
  <si>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</si>
  <si>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</si>
  <si>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</si>
  <si>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</si>
  <si>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</si>
  <si>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</si>
  <si>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</si>
  <si>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</si>
  <si>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</si>
  <si>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</si>
  <si>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</si>
  <si>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</si>
  <si>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</si>
  <si>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</si>
  <si>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</si>
  <si>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</si>
  <si>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</si>
  <si>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</si>
  <si>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</si>
  <si>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</si>
  <si>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</si>
  <si>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</si>
  <si>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</si>
  <si>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</si>
  <si>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</si>
  <si>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</si>
  <si>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</si>
  <si>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</si>
  <si>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</si>
  <si>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</si>
  <si>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</si>
  <si>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</si>
  <si>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</si>
  <si>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</si>
  <si>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</si>
  <si>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</si>
  <si>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</si>
  <si>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</si>
  <si>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</si>
  <si>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</si>
  <si>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</si>
  <si>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</si>
  <si>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</si>
  <si>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</si>
  <si>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</si>
  <si>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</si>
  <si>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</si>
  <si>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</si>
  <si>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</si>
  <si>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</si>
  <si>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</si>
  <si>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</si>
  <si>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</si>
  <si>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</si>
  <si>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</si>
  <si>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</si>
  <si>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</si>
  <si>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</si>
  <si>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</si>
  <si>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</si>
  <si>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</si>
  <si>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</si>
  <si>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</si>
  <si>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</si>
  <si>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</si>
  <si>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</si>
  <si>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</si>
  <si>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</si>
  <si>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</si>
  <si>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</si>
  <si>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</si>
  <si>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</si>
  <si>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</si>
  <si>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</si>
  <si>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</si>
  <si>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</si>
  <si>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</si>
  <si>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</si>
  <si>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</si>
  <si>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</si>
  <si>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</si>
  <si>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</si>
  <si>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</si>
  <si>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</si>
  <si>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</si>
  <si>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</si>
  <si>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</si>
  <si>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</si>
  <si>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</si>
  <si>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</si>
  <si>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</si>
  <si>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</si>
  <si>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</si>
  <si>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</si>
  <si>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</si>
  <si>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</si>
  <si>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</si>
  <si>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</si>
  <si>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</si>
  <si>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</si>
  <si>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</si>
  <si>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</si>
  <si>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</si>
  <si>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</si>
  <si>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</si>
  <si>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</si>
  <si>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</si>
  <si>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</si>
  <si>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</si>
  <si>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</si>
  <si>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</si>
  <si>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</si>
  <si>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</si>
  <si>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</si>
  <si>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</si>
  <si>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</si>
  <si>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</si>
  <si>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</si>
  <si>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</si>
  <si>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</si>
  <si>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</si>
  <si>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</si>
  <si>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</si>
  <si>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</si>
  <si>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</si>
  <si>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</si>
  <si>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</si>
  <si>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</si>
  <si>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</si>
  <si>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</si>
  <si>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</si>
  <si>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</si>
  <si>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</si>
  <si>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</si>
  <si>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</si>
  <si>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</si>
  <si>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</si>
  <si>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</si>
  <si>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</si>
  <si>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</si>
  <si>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</si>
  <si>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</si>
  <si>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</si>
  <si>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</si>
  <si>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</si>
  <si>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</si>
  <si>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</si>
  <si>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</si>
  <si>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</si>
  <si>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</si>
  <si>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</si>
  <si>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</si>
  <si>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</si>
  <si>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</si>
  <si>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</si>
  <si>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</si>
  <si>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</si>
  <si>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</si>
  <si>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</si>
  <si>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</si>
  <si>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</si>
  <si>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</si>
  <si>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</si>
  <si>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</si>
  <si>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</si>
  <si>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</si>
  <si>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</si>
  <si>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</si>
  <si>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</si>
  <si>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</si>
  <si>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</si>
  <si>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</si>
  <si>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</si>
  <si>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</si>
  <si>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</si>
  <si>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</si>
  <si>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</si>
  <si>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</si>
  <si>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</si>
  <si>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</si>
  <si>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</si>
  <si>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</si>
  <si>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</si>
  <si>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</si>
  <si>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</si>
  <si>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</si>
  <si>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</si>
  <si>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</si>
  <si>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</si>
  <si>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</si>
  <si>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</si>
  <si>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</si>
  <si>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</si>
  <si>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</si>
  <si>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</si>
  <si>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</si>
  <si>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</si>
  <si>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</si>
  <si>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</si>
  <si>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</si>
  <si>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</si>
  <si>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</si>
  <si>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</si>
  <si>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</si>
  <si>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</si>
  <si>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</si>
  <si>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</si>
  <si>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</si>
  <si>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</si>
  <si>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</si>
  <si>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</si>
  <si>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</si>
  <si>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</si>
  <si>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</si>
  <si>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</si>
  <si>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</si>
  <si>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</si>
  <si>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</si>
  <si>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</si>
  <si>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</si>
  <si>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</si>
  <si>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</si>
  <si>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</si>
  <si>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</si>
  <si>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</si>
  <si>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</si>
  <si>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</si>
  <si>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</si>
  <si>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</si>
  <si>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</si>
  <si>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</si>
  <si>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</si>
  <si>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</si>
  <si>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</si>
  <si>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</si>
  <si>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</si>
  <si>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</si>
  <si>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</si>
  <si>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</si>
  <si>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</si>
  <si>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</si>
  <si>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</si>
  <si>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</si>
  <si>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</si>
  <si>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</si>
  <si>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</si>
  <si>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</si>
  <si>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</si>
  <si>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</si>
  <si>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</si>
  <si>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</si>
  <si>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</si>
  <si>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</si>
  <si>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</si>
  <si>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</si>
  <si>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</si>
  <si>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</si>
  <si>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</si>
  <si>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</si>
  <si>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</si>
  <si>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</si>
  <si>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</si>
  <si>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</si>
  <si>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</si>
  <si>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</si>
  <si>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</si>
  <si>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</si>
  <si>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</si>
  <si>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</si>
  <si>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</si>
  <si>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</si>
  <si>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</si>
  <si>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</si>
  <si>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</si>
  <si>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</si>
  <si>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</si>
  <si>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</si>
  <si>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</si>
  <si>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</si>
  <si>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</si>
  <si>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</si>
  <si>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</si>
  <si>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</si>
  <si>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</si>
  <si>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</si>
  <si>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</si>
  <si>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</si>
  <si>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</si>
  <si>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</si>
  <si>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</si>
  <si>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</si>
  <si>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</si>
  <si>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</si>
  <si>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</si>
  <si>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</si>
  <si>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</si>
  <si>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</si>
  <si>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</si>
  <si>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</si>
  <si>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</si>
  <si>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</si>
  <si>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</si>
  <si>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</si>
  <si>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</si>
  <si>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</si>
  <si>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</si>
  <si>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</si>
  <si>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</si>
  <si>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</si>
  <si>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</si>
  <si>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</si>
  <si>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</si>
  <si>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</si>
  <si>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</si>
  <si>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</si>
  <si>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</si>
  <si>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</si>
  <si>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</si>
  <si>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</si>
  <si>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</si>
  <si>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</si>
  <si>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</si>
  <si>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</si>
  <si>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</si>
  <si>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</si>
  <si>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</si>
  <si>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</si>
  <si>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</si>
  <si>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</si>
  <si>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</si>
  <si>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</si>
  <si>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</si>
  <si>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</si>
  <si>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</si>
  <si>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</si>
  <si>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</si>
  <si>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</si>
  <si>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</si>
  <si>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</si>
  <si>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</si>
  <si>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</si>
  <si>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</si>
  <si>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</si>
  <si>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</si>
  <si>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</si>
  <si>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</si>
  <si>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</si>
  <si>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</si>
  <si>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</si>
  <si>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</si>
  <si>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</si>
  <si>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</si>
  <si>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</si>
  <si>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</si>
  <si>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</si>
  <si>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</si>
  <si>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</si>
  <si>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</si>
  <si>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</si>
  <si>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</si>
  <si>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</si>
  <si>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</si>
  <si>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</si>
  <si>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</si>
  <si>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</si>
  <si>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</si>
  <si>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</si>
  <si>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</si>
  <si>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</si>
  <si>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</si>
  <si>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</si>
  <si>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</si>
  <si>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</si>
  <si>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</si>
  <si>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</si>
  <si>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</si>
  <si>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</si>
  <si>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</si>
  <si>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</si>
  <si>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</si>
  <si>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</si>
  <si>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</si>
  <si>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</si>
  <si>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</si>
  <si>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</si>
  <si>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</si>
  <si>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</si>
  <si>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</si>
  <si>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</si>
  <si>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</si>
  <si>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</si>
  <si>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</si>
  <si>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</si>
  <si>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</si>
  <si>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</si>
  <si>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</si>
  <si>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</si>
  <si>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</si>
  <si>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</si>
  <si>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</si>
  <si>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</si>
  <si>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</si>
  <si>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</si>
  <si>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</si>
  <si>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</si>
  <si>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</si>
  <si>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</si>
  <si>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</si>
  <si>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</si>
  <si>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</si>
  <si>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</si>
  <si>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</si>
  <si>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</si>
  <si>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</si>
  <si>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</si>
  <si>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</si>
  <si>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</si>
  <si>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</si>
  <si>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</si>
  <si>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</si>
  <si>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</si>
  <si>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</si>
  <si>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</si>
  <si>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</si>
  <si>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</si>
  <si>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</si>
  <si>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</si>
  <si>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</si>
  <si>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</si>
  <si>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</si>
  <si>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</si>
  <si>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</si>
  <si>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</si>
  <si>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</si>
  <si>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</si>
  <si>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</si>
  <si>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</si>
  <si>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</si>
  <si>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</si>
  <si>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</si>
  <si>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</si>
  <si>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</si>
  <si>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</si>
  <si>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</si>
  <si>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</si>
  <si>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</si>
  <si>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</si>
  <si>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</si>
  <si>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</si>
  <si>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</si>
  <si>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</si>
  <si>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</si>
  <si>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</si>
  <si>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</si>
  <si>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</si>
  <si>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</si>
  <si>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</si>
  <si>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</si>
  <si>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</si>
  <si>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</si>
  <si>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</si>
  <si>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</si>
  <si>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</si>
  <si>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</si>
  <si>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</si>
  <si>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</si>
  <si>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</si>
  <si>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</si>
  <si>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</si>
  <si>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</si>
  <si>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</si>
  <si>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</si>
  <si>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</si>
  <si>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</si>
  <si>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</si>
  <si>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</si>
  <si>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</si>
  <si>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</si>
  <si>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</si>
  <si>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</si>
  <si>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</si>
  <si>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</si>
  <si>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</si>
  <si>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</si>
  <si>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</si>
  <si>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</si>
  <si>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</si>
  <si>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</si>
  <si>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</si>
  <si>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</si>
  <si>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</si>
  <si>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</si>
  <si>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</si>
  <si>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</si>
  <si>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</si>
  <si>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</si>
  <si>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</si>
  <si>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</si>
  <si>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</si>
  <si>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</si>
  <si>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</si>
  <si>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</si>
  <si>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</si>
  <si>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</si>
  <si>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</si>
  <si>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</si>
  <si>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</si>
  <si>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</si>
  <si>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</si>
  <si>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</si>
  <si>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</si>
  <si>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</si>
  <si>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</si>
  <si>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</si>
  <si>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</si>
  <si>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</si>
  <si>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</si>
  <si>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</si>
  <si>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</si>
  <si>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</si>
  <si>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</si>
  <si>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</si>
  <si>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</si>
  <si>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</si>
  <si>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</si>
  <si>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</si>
  <si>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</si>
  <si>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</si>
  <si>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</si>
  <si>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</si>
  <si>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</si>
  <si>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</si>
  <si>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</si>
  <si>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</si>
  <si>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</si>
  <si>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</si>
  <si>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</si>
  <si>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</si>
  <si>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</si>
  <si>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</si>
  <si>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</si>
  <si>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</si>
  <si>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</si>
  <si>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</si>
  <si>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</si>
  <si>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</si>
  <si>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</si>
  <si>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</si>
  <si>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</si>
  <si>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</si>
  <si>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</si>
  <si>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</si>
  <si>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</si>
  <si>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</si>
  <si>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</si>
  <si>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</si>
  <si>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</si>
  <si>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</si>
  <si>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</si>
  <si>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</si>
  <si>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</si>
  <si>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</si>
  <si>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</si>
  <si>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</si>
  <si>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</si>
  <si>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</si>
  <si>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</si>
  <si>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</si>
  <si>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</si>
  <si>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</si>
  <si>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</si>
  <si>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</si>
  <si>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</si>
  <si>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</si>
  <si>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</si>
  <si>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</si>
  <si>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</si>
  <si>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</si>
  <si>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</si>
  <si>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</si>
  <si>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</si>
  <si>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</si>
  <si>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</si>
  <si>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</si>
  <si>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</si>
  <si>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</si>
  <si>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</si>
  <si>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</si>
  <si>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</si>
  <si>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</si>
  <si>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</si>
  <si>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</si>
  <si>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</si>
  <si>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</si>
  <si>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</si>
  <si>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</si>
  <si>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</si>
  <si>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</si>
  <si>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</si>
  <si>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</si>
  <si>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</si>
  <si>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</si>
  <si>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</si>
  <si>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</si>
  <si>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</si>
  <si>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</si>
  <si>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</si>
  <si>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</si>
  <si>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</si>
  <si>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</si>
  <si>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</si>
  <si>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</si>
  <si>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</si>
  <si>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</si>
  <si>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</si>
  <si>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</si>
  <si>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</si>
  <si>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</si>
  <si>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</si>
  <si>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</si>
  <si>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</si>
  <si>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</si>
  <si>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</si>
  <si>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</si>
  <si>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</si>
  <si>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</si>
  <si>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</si>
  <si>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</si>
  <si>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</si>
  <si>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</si>
  <si>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</si>
  <si>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</si>
  <si>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</si>
  <si>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</si>
  <si>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</si>
  <si>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</si>
  <si>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</si>
  <si>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</si>
  <si>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</si>
  <si>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</si>
  <si>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</si>
  <si>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</si>
  <si>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</si>
  <si>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</si>
  <si>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</si>
  <si>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</si>
  <si>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</si>
  <si>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</si>
  <si>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</si>
  <si>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</si>
  <si>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</si>
  <si>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</si>
  <si>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</si>
  <si>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</si>
  <si>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</si>
  <si>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</si>
  <si>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</si>
  <si>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</si>
  <si>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</si>
  <si>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</si>
  <si>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</si>
  <si>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</si>
  <si>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</si>
  <si>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</si>
  <si>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</si>
  <si>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</si>
  <si>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</si>
  <si>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</si>
  <si>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</si>
  <si>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</si>
  <si>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</si>
  <si>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</si>
  <si>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</si>
  <si>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</si>
  <si>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</si>
  <si>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</si>
  <si>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</si>
  <si>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</si>
  <si>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</si>
  <si>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</si>
  <si>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</si>
  <si>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</si>
  <si>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</si>
  <si>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</si>
  <si>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</si>
  <si>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</si>
  <si>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</si>
  <si>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</si>
  <si>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</si>
  <si>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</si>
  <si>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</si>
  <si>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</si>
  <si>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</si>
  <si>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</si>
  <si>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</si>
  <si>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</si>
  <si>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</si>
  <si>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</si>
  <si>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</si>
  <si>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</si>
  <si>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</si>
  <si>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</si>
  <si>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</si>
  <si>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</si>
  <si>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</si>
  <si>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</si>
  <si>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</si>
  <si>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</si>
  <si>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</si>
  <si>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</si>
  <si>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</si>
  <si>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</si>
  <si>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</si>
  <si>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</si>
  <si>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</si>
  <si>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</si>
  <si>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</si>
  <si>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</si>
  <si>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</si>
  <si>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</si>
  <si>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</si>
  <si>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</si>
  <si>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</si>
  <si>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</si>
  <si>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</si>
  <si>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</si>
  <si>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</si>
  <si>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</si>
  <si>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</si>
  <si>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</si>
  <si>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</si>
  <si>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</si>
  <si>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</si>
  <si>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</si>
  <si>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</si>
  <si>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</si>
  <si>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</si>
  <si>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</si>
  <si>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</si>
  <si>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</si>
  <si>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</si>
  <si>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</si>
  <si>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</si>
  <si>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</si>
  <si>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</si>
  <si>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</si>
  <si>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</si>
  <si>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</si>
  <si>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</si>
  <si>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</si>
  <si>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</si>
  <si>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</si>
  <si>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</si>
  <si>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</si>
  <si>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</si>
  <si>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</si>
  <si>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</si>
  <si>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</si>
  <si>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</si>
  <si>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</si>
  <si>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</si>
  <si>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</si>
  <si>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</si>
  <si>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</si>
  <si>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</si>
  <si>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</si>
  <si>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</si>
  <si>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</si>
  <si>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</si>
  <si>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</si>
  <si>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</si>
  <si>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</si>
  <si>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</si>
  <si>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</si>
  <si>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</si>
  <si>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</si>
  <si>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</si>
  <si>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</si>
  <si>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</si>
  <si>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</si>
  <si>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</si>
  <si>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</si>
  <si>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</si>
  <si>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</si>
  <si>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</si>
  <si>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</si>
  <si>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</si>
  <si>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</si>
  <si>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</si>
  <si>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</si>
  <si>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</si>
  <si>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</si>
  <si>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</si>
  <si>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</si>
  <si>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</si>
  <si>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</si>
  <si>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</si>
  <si>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</si>
  <si>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</si>
  <si>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</si>
  <si>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</si>
  <si>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</si>
  <si>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</si>
  <si>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</si>
  <si>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</si>
  <si>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</si>
  <si>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</si>
  <si>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</si>
  <si>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</si>
  <si>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</si>
  <si>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</si>
  <si>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</si>
  <si>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</si>
  <si>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</si>
  <si>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</si>
  <si>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</si>
  <si>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</si>
  <si>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</si>
  <si>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</si>
  <si>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</si>
  <si>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</si>
  <si>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</si>
  <si>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</si>
  <si>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</si>
  <si>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</si>
  <si>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</si>
  <si>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</si>
  <si>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</si>
  <si>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</si>
  <si>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</si>
  <si>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</si>
  <si>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</si>
  <si>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</si>
  <si>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</si>
  <si>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</si>
  <si>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</si>
  <si>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</si>
  <si>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</si>
  <si>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</si>
  <si>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</si>
  <si>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</si>
  <si>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</si>
  <si>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</si>
  <si>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</si>
  <si>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</si>
  <si>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</si>
  <si>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</si>
  <si>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</si>
  <si>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</si>
  <si>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</si>
  <si>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</si>
  <si>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</si>
  <si>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</si>
  <si>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</si>
  <si>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</si>
  <si>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</si>
  <si>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</si>
  <si>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</si>
  <si>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</si>
  <si>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</si>
  <si>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</si>
  <si>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</si>
  <si>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</si>
  <si>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</si>
  <si>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</si>
  <si>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</si>
  <si>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</si>
  <si>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</si>
  <si>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</si>
  <si>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</si>
  <si>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</si>
  <si>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</si>
  <si>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</si>
  <si>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</si>
  <si>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</si>
  <si>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</si>
  <si>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</si>
  <si>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</si>
  <si>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</si>
  <si>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</si>
  <si>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</si>
  <si>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</si>
  <si>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</si>
  <si>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</si>
  <si>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</si>
  <si>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</si>
  <si>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</si>
  <si>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</si>
  <si>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</si>
  <si>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</si>
  <si>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</si>
  <si>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</si>
  <si>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</si>
  <si>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</si>
  <si>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</si>
  <si>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</si>
  <si>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</si>
  <si>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</si>
  <si>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</si>
  <si>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</si>
  <si>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</si>
  <si>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</si>
  <si>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</si>
  <si>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</si>
  <si>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</si>
  <si>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</si>
  <si>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</si>
  <si>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</si>
  <si>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</si>
  <si>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</si>
  <si>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</si>
  <si>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</si>
  <si>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</si>
  <si>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</si>
  <si>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</si>
  <si>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</si>
  <si>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</si>
  <si>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</si>
  <si>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</si>
  <si>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</si>
  <si>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</si>
  <si>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</si>
  <si>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</si>
  <si>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</si>
  <si>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</si>
  <si>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</si>
  <si>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</si>
  <si>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</si>
  <si>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</si>
  <si>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</si>
  <si>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</si>
  <si>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</si>
  <si>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</si>
  <si>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</si>
  <si>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</si>
  <si>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</si>
  <si>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</si>
  <si>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</si>
  <si>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</si>
  <si>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</si>
  <si>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</si>
  <si>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</si>
  <si>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</si>
  <si>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</si>
  <si>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</si>
  <si>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</si>
  <si>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</si>
  <si>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</si>
  <si>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</si>
  <si>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</si>
  <si>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</si>
  <si>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</si>
  <si>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</si>
  <si>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</si>
  <si>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</si>
  <si>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</si>
  <si>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</si>
  <si>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</si>
  <si>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</si>
  <si>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</si>
  <si>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</si>
  <si>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</si>
  <si>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</si>
  <si>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</si>
  <si>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</si>
  <si>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</si>
  <si>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</si>
  <si>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</si>
  <si>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</si>
  <si>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</si>
  <si>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</si>
  <si>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</si>
  <si>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</si>
  <si>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</si>
  <si>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</si>
  <si>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</si>
  <si>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</si>
  <si>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</si>
  <si>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</si>
  <si>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</si>
  <si>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</si>
  <si>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</si>
  <si>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</si>
  <si>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</si>
  <si>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</si>
  <si>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</si>
  <si>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</si>
  <si>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</si>
  <si>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</si>
  <si>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</si>
  <si>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</si>
  <si>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</si>
  <si>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</si>
  <si>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</si>
  <si>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</si>
  <si>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</si>
  <si>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</si>
  <si>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</si>
  <si>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</si>
  <si>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</si>
  <si>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</si>
  <si>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</si>
  <si>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</si>
  <si>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</si>
  <si>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Labels</t>
  </si>
  <si>
    <t>Grand Total</t>
  </si>
  <si>
    <t>Row Labels</t>
  </si>
  <si>
    <t>Sum of Sales</t>
  </si>
  <si>
    <t>(All)</t>
  </si>
  <si>
    <t xml:space="preserve">what I changed </t>
  </si>
  <si>
    <t>why</t>
  </si>
  <si>
    <t xml:space="preserve">Rows Affected </t>
  </si>
  <si>
    <t>Hidden empty columns</t>
  </si>
  <si>
    <t xml:space="preserve">Ghost Colums with no data </t>
  </si>
  <si>
    <t xml:space="preserve">7 Columns </t>
  </si>
  <si>
    <t>Fixed Ship Date Formate</t>
  </si>
  <si>
    <t xml:space="preserve">Highligted Negative Profits in Red </t>
  </si>
  <si>
    <t>Mixed Data Formate</t>
  </si>
  <si>
    <t xml:space="preserve">1871 loss making orders found </t>
  </si>
  <si>
    <t xml:space="preserve">Some Rows </t>
  </si>
  <si>
    <t xml:space="preserve">1871 Rows </t>
  </si>
  <si>
    <t xml:space="preserve">Central </t>
  </si>
  <si>
    <t xml:space="preserve">East </t>
  </si>
  <si>
    <t xml:space="preserve">West </t>
  </si>
  <si>
    <t xml:space="preserve">South </t>
  </si>
  <si>
    <t>central</t>
  </si>
  <si>
    <t>west</t>
  </si>
  <si>
    <t>office Supplies</t>
  </si>
  <si>
    <t xml:space="preserve">Jan 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</si>
  <si>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</si>
  <si>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</si>
  <si>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</si>
  <si>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</si>
  <si>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</si>
  <si>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</si>
  <si>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</si>
  <si>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</si>
  <si>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</si>
  <si>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</si>
  <si>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</si>
  <si>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Super Store Sales Dashboard </t>
  </si>
</sst>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[$-14009]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64" formatCode="&quot;₹&quot;\ 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 (Autosaved).xlsx]Sample - Superstore (Autosaved)!PivotTable1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'Sample - Superstore (Autosaved)'!$B$3:$B$4</c:f>
              <c:strCache>
                <c:ptCount val="1"/>
                <c:pt idx="0">
                  <c:v>Central</c:v>
                </c:pt>
              </c:strCache>
            </c:strRef>
          </c:tx>
          <c:cat>
            <c:strRef>
              <c:f>'Sample - Superstore (Autosaved)'!$A$5:$A$8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 (Autosaved)'!$B$5:$B$8</c:f>
              <c:numCache>
                <c:formatCode>General</c:formatCode>
                <c:ptCount val="3"/>
                <c:pt idx="0">
                  <c:v>163797.16380000004</c:v>
                </c:pt>
                <c:pt idx="1">
                  <c:v>167026.41500000027</c:v>
                </c:pt>
                <c:pt idx="2">
                  <c:v>170416.31199999989</c:v>
                </c:pt>
              </c:numCache>
            </c:numRef>
          </c:val>
        </c:ser>
        <c:ser>
          <c:idx val="1"/>
          <c:order val="1"/>
          <c:tx>
            <c:strRef>
              <c:f>'Sample - Superstore (Autosaved)'!$C$3:$C$4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'Sample - Superstore (Autosaved)'!$A$5:$A$8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 (Autosaved)'!$C$5:$C$8</c:f>
              <c:numCache>
                <c:formatCode>General</c:formatCode>
                <c:ptCount val="3"/>
                <c:pt idx="0">
                  <c:v>208291.20400000009</c:v>
                </c:pt>
                <c:pt idx="1">
                  <c:v>205516.05499999991</c:v>
                </c:pt>
                <c:pt idx="2">
                  <c:v>264973.98100000032</c:v>
                </c:pt>
              </c:numCache>
            </c:numRef>
          </c:val>
        </c:ser>
        <c:ser>
          <c:idx val="2"/>
          <c:order val="2"/>
          <c:tx>
            <c:strRef>
              <c:f>'Sample - Superstore (Autosaved)'!$D$3:$D$4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'Sample - Superstore (Autosaved)'!$A$5:$A$8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 (Autosaved)'!$D$5:$D$8</c:f>
              <c:numCache>
                <c:formatCode>General</c:formatCode>
                <c:ptCount val="3"/>
                <c:pt idx="0">
                  <c:v>117298.6840000001</c:v>
                </c:pt>
                <c:pt idx="1">
                  <c:v>125651.31299999992</c:v>
                </c:pt>
                <c:pt idx="2">
                  <c:v>148771.90799999991</c:v>
                </c:pt>
              </c:numCache>
            </c:numRef>
          </c:val>
        </c:ser>
        <c:ser>
          <c:idx val="3"/>
          <c:order val="3"/>
          <c:tx>
            <c:strRef>
              <c:f>'Sample - Superstore (Autosaved)'!$E$3:$E$4</c:f>
              <c:strCache>
                <c:ptCount val="1"/>
                <c:pt idx="0">
                  <c:v>West</c:v>
                </c:pt>
              </c:strCache>
            </c:strRef>
          </c:tx>
          <c:cat>
            <c:strRef>
              <c:f>'Sample - Superstore (Autosaved)'!$A$5:$A$8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 (Autosaved)'!$E$5:$E$8</c:f>
              <c:numCache>
                <c:formatCode>General</c:formatCode>
                <c:ptCount val="3"/>
                <c:pt idx="0">
                  <c:v>252612.7435000003</c:v>
                </c:pt>
                <c:pt idx="1">
                  <c:v>220853.24900000007</c:v>
                </c:pt>
                <c:pt idx="2">
                  <c:v>251991.83199999997</c:v>
                </c:pt>
              </c:numCache>
            </c:numRef>
          </c:val>
        </c:ser>
        <c:axId val="222739072"/>
        <c:axId val="222822784"/>
      </c:barChart>
      <c:catAx>
        <c:axId val="222739072"/>
        <c:scaling>
          <c:orientation val="minMax"/>
        </c:scaling>
        <c:axPos val="b"/>
        <c:tickLblPos val="nextTo"/>
        <c:crossAx val="222822784"/>
        <c:crosses val="autoZero"/>
        <c:auto val="1"/>
        <c:lblAlgn val="ctr"/>
        <c:lblOffset val="100"/>
      </c:catAx>
      <c:valAx>
        <c:axId val="222822784"/>
        <c:scaling>
          <c:orientation val="minMax"/>
        </c:scaling>
        <c:axPos val="l"/>
        <c:majorGridlines/>
        <c:numFmt formatCode="General" sourceLinked="1"/>
        <c:tickLblPos val="nextTo"/>
        <c:crossAx val="222739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sales of Region 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'Sample - Superstore'!$AF$5:$AF$8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'Sample - Superstore'!$AG$5:$AG$8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725457.82450000057</c:v>
                </c:pt>
                <c:pt idx="3">
                  <c:v>391721.90500000032</c:v>
                </c:pt>
              </c:numCache>
            </c:numRef>
          </c:val>
        </c:ser>
        <c:axId val="178930432"/>
        <c:axId val="178931968"/>
      </c:barChart>
      <c:catAx>
        <c:axId val="178930432"/>
        <c:scaling>
          <c:orientation val="minMax"/>
        </c:scaling>
        <c:axPos val="b"/>
        <c:tickLblPos val="nextTo"/>
        <c:crossAx val="178931968"/>
        <c:crosses val="autoZero"/>
        <c:auto val="1"/>
        <c:lblAlgn val="ctr"/>
        <c:lblOffset val="100"/>
      </c:catAx>
      <c:valAx>
        <c:axId val="178931968"/>
        <c:scaling>
          <c:orientation val="minMax"/>
        </c:scaling>
        <c:axPos val="l"/>
        <c:majorGridlines/>
        <c:numFmt formatCode="General" sourceLinked="1"/>
        <c:tickLblPos val="nextTo"/>
        <c:crossAx val="17893043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 by Category 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'Sample - Superstore'!$AF$14:$AF$16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Superstore'!$AG$14:$AG$16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296620032"/>
        <c:axId val="296621568"/>
      </c:barChart>
      <c:catAx>
        <c:axId val="296620032"/>
        <c:scaling>
          <c:orientation val="minMax"/>
        </c:scaling>
        <c:axPos val="b"/>
        <c:numFmt formatCode="General" sourceLinked="1"/>
        <c:tickLblPos val="nextTo"/>
        <c:crossAx val="296621568"/>
        <c:crosses val="autoZero"/>
        <c:auto val="1"/>
        <c:lblAlgn val="ctr"/>
        <c:lblOffset val="100"/>
      </c:catAx>
      <c:valAx>
        <c:axId val="296621568"/>
        <c:scaling>
          <c:orientation val="minMax"/>
        </c:scaling>
        <c:axPos val="l"/>
        <c:majorGridlines/>
        <c:numFmt formatCode="General" sourceLinked="1"/>
        <c:tickLblPos val="nextTo"/>
        <c:crossAx val="29662003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Loss</a:t>
            </a:r>
            <a:r>
              <a:rPr lang="en-US" baseline="0"/>
              <a:t> Analysis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'Sample - Superstore'!$AF$19:$AF$21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Superstore'!$AG$19:$AG$21</c:f>
              <c:numCache>
                <c:formatCode>General</c:formatCode>
                <c:ptCount val="3"/>
                <c:pt idx="0">
                  <c:v>-60936.109000000026</c:v>
                </c:pt>
                <c:pt idx="1">
                  <c:v>-56615.258499999974</c:v>
                </c:pt>
                <c:pt idx="2">
                  <c:v>-60936.109000000026</c:v>
                </c:pt>
              </c:numCache>
            </c:numRef>
          </c:val>
        </c:ser>
        <c:axId val="253131776"/>
        <c:axId val="265516928"/>
      </c:barChart>
      <c:catAx>
        <c:axId val="253131776"/>
        <c:scaling>
          <c:orientation val="minMax"/>
        </c:scaling>
        <c:axPos val="b"/>
        <c:tickLblPos val="nextTo"/>
        <c:crossAx val="265516928"/>
        <c:crosses val="autoZero"/>
        <c:auto val="1"/>
        <c:lblAlgn val="ctr"/>
        <c:lblOffset val="100"/>
      </c:catAx>
      <c:valAx>
        <c:axId val="265516928"/>
        <c:scaling>
          <c:orientation val="minMax"/>
        </c:scaling>
        <c:axPos val="l"/>
        <c:majorGridlines/>
        <c:numFmt formatCode="General" sourceLinked="1"/>
        <c:tickLblPos val="nextTo"/>
        <c:crossAx val="25313177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 </a:t>
            </a:r>
            <a:endParaRPr lang="en-US"/>
          </a:p>
        </c:rich>
      </c:tx>
      <c:layout>
        <c:manualLayout>
          <c:xMode val="edge"/>
          <c:yMode val="edge"/>
          <c:x val="0.26318744531933508"/>
          <c:y val="5.3858346188302771E-2"/>
        </c:manualLayout>
      </c:layout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'Sample - Superstore'!$AH$4:$AH$15</c:f>
              <c:strCache>
                <c:ptCount val="12"/>
                <c:pt idx="0">
                  <c:v>Jan </c:v>
                </c:pt>
                <c:pt idx="1">
                  <c:v>Feb 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'Sample - Superstore'!$AI$4:$AI$15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</c:ser>
        <c:marker val="1"/>
        <c:axId val="162096640"/>
        <c:axId val="162098176"/>
      </c:lineChart>
      <c:catAx>
        <c:axId val="162096640"/>
        <c:scaling>
          <c:orientation val="minMax"/>
        </c:scaling>
        <c:axPos val="b"/>
        <c:tickLblPos val="nextTo"/>
        <c:crossAx val="162098176"/>
        <c:crosses val="autoZero"/>
        <c:auto val="1"/>
        <c:lblAlgn val="ctr"/>
        <c:lblOffset val="100"/>
      </c:catAx>
      <c:valAx>
        <c:axId val="162098176"/>
        <c:scaling>
          <c:orientation val="minMax"/>
        </c:scaling>
        <c:axPos val="l"/>
        <c:majorGridlines/>
        <c:numFmt formatCode="General" sourceLinked="1"/>
        <c:tickLblPos val="nextTo"/>
        <c:crossAx val="16209664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4</xdr:row>
      <xdr:rowOff>91440</xdr:rowOff>
    </xdr:from>
    <xdr:to>
      <xdr:col>15</xdr:col>
      <xdr:colOff>304800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598714</xdr:colOff>
      <xdr:row>5</xdr:row>
      <xdr:rowOff>56605</xdr:rowOff>
    </xdr:from>
    <xdr:to>
      <xdr:col>9</xdr:col>
      <xdr:colOff>103414</xdr:colOff>
      <xdr:row>22</xdr:row>
      <xdr:rowOff>26126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354618</xdr:colOff>
      <xdr:row>5</xdr:row>
      <xdr:rowOff>175771</xdr:rowOff>
    </xdr:from>
    <xdr:to>
      <xdr:col>16</xdr:col>
      <xdr:colOff>545118</xdr:colOff>
      <xdr:row>19</xdr:row>
      <xdr:rowOff>183391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530390</xdr:colOff>
      <xdr:row>23</xdr:row>
      <xdr:rowOff>112956</xdr:rowOff>
    </xdr:from>
    <xdr:to>
      <xdr:col>9</xdr:col>
      <xdr:colOff>225590</xdr:colOff>
      <xdr:row>38</xdr:row>
      <xdr:rowOff>112956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89647</xdr:colOff>
      <xdr:row>23</xdr:row>
      <xdr:rowOff>124867</xdr:rowOff>
    </xdr:from>
    <xdr:to>
      <xdr:col>17</xdr:col>
      <xdr:colOff>394447</xdr:colOff>
      <xdr:row>38</xdr:row>
      <xdr:rowOff>178655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446313</xdr:colOff>
      <xdr:row>2</xdr:row>
      <xdr:rowOff>54429</xdr:rowOff>
    </xdr:from>
    <xdr:to>
      <xdr:col>26</xdr:col>
      <xdr:colOff>32656</xdr:colOff>
      <xdr:row>10</xdr:row>
      <xdr:rowOff>174172</xdr:rowOff>
    </xdr:to>
    <xdr:sp macro="" textlink="">
      <xdr:nvSpPr>
        <xdr:cNvPr id="7" name="TextBox 6"/>
        <xdr:cNvSpPr txBox="1"/>
      </xdr:nvSpPr>
      <xdr:spPr>
        <a:xfrm>
          <a:off x="11419113" y="424543"/>
          <a:ext cx="4463143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800" b="1"/>
            <a:t>* West region has highest sales (725,457)* </a:t>
          </a:r>
        </a:p>
        <a:p>
          <a:r>
            <a:rPr lang="en-US" sz="1800" b="1"/>
            <a:t>Technology is most profitable (145,454)* </a:t>
          </a:r>
        </a:p>
        <a:p>
          <a:r>
            <a:rPr lang="en-US" sz="1800" b="1"/>
            <a:t>Office Supplies has highest loss (-60,936)* </a:t>
          </a:r>
        </a:p>
        <a:p>
          <a:r>
            <a:rPr lang="en-US" sz="1800" b="1"/>
            <a:t> Sales peak in November-December* </a:t>
          </a:r>
        </a:p>
        <a:p>
          <a:r>
            <a:rPr lang="en-US" sz="1800" b="1"/>
            <a:t>Furniture has lowest profit (18,451)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irthana Ganesh kunder" refreshedDate="46174.50400335648" createdVersion="3" refreshedVersion="3" minRefreshableVersion="3" recordCount="9994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F8" firstHeaderRow="1" firstDataRow="2" firstDataCol="1" rowPageCount="1" colPageCount="1"/>
  <pivotFields count="21">
    <pivotField showAll="0"/>
    <pivotField showAll="0"/>
    <pivotField axis="axisPage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 of Sales" fld="17" baseField="0" baseItem="0"/>
  </dataFields>
  <formats count="2">
    <format dxfId="2">
      <pivotArea field="14" grandCol="1" collapsedLevelsAreSubtotals="1" axis="axisRow" fieldPosition="0">
        <references count="1">
          <reference field="14" count="1">
            <x v="0"/>
          </reference>
        </references>
      </pivotArea>
    </format>
    <format dxfId="1">
      <pivotArea field="14" grandCol="1" collapsedLevelsAreSubtotals="1" axis="axisRow" fieldPosition="0">
        <references count="1">
          <reference field="1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K24" sqref="K24"/>
    </sheetView>
  </sheetViews>
  <sheetFormatPr defaultRowHeight="14.4"/>
  <cols>
    <col min="1" max="1" width="13.109375" customWidth="1"/>
    <col min="2" max="2" width="15.5546875" bestFit="1" customWidth="1"/>
    <col min="3" max="4" width="11" customWidth="1"/>
    <col min="5" max="5" width="12" customWidth="1"/>
    <col min="6" max="6" width="12" bestFit="1" customWidth="1"/>
  </cols>
  <sheetData>
    <row r="1" spans="1:6">
      <c r="A1" s="2" t="s">
        <v>2</v>
      </c>
      <c r="B1" t="s">
        <v>10943</v>
      </c>
    </row>
    <row r="3" spans="1:6">
      <c r="A3" s="2" t="s">
        <v>10942</v>
      </c>
      <c r="B3" s="2" t="s">
        <v>10939</v>
      </c>
    </row>
    <row r="4" spans="1:6">
      <c r="A4" s="2" t="s">
        <v>10941</v>
      </c>
      <c r="B4" t="s">
        <v>104</v>
      </c>
      <c r="C4" t="s">
        <v>147</v>
      </c>
      <c r="D4" t="s">
        <v>29</v>
      </c>
      <c r="E4" t="s">
        <v>43</v>
      </c>
      <c r="F4" t="s">
        <v>10940</v>
      </c>
    </row>
    <row r="5" spans="1:6">
      <c r="A5" s="3" t="s">
        <v>31</v>
      </c>
      <c r="B5" s="4">
        <v>163797.16380000004</v>
      </c>
      <c r="C5" s="4">
        <v>208291.20400000009</v>
      </c>
      <c r="D5" s="4">
        <v>117298.6840000001</v>
      </c>
      <c r="E5" s="4">
        <v>252612.7435000003</v>
      </c>
      <c r="F5" s="5">
        <v>741999.79530000058</v>
      </c>
    </row>
    <row r="6" spans="1:6">
      <c r="A6" s="3" t="s">
        <v>45</v>
      </c>
      <c r="B6" s="4">
        <v>167026.41500000027</v>
      </c>
      <c r="C6" s="4">
        <v>205516.05499999991</v>
      </c>
      <c r="D6" s="4">
        <v>125651.31299999992</v>
      </c>
      <c r="E6" s="4">
        <v>220853.24900000007</v>
      </c>
      <c r="F6" s="5">
        <v>719047.03200000012</v>
      </c>
    </row>
    <row r="7" spans="1:6">
      <c r="A7" s="3" t="s">
        <v>70</v>
      </c>
      <c r="B7" s="4">
        <v>170416.31199999989</v>
      </c>
      <c r="C7" s="4">
        <v>264973.98100000032</v>
      </c>
      <c r="D7" s="4">
        <v>148771.90799999991</v>
      </c>
      <c r="E7" s="4">
        <v>251991.83199999997</v>
      </c>
      <c r="F7" s="4">
        <v>836154.03300000005</v>
      </c>
    </row>
    <row r="8" spans="1:6">
      <c r="A8" s="3" t="s">
        <v>10940</v>
      </c>
      <c r="B8" s="4">
        <v>501239.89080000017</v>
      </c>
      <c r="C8" s="4">
        <v>678781.24000000022</v>
      </c>
      <c r="D8" s="4">
        <v>391721.90499999991</v>
      </c>
      <c r="E8" s="4">
        <v>725457.82450000034</v>
      </c>
      <c r="F8" s="4">
        <v>2297200.8603000008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I1" sqref="I1"/>
    </sheetView>
  </sheetViews>
  <sheetFormatPr defaultRowHeight="14.4"/>
  <cols>
    <col min="1" max="1" width="31" customWidth="1"/>
    <col min="2" max="2" width="26.88671875" customWidth="1"/>
    <col min="3" max="3" width="22.109375" customWidth="1"/>
    <col min="6" max="6" width="19.109375" customWidth="1"/>
    <col min="7" max="7" width="18.6640625" customWidth="1"/>
    <col min="8" max="8" width="34.109375" customWidth="1"/>
    <col min="9" max="9" width="19.109375" bestFit="1" customWidth="1"/>
  </cols>
  <sheetData>
    <row r="1" spans="1:3">
      <c r="A1" t="s">
        <v>10944</v>
      </c>
      <c r="B1" t="s">
        <v>10945</v>
      </c>
      <c r="C1" t="s">
        <v>10946</v>
      </c>
    </row>
    <row r="2" spans="1:3">
      <c r="A2" t="s">
        <v>10947</v>
      </c>
      <c r="B2" t="s">
        <v>10948</v>
      </c>
      <c r="C2" t="s">
        <v>10949</v>
      </c>
    </row>
    <row r="3" spans="1:3">
      <c r="A3" t="s">
        <v>10950</v>
      </c>
      <c r="B3" t="s">
        <v>10952</v>
      </c>
      <c r="C3" t="s">
        <v>10954</v>
      </c>
    </row>
    <row r="4" spans="1:3">
      <c r="A4" t="s">
        <v>10951</v>
      </c>
      <c r="B4" t="s">
        <v>10953</v>
      </c>
      <c r="C4" t="s">
        <v>10955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G1:P3"/>
  <sheetViews>
    <sheetView zoomScale="70" zoomScaleNormal="70" workbookViewId="0">
      <selection activeCell="W19" sqref="W19"/>
    </sheetView>
  </sheetViews>
  <sheetFormatPr defaultRowHeight="14.4"/>
  <sheetData>
    <row r="1" spans="7:16">
      <c r="G1" s="8" t="s">
        <v>10975</v>
      </c>
      <c r="H1" s="7"/>
      <c r="I1" s="7"/>
      <c r="J1" s="7"/>
      <c r="K1" s="7"/>
      <c r="L1" s="7"/>
      <c r="M1" s="7"/>
      <c r="N1" s="7"/>
      <c r="O1" s="7"/>
      <c r="P1" s="7"/>
    </row>
    <row r="2" spans="7:16">
      <c r="G2" s="7"/>
      <c r="H2" s="7"/>
      <c r="I2" s="7"/>
      <c r="J2" s="7"/>
      <c r="K2" s="7"/>
      <c r="L2" s="7"/>
      <c r="M2" s="7"/>
      <c r="N2" s="7"/>
      <c r="O2" s="7"/>
      <c r="P2" s="7"/>
    </row>
    <row r="3" spans="7:16">
      <c r="G3" s="7"/>
      <c r="H3" s="7"/>
      <c r="I3" s="7"/>
      <c r="J3" s="7"/>
      <c r="K3" s="7"/>
      <c r="L3" s="7"/>
      <c r="M3" s="7"/>
      <c r="N3" s="7"/>
      <c r="O3" s="7"/>
      <c r="P3" s="7"/>
    </row>
  </sheetData>
  <mergeCells count="1">
    <mergeCell ref="G1:P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995"/>
  <sheetViews>
    <sheetView topLeftCell="J1" zoomScale="55" zoomScaleNormal="55" workbookViewId="0">
      <selection activeCell="Q55" sqref="Q55"/>
    </sheetView>
  </sheetViews>
  <sheetFormatPr defaultRowHeight="14.4"/>
  <cols>
    <col min="1" max="1" width="6.88671875" bestFit="1" customWidth="1"/>
    <col min="2" max="2" width="14.6640625" bestFit="1" customWidth="1"/>
    <col min="3" max="3" width="17.5546875" style="6" customWidth="1"/>
    <col min="4" max="4" width="13.5546875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67.5546875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22" max="29" width="0" hidden="1" customWidth="1"/>
    <col min="32" max="32" width="14.21875" customWidth="1"/>
    <col min="33" max="33" width="31.6640625" customWidth="1"/>
    <col min="34" max="34" width="19.109375" customWidth="1"/>
    <col min="35" max="35" width="46.109375" customWidth="1"/>
  </cols>
  <sheetData>
    <row r="1" spans="1:35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35">
      <c r="A2">
        <v>1</v>
      </c>
      <c r="B2" t="s">
        <v>21</v>
      </c>
      <c r="C2" s="6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35">
      <c r="A3">
        <v>2</v>
      </c>
      <c r="B3" t="s">
        <v>21</v>
      </c>
      <c r="C3" s="6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35">
      <c r="A4">
        <v>3</v>
      </c>
      <c r="B4" t="s">
        <v>37</v>
      </c>
      <c r="C4" s="6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AH4" t="s">
        <v>10963</v>
      </c>
      <c r="AI4">
        <f>SUMPRODUCT((MONTH(C2:C9995)=1)*R2:R9995)</f>
        <v>94924.835599999977</v>
      </c>
    </row>
    <row r="5" spans="1:35">
      <c r="A5">
        <v>4</v>
      </c>
      <c r="B5" t="s">
        <v>48</v>
      </c>
      <c r="C5" s="6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AF5" t="s">
        <v>10960</v>
      </c>
      <c r="AG5">
        <f>SUMIF(M:M,AF5,R:R)</f>
        <v>501239.89080000052</v>
      </c>
      <c r="AH5" t="s">
        <v>10964</v>
      </c>
      <c r="AI5">
        <f>SUMPRODUCT((MONTH(C2:C9995)=2)*R2:R9995)</f>
        <v>59751.251400000016</v>
      </c>
    </row>
    <row r="6" spans="1:35">
      <c r="A6">
        <v>5</v>
      </c>
      <c r="B6" t="s">
        <v>48</v>
      </c>
      <c r="C6" s="6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AF6" t="s">
        <v>147</v>
      </c>
      <c r="AG6">
        <f>SUMIF(M:M,AF6,R:R)</f>
        <v>678781.2399999979</v>
      </c>
      <c r="AH6" t="s">
        <v>10965</v>
      </c>
      <c r="AI6">
        <f>SUMPRODUCT((MONTH(C2:C9995)=3)*R2:R9995)</f>
        <v>205005.48879999988</v>
      </c>
    </row>
    <row r="7" spans="1:35">
      <c r="A7">
        <v>6</v>
      </c>
      <c r="B7" t="s">
        <v>60</v>
      </c>
      <c r="C7" s="6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AF7" t="s">
        <v>10961</v>
      </c>
      <c r="AG7">
        <f>SUMIF(M:M,AF7,R:R)</f>
        <v>725457.82450000057</v>
      </c>
      <c r="AH7" t="s">
        <v>10966</v>
      </c>
      <c r="AI7">
        <f>SUMPRODUCT((MONTH(C2:C9995)=4)*R2:R9995)</f>
        <v>137762.12859999997</v>
      </c>
    </row>
    <row r="8" spans="1:35">
      <c r="A8">
        <v>7</v>
      </c>
      <c r="B8" t="s">
        <v>60</v>
      </c>
      <c r="C8" s="6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AF8" t="s">
        <v>29</v>
      </c>
      <c r="AG8">
        <f>SUMIF(M:M,AF8,R:R)</f>
        <v>391721.90500000032</v>
      </c>
      <c r="AH8" t="s">
        <v>10967</v>
      </c>
      <c r="AI8">
        <f>SUMPRODUCT((MONTH(C2:C9995)=5)*R2:R9995)</f>
        <v>155028.81169999993</v>
      </c>
    </row>
    <row r="9" spans="1:35">
      <c r="A9">
        <v>8</v>
      </c>
      <c r="B9" t="s">
        <v>60</v>
      </c>
      <c r="C9" s="6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AH9" t="s">
        <v>10968</v>
      </c>
      <c r="AI9">
        <f>SUMPRODUCT((MONTH(C2:C9995)=6)*R2:R9995)</f>
        <v>152718.67930000011</v>
      </c>
    </row>
    <row r="10" spans="1:35">
      <c r="A10">
        <v>9</v>
      </c>
      <c r="B10" t="s">
        <v>60</v>
      </c>
      <c r="C10" s="6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AH10" t="s">
        <v>10969</v>
      </c>
      <c r="AI10">
        <f>SUMPRODUCT((MONTH(C2:C9995)=7)*R2:R9995)</f>
        <v>147238.0970000003</v>
      </c>
    </row>
    <row r="11" spans="1:35">
      <c r="A11">
        <v>10</v>
      </c>
      <c r="B11" t="s">
        <v>60</v>
      </c>
      <c r="C11" s="6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AH11" t="s">
        <v>10970</v>
      </c>
      <c r="AI11">
        <f>SUMPRODUCT((MONTH(C2:C9995)=8)*R2:R9995)</f>
        <v>159044.06299999976</v>
      </c>
    </row>
    <row r="12" spans="1:35">
      <c r="A12">
        <v>11</v>
      </c>
      <c r="B12" t="s">
        <v>60</v>
      </c>
      <c r="C12" s="6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AH12" t="s">
        <v>10971</v>
      </c>
      <c r="AI12">
        <f>SUMPRODUCT((MONTH(C2:C9995)=9)*R2:R9995)</f>
        <v>307649.94570000016</v>
      </c>
    </row>
    <row r="13" spans="1:35">
      <c r="A13">
        <v>12</v>
      </c>
      <c r="B13" t="s">
        <v>60</v>
      </c>
      <c r="C13" s="6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AH13" t="s">
        <v>10972</v>
      </c>
      <c r="AI13">
        <f>SUMPRODUCT((MONTH(C2:C9995)=10)*R2:R9995)</f>
        <v>200322.98470000012</v>
      </c>
    </row>
    <row r="14" spans="1:35">
      <c r="A14">
        <v>13</v>
      </c>
      <c r="B14" t="s">
        <v>83</v>
      </c>
      <c r="C14" s="6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AF14" t="s">
        <v>31</v>
      </c>
      <c r="AG14">
        <f>SUMIF(O:O,AF14,U:U)</f>
        <v>18451.272799999999</v>
      </c>
      <c r="AH14" t="s">
        <v>10973</v>
      </c>
      <c r="AI14">
        <f>SUMPRODUCT((MONTH(C2:C9995)=11)*R2:R9995)</f>
        <v>352461.07100000011</v>
      </c>
    </row>
    <row r="15" spans="1:35">
      <c r="A15">
        <v>14</v>
      </c>
      <c r="B15" t="s">
        <v>91</v>
      </c>
      <c r="C15" s="6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AF15" t="s">
        <v>10962</v>
      </c>
      <c r="AG15">
        <f t="shared" ref="AG15:AG16" si="0">SUMIF(O:O,AF15,U:U)</f>
        <v>122490.80080000011</v>
      </c>
      <c r="AH15" t="s">
        <v>10974</v>
      </c>
      <c r="AI15">
        <f>SUMPRODUCT((MONTH(C2:C9995)=12)*R2:R9995)</f>
        <v>325293.50350000011</v>
      </c>
    </row>
    <row r="16" spans="1:35">
      <c r="A16">
        <v>15</v>
      </c>
      <c r="B16" t="s">
        <v>98</v>
      </c>
      <c r="C16" s="6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AF16" t="s">
        <v>70</v>
      </c>
      <c r="AG16">
        <f t="shared" si="0"/>
        <v>145454.94809999989</v>
      </c>
    </row>
    <row r="17" spans="1:33">
      <c r="A17">
        <v>16</v>
      </c>
      <c r="B17" t="s">
        <v>98</v>
      </c>
      <c r="C17" s="6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33">
      <c r="A18">
        <v>17</v>
      </c>
      <c r="B18" t="s">
        <v>109</v>
      </c>
      <c r="C18" s="6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33">
      <c r="A19">
        <v>18</v>
      </c>
      <c r="B19" t="s">
        <v>116</v>
      </c>
      <c r="C19" s="6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AF19" t="s">
        <v>31</v>
      </c>
      <c r="AG19">
        <f>SUMIFS(U:U,O:O,"Furniture",U:U,"&lt;0")</f>
        <v>-60936.109000000026</v>
      </c>
    </row>
    <row r="20" spans="1:33">
      <c r="A20">
        <v>19</v>
      </c>
      <c r="B20" t="s">
        <v>123</v>
      </c>
      <c r="C20" s="6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AF20" t="s">
        <v>10962</v>
      </c>
      <c r="AG20">
        <f>SUMIFS(U:U,O:O,AF20,U:U,"&lt;0")</f>
        <v>-56615.258499999974</v>
      </c>
    </row>
    <row r="21" spans="1:33">
      <c r="A21">
        <v>20</v>
      </c>
      <c r="B21" t="s">
        <v>123</v>
      </c>
      <c r="C21" s="6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AF21" t="s">
        <v>70</v>
      </c>
      <c r="AG21">
        <f>SUMIFS(U:U,O:O,"Furniture",U:U,"&lt;0")</f>
        <v>-60936.109000000026</v>
      </c>
    </row>
    <row r="22" spans="1:33">
      <c r="A22">
        <v>21</v>
      </c>
      <c r="B22" t="s">
        <v>123</v>
      </c>
      <c r="C22" s="6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33">
      <c r="A23">
        <v>22</v>
      </c>
      <c r="B23" t="s">
        <v>133</v>
      </c>
      <c r="C23" s="6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33">
      <c r="A24">
        <v>23</v>
      </c>
      <c r="B24" t="s">
        <v>133</v>
      </c>
      <c r="C24" s="6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33">
      <c r="A25">
        <v>24</v>
      </c>
      <c r="B25" t="s">
        <v>142</v>
      </c>
      <c r="C25" s="6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33">
      <c r="A26">
        <v>25</v>
      </c>
      <c r="B26" t="s">
        <v>150</v>
      </c>
      <c r="C26" s="6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33">
      <c r="A27">
        <v>26</v>
      </c>
      <c r="B27" t="s">
        <v>154</v>
      </c>
      <c r="C27" s="6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33">
      <c r="A28">
        <v>27</v>
      </c>
      <c r="B28" t="s">
        <v>154</v>
      </c>
      <c r="C28" s="6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33">
      <c r="A29">
        <v>28</v>
      </c>
      <c r="B29" t="s">
        <v>162</v>
      </c>
      <c r="C29" s="6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33">
      <c r="A30">
        <v>29</v>
      </c>
      <c r="B30" t="s">
        <v>162</v>
      </c>
      <c r="C30" s="6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33">
      <c r="A31">
        <v>30</v>
      </c>
      <c r="B31" t="s">
        <v>162</v>
      </c>
      <c r="C31" s="6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33">
      <c r="A32">
        <v>31</v>
      </c>
      <c r="B32" t="s">
        <v>162</v>
      </c>
      <c r="C32" s="6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6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6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6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6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6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6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6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6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6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6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6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6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6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6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6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6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6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6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6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6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6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6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6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6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6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6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6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6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6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6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6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6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6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6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6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6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6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6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6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6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6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6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6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6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6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6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6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6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6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6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6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6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6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6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6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6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6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6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6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6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6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6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6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6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6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6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6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6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6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6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6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6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6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6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6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6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6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6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6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6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6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6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6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6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6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6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6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6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6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6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6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6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6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6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6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6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6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6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6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6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6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6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6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6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6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6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6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6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6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6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6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6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6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6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6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6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6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6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6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6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6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6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6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6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6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6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6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6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6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6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6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6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6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6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6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6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6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6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6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6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6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6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6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6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6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6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6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6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6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6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6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6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6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6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6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6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6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6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6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6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6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6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6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6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6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6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6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6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6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6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6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6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6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6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6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6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6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6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6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6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6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6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6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6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6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6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6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6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6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6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6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6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6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6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6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6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6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6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6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6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6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6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6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6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6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6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6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6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6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6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6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6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6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6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6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6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6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6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6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6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6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6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6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6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6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6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6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6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6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6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6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6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6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6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6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6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6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6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6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6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6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6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6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6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6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6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6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6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6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6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6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6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6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6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6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6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6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6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6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6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6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6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6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6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6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6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6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6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6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6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6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6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6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6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6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6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6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6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6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6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6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6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6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6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6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6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6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6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6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6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6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6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6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6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6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6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6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6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6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6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6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6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6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6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6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6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6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6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6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6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6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6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6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6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6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6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6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6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6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6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6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6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6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6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6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6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6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6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6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6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6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6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6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6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6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6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6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6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6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6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6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6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6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6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6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6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6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6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6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6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6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6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6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6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6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6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6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6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6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6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6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6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6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6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6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6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6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6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6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6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6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6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6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6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6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6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6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6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6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6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6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6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6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6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6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6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6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6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6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6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6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6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6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6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6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6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6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6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6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6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6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6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6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6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6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6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6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6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6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6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6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6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6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6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6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6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6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6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6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6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6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6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6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6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6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6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6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6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6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6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6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6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6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6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6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6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6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6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6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6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6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6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6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6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6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6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6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6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6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6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6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6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6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6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6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6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6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6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6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6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6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6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6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6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6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6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6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6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6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6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6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6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6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6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6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6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6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6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6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6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6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6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6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6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6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6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6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6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6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6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6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6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6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6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6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6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6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6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6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6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6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6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6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6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6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6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6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6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6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6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6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6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6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6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6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6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6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6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6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6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6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6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6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6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6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6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6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6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6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6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6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6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6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6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6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6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6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6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6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6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6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6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6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6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6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6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6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6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6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6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6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6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6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6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6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6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6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6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6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6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6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6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6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6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6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6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6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6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6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6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6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6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6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6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6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6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6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6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6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6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6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6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6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6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6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6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6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6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6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6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6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6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6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6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6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6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6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6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6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6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6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6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6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6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6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6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6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6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6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6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6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6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6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6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6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6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6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6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6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6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6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6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6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6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6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6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6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6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6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6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6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6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6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6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6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6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6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6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6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6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6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6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6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6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6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6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6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6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6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6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6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6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6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6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6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6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6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6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6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6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6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6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6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6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6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6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6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6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6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6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6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6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6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6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6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6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6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6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6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6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6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6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6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6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6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6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6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6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6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6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6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6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6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6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6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6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6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6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6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6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6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6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6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6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6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6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6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6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6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6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6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6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6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6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6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6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6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6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6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6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6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6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6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6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6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6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6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6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6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6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6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6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6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6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6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6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6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6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6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6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6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6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6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6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6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6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6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6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6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6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6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6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6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6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6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6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6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6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6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6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6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6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6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6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6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6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6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6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6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6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6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6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6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6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6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6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6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6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6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6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6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6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6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6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6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6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6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6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6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6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6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6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6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6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6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6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6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6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6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6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6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6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6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6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6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6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6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6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6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6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6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6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6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6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6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6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6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6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6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6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6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6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6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6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6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6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6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6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6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6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6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6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6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6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6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6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6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6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6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6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6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6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6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6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6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6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6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6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6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6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6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6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6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6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6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6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6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6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6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6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6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6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6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6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6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6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6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6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6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6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6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6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6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6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6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6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6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6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6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6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6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6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6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6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6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6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6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6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6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6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6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6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6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6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6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6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6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6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6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6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6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6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6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6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6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6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6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6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6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6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6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6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6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6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6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6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6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6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6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6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6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6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6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6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6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6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6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6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6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6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6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6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6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6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6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6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6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6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6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6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6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6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6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6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6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6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6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6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6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6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6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6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6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6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6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6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6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6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6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6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6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6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6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6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6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6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6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6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6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6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6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6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6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6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6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6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6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6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6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6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6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6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6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6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6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6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6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6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6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6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6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6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6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6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6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6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6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6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6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6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6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6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6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6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6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6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6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6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6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6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6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6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6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6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6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6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6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6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6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6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6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6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6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6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6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6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6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6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6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6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6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6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6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6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6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6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6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6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6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6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6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6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6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6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6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6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6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6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6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6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6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6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6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6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6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6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6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6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6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6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6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6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6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6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6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6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6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6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6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6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6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6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32">
      <c r="A1105">
        <v>1104</v>
      </c>
      <c r="B1105" t="s">
        <v>3242</v>
      </c>
      <c r="C1105" s="6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32">
      <c r="A1106">
        <v>1105</v>
      </c>
      <c r="B1106" t="s">
        <v>3243</v>
      </c>
      <c r="C1106" s="6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32">
      <c r="A1107">
        <v>1106</v>
      </c>
      <c r="B1107" t="s">
        <v>3248</v>
      </c>
      <c r="C1107" s="6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32">
      <c r="A1108">
        <v>1107</v>
      </c>
      <c r="B1108" t="s">
        <v>3248</v>
      </c>
      <c r="C1108" s="6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32">
      <c r="A1109">
        <v>1108</v>
      </c>
      <c r="B1109" t="s">
        <v>3248</v>
      </c>
      <c r="C1109" s="6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32">
      <c r="A1110">
        <v>1109</v>
      </c>
      <c r="B1110" t="s">
        <v>3248</v>
      </c>
      <c r="C1110" s="6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AF1110" t="s">
        <v>10956</v>
      </c>
    </row>
    <row r="1111" spans="1:32">
      <c r="A1111">
        <v>1110</v>
      </c>
      <c r="B1111" t="s">
        <v>3248</v>
      </c>
      <c r="C1111" s="6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AF1111" t="s">
        <v>10957</v>
      </c>
    </row>
    <row r="1112" spans="1:32">
      <c r="A1112">
        <v>1111</v>
      </c>
      <c r="B1112" t="s">
        <v>3248</v>
      </c>
      <c r="C1112" s="6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AF1112" t="s">
        <v>10958</v>
      </c>
    </row>
    <row r="1113" spans="1:32">
      <c r="A1113">
        <v>1112</v>
      </c>
      <c r="B1113" t="s">
        <v>3248</v>
      </c>
      <c r="C1113" s="6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AF1113" t="s">
        <v>10959</v>
      </c>
    </row>
    <row r="1114" spans="1:32">
      <c r="A1114">
        <v>1113</v>
      </c>
      <c r="B1114" t="s">
        <v>3248</v>
      </c>
      <c r="C1114" s="6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32">
      <c r="A1115">
        <v>1114</v>
      </c>
      <c r="B1115" t="s">
        <v>3258</v>
      </c>
      <c r="C1115" s="6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32">
      <c r="A1116">
        <v>1115</v>
      </c>
      <c r="B1116" t="s">
        <v>3258</v>
      </c>
      <c r="C1116" s="6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32">
      <c r="A1117">
        <v>1116</v>
      </c>
      <c r="B1117" t="s">
        <v>3258</v>
      </c>
      <c r="C1117" s="6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32">
      <c r="A1118">
        <v>1117</v>
      </c>
      <c r="B1118" t="s">
        <v>3262</v>
      </c>
      <c r="C1118" s="6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32">
      <c r="A1119">
        <v>1118</v>
      </c>
      <c r="B1119" t="s">
        <v>3265</v>
      </c>
      <c r="C1119" s="6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32">
      <c r="A1120">
        <v>1119</v>
      </c>
      <c r="B1120" t="s">
        <v>3265</v>
      </c>
      <c r="C1120" s="6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6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6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6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6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6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6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6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6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6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6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6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6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6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6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6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6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6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6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6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6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6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6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6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6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6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6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6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6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6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6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6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6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6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6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6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6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6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6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6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6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6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6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6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6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6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6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6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6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6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6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6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6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6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6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6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6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6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6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6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6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6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6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6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6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6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6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6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6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6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6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6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6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6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6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6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6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6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6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6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6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6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6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6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6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6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6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6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6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6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6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6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6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6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6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6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6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6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6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6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6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6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6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6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6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6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6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6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6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6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6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6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6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6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6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6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6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6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6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6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6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6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6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6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6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6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6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6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6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6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6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6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6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6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6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6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6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6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6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6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6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6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6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6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6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6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6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6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6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6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6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6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6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6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6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6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6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6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6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6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6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6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6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6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6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6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6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6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6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6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6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6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6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6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6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6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6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6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6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6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6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6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6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6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6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6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6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6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6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6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6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6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6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6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6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6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6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6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6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6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6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6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6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6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6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6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6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6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6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6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6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6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6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6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6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6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6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6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6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6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6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6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6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6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6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6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6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6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6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6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6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6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6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6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6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6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6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6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6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6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6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6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6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6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6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6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6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6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6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6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6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6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6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6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6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6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6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6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6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6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6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6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6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6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6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6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6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6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6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6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6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6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6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6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6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6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6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6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6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6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6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6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6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6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6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6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6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6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6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6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6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6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6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6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6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6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6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6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6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6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6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6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6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6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6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6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6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6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6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6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6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6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6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6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6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6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6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6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6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6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6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6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6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6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6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6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6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6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6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6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6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6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6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6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6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6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6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6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6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6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6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6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6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6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6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6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6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6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6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6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6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6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6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6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6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6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6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6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6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6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6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6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6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6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6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6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6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6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6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6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6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6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6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6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6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6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6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6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6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6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6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6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6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6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6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6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6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6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6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6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6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6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6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6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6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6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6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6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6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6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6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6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6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6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6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6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6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6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6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6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6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6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6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6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6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6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6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6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6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6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6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6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6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6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6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6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6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6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6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6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6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6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6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6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6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6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6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6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6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6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6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6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6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6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6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6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6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6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6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6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6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6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6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6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6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6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6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6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6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6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6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6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6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6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6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6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6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6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6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6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6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6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6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6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6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6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6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6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6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6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6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6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6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6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6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6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6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6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6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6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6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6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6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6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6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6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6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6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6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6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6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6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6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6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6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6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6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6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6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6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6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6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6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6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6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6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6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6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6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6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6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6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6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6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6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6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6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6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6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6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6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6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6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6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6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6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6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6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6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6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6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6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6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6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6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6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6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6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6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6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6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6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6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6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6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6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6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6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6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6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6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6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6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6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6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6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6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6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6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6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6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6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6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6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6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6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6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6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6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6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6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6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6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6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6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6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6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6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6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6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6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6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6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6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6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6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6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6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6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6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6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6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6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6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6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6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6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6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6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6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6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6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6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6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6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6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6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6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6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6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6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6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6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6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6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6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6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6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6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6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6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6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6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6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6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6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6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6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6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6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6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6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6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6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6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6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6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6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6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6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6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6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6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6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6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6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6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6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6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6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6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6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6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6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6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6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6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6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6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6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6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6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6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6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6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6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6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6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6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6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6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6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6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6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6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6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6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6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6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6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6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6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6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6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6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6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6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6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6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6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6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6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6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6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6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6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6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6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6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6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6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6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6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6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6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6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6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6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6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6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6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6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6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6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6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6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6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6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6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6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6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6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6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6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6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6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6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6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6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6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6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6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6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6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6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6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6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6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6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6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6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6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6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6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6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6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6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6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6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6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6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6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6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6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6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6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6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6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6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6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6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6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6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6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6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6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6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6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6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6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6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6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6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6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6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6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6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6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6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6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6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6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6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6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6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6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6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6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6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6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6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6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6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6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6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6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6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6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6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6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6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6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6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6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6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6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6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6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6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6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6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6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6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6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6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6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6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6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6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6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6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6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6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6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6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6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6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6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6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6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6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6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6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6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6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6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6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6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6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6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6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6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6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6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6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6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6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6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6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6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6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6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6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6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6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6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6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6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6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6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6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6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6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6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6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6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6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6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6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6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6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6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6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6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6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6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6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6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6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6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6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6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6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6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6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6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6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6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6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6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6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6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6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6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6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6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6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6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6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6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6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6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6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6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6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6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6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6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6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6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6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6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6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6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6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6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6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6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6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6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6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6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6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6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6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6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6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6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6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6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6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6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6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6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6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6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6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6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6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6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6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6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6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6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6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6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6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6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6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6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6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6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6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6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6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6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6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6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6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6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6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6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6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6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6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6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6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6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6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6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6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6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6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6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6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6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6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6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6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6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6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6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6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6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6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6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6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6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6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6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6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6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6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6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6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6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6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6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6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6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6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6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6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6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6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6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6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6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6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6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6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6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6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6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6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6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6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6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6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6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6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6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6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6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6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6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6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6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6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6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6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6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6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6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6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6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6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6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6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6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6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6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6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6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6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6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6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6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6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6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6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6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6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6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6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6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6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6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6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6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6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6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6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6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6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6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6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6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6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6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6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6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6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6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6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6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6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6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6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6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6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6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6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6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6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6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6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6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6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6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6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6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6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6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6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6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6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6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6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6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6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6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6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6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6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6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6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6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6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6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6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6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6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6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6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6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6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6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6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6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6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6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6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6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6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6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6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6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6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6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6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6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6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6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6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6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6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6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6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6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6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6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6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6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6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6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6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6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6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6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6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6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6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6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6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6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6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6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6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6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6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6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6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6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6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6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6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6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6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6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6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6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6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6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6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6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6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6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6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6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6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6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6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6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6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6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6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6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6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6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6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6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6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6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6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6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6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6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6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6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6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6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6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6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6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6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6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6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6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6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6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6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6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6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6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6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6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6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6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6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6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6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6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6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6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6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6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6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6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6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6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6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6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6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6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6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6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6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6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6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6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6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6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6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6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6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6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6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6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6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6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6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6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6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6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6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6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6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6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6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6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6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6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6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6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6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6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6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6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6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6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6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6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6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6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6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6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6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6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6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6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6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6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6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6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6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6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6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6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6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6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6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6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6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6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6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6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6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6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6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6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6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6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6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6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6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6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6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6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6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6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6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6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6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6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6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6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6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6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6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6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6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6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6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6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6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6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6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6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6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6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6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6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6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6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6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6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6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6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6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6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6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6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6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6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6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6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6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6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6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6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6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6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6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6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6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6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6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6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6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6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6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6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6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6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6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6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6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6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6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6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6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6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6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6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6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6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6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6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6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6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6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6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6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6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6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6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6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6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6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6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6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6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6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6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6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6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6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6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6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6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6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6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6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6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6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6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6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6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6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6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6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6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6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6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6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6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6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6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6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6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6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6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6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6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6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6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6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6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6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6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6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6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6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6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6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6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6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6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6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6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6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6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6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6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6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6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6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6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6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6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6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6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6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6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6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6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6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6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6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6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6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6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6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6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6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6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6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6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6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6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6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6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6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6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6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6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6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6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6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6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6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6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6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6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6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6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6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6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6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6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6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6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6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6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6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6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6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6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6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6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6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6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6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6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6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6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6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6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6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6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6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6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6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6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6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6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6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6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6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6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6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6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6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6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6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6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6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6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6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6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6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6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6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6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6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6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6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6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6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6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6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6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6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6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6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6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6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6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6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6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6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6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6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6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6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6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6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6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6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6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6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6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6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6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6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6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6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6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6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6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6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6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6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6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6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6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6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6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6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6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6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6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6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6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6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6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6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6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6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6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6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6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6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6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6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6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6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6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6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6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6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6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6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6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6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6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6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6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6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6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6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6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6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6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6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6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6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6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6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6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6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6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6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6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6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6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6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6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6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6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6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6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6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6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6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6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6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6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6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6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6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6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6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6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6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6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6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6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6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6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6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6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6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6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6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6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6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6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6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6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6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6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6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6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6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6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6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6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6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6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6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6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6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6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6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6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6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6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6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6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6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6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6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6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6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6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6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6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6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6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6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6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6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6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6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6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6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6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6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6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6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6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6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6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6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6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6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6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6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6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6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6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6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6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6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6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6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6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6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6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6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6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6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6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6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6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6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6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6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6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6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6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6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6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6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6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6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6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6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6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6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6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6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6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6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6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6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6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6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6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6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6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6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6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6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6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6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6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6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6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6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6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6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6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6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6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6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6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6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6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6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6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6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6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6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6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6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6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6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6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6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6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6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6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6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6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6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6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6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6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6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6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6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6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6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6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6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6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6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6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6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6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6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6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6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6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6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6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6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6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6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6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6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6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6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6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6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6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6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6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6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6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6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6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6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6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6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6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6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6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6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6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6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6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6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6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6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6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6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6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6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6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6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6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6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6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6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6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6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6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6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6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6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6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6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6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6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6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6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6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6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6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6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6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6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6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6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6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6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6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6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6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6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6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6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6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6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6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6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6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6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6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6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6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6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6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6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6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6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6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6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6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6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6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6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6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6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6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6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6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6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6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6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6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6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6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6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6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6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6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6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6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6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6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6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6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6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6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6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6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6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6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6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6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6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6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6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6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6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6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6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6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6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6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6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6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6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6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6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6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6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6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6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6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6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6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6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6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6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6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6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6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6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6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6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6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6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6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6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6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6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6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6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6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6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6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6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6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6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6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6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6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6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6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6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6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6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6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6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6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6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6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6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6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6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6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6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6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6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6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6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6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6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6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6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6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6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6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6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6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6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6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6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6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6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6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6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6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6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6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6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6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6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6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6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6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6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6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6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6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6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6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6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6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6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6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6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6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6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6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6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6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6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6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6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6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6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6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6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6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6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6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6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6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6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6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6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6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6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6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6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6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6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6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6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6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6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6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6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6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6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6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6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6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6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6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6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6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6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6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6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6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6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6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6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6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6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6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6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6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6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6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6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6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6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6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6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6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6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6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6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6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6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6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6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6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6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6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6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6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6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6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6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6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6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6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6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6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6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6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6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6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6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6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6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6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6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6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6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6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6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6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6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6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6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6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6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6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6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6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6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6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6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6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6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6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6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6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6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6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6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6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6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6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6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6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6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6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6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6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6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6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6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6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6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6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6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6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6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6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6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6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6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6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6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6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6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6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6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6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6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6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6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6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6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6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6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6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6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6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6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6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6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6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6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6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6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6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6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6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6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6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6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6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6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6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6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6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6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6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6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6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6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6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6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6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6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6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6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6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6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6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6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6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6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6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6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6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6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6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6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6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6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6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6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6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6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6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6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6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6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6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6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6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6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6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6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6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6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6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6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6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6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6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6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6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6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6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6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6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6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6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6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6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6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6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6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6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6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6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6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6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6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6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6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6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6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6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6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6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6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6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6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6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6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6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6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6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6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6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6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6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6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6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6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6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6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6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6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6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6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6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6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6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6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6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6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6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6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6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6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6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6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6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6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6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6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6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6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6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6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6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6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6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6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6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6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6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6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6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6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6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6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6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6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6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6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6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6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6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6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6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6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6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6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6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6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6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6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6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6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6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6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6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6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6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6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6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6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6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6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6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6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6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6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6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6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6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6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6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6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6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6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6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6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6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6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6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6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6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6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6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6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6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6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6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6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6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6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6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6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6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6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6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6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6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6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6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6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6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6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6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6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6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6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6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6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6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6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6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6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6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6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6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6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6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6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6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6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6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6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6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6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6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6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6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6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6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6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6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6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6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6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6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6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6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6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6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6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6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6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6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6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6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6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6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6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6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6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6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6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6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6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6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6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6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6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6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6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6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6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6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6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6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6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6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6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6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6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6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6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6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6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6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6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6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6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6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6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6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6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6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6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6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6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6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6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6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6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6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6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6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6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6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6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6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6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6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6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6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6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6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6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6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6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6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6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6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6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6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6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6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6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6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6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6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6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6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6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6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6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6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6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6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6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6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6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6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6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6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6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6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6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6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6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6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6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6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6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6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6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6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6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6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6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6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6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6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6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6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6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6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6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6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6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6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6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6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6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6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6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6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6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6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6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6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6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6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6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6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6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6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6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6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6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6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6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6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6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6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6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6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6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6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6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6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6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6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6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6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6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6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6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6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6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6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6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6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6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6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6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6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6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6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6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6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6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6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6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6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6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6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6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6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6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6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6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6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6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6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6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6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6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6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6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6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6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6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6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6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6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6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6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6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6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6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6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6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6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6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6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6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6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6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6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6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6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6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6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6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6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6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6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6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6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6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6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6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6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6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6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6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6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6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6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6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6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6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6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6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6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6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6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6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6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6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6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6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6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6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6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6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6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6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6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6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6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6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6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6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6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6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6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6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6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6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6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6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6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6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6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6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6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6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6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6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6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6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6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6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6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6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6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6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6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6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6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6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6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6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6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6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6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6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6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6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6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6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6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6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6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6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6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6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6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6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6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6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6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6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6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6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6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6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6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6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6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6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6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6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6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6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6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6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6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6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6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6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6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6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6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6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6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6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6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6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6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6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6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6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6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6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6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6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6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6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6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6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6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6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6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6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6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6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6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6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6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6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6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6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6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6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6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6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6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6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6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6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6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6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6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6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6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6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6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6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6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6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6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6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6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6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6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6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6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6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6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6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6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6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6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6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6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6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6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6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6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6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6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6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6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6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6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6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6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6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6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6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6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6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6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6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6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6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6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6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6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6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6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6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6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6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6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6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6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6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6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6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6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6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6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6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6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6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6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6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6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6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6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6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6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6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6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6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6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6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6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6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6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6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6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6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6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6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6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6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6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6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6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6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6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6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6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6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6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6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6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6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6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6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6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6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6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6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6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6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6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6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6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6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6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6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6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6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6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6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6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6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6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6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6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6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6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6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6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6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6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6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6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6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6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6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6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6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6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6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6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6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6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6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6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6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6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6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6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6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6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6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6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6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6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6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6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6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6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6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6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6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6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6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6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6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6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6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6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6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6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6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6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6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6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6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6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6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6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6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6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6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6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6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6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6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6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6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6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6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6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6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6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6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6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6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6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6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6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6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6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6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6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6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6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6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6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6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6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6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6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6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6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6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6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6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6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6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6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6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6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6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6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6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6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6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6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6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6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6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6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6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6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6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6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6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6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6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6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6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6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6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6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6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6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6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6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6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6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6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6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6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6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6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6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6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6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6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6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6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6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6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6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6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6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6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6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6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6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6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6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6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6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6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6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6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6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6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6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6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6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6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6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6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6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6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6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6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6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6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6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6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6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6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6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6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6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6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6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6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6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6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6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6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6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6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6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6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6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6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6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6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6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6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6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6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6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6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6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6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6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6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6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6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6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6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6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6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6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6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6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6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6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6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6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6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6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6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6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6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6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6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6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6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6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6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6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6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6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6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6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6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6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6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6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6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6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6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6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6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6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6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6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6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6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6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6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6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6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6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6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6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6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6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6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6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6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6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6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6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6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6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6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6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6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6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6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6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6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6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6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6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6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6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6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6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6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6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6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6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6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6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6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6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6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6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6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6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6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6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6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6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6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6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6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6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6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6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6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6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6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6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6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6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6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6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6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6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6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6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6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6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6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6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6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6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6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6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6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6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6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6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6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6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6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6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6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6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6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6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6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6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6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6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6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6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6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6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6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6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6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6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6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6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6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6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6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6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6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6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6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6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6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6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6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6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6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6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6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6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6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6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6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6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6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6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6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6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6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6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6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6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6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6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6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6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6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6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6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6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6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6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6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6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6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6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6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6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6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6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6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6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6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6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6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6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6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6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6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6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6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6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6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6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6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6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6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6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6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6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6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6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6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6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6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6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6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6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6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6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6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6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6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6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6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6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6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6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6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6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6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6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6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6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6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6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6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6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6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6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6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6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6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6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6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6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6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6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6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6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6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6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6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6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6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6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6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6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6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6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6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6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6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6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6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6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6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6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6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6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6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6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6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6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6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6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6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6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6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6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6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6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6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6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6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6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6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6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6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6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6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6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6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6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6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6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6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6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6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6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6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6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6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6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6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6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6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6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6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6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6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6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6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6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6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6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6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6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6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6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6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6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6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6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6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6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6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6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6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6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6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6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6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6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6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6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6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6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6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6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6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6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6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6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6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6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6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6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6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6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6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6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6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6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6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6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6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6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6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6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6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6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6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6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6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6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6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6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6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6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6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6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6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6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6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6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6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6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6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6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6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6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6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6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6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6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6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6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6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6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6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6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6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6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6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6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6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6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6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6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6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6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6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6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6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6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6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6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6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6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6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6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6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6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6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6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6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6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6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6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6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6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6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6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6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6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6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6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6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6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6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6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6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6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6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6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6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6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6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6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6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6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6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6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6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6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6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6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6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6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6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6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6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6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6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6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6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6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6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6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6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6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6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6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6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6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6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6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6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6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6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6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6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6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6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6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6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6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6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6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6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6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6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6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6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6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6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6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6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6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6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6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6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6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6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6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6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6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6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6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6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6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6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6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6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6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6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6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6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6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6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6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6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6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6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6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6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6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6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6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6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6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6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6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6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6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6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6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6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6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6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6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6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6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6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6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6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6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6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6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6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6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6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6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6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6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6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6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6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6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6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6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6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6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6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6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6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6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6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6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6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6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6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6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6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6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6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6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6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6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6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6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6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6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6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6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6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6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6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6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6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6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6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6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6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6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6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6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6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6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6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6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6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6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6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6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6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6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6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6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6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6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6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6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6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6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6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6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6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6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6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6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6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6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6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6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6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6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6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6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6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6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6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6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6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6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6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6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6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6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6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6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6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6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6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6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6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6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6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6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6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6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6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6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6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6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6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6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6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6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6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6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6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6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6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6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6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6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6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6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6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6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6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6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6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6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6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6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6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6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6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6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6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6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6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6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6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6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6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6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6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6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6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6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6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6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6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6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6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6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6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6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6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6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6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6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6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6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6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6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6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6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6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6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6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6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6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6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6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6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6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6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6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6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6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6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6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6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6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6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6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6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6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6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6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6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6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6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6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6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6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6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6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6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6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6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6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6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6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6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6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6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6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6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6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6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6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6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6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6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6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6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6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6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6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6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6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6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6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6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6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6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6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6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6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6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6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6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6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6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6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6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6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6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6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6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6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6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6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6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6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6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6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6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6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6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6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6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6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6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6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6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6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6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6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6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6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6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6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6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6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6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6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6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6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6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6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6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6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6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6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6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6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6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6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6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6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6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6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6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6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6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6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6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6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6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6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6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6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6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6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6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6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6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6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6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6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6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6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6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6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6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6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6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6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6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6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6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6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6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6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6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6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6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6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6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6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6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6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6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6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6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6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6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6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6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6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6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6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6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6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6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6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6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6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6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6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6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6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6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6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6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6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6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6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6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6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6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6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6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6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6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6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6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6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6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6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6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6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6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6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6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6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6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6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6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6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6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6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6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6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6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6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6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6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6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6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6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6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6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6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6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6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6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6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6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6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6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6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6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6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6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6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6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6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6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6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6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6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6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6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6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6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6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6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6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6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6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6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6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6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6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6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6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6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6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6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6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6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6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6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6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6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6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6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6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6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6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6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6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6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6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6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6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6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6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6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6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6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6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6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6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6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6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6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6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6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6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6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6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6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6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6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6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6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6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6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6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6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6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6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6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6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6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6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6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6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6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6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6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6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6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6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6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6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6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6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6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6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6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6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6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6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6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6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6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6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6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6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6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6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6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6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6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6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6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6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6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6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6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6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6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6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6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6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6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6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6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6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6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6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6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6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6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6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6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6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6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6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6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6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6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6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6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6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6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6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6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6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6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6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6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6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6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6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6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6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6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6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6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6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6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6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6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6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6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6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6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6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6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6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6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6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6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6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6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6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6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6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6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6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6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6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6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6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6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6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6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6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6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6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6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6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6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6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6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6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6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6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6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6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6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6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6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6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6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6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6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6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6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6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6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6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6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6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6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6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6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6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6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6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6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6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6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6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6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6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6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6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6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6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6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6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6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6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6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6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6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6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6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6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6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6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6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6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6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6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6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6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6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6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6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6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6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6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6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6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6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6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6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6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6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6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6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6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6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6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6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6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6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6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6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6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6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6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6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6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6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6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6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6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6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6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6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6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6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6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6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6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6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6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6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6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6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6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6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6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6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6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6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6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6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6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6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6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6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6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6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6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6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6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6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6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6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6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6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6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6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6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6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6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6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6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6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6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6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6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6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6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6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6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6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6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6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6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6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6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6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6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6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6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6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6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6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6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6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6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6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6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6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6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6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6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6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6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6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6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6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6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6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6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6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6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6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6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6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6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6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6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6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6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6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6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6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6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6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6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6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6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6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6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6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6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6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6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6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6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6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6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6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6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6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6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6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6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6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6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6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6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6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6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6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6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6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6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6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6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6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6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6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6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6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6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6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6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6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6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6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6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6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6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6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6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6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6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6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6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6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6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6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6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6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6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6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6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6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6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6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6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6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6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6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6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6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6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6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6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6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6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6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6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6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6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6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6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6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6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6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6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6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6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6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6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6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6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6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6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6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6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6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6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6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6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6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6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6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6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6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6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6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6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6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6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6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6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6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6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6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6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6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6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6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6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6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6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6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6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6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6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6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6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6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6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6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6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6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6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6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6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6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6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6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6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6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6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6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6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6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6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6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6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6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6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6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6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6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6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6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6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6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6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6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6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6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6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6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6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6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6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6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6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6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6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6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6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6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6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6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6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6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6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6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6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6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6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6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6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6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6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6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6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6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6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6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6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6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6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6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6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6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6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6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6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6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6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6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6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6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6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6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6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6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6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6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6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6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6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6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6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6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6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6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6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6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6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6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6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6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6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6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6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6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6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6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6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6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6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6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6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6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6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6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6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6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6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6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6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6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6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6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6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6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6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6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6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6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6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6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6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6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6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6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6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6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6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6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6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6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6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6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6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6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6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6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6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6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6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6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6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6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6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6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6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6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6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6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6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6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6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6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6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6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6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6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6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6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6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6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6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6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6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6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6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6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6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6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6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6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6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6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6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6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6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6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6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6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6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6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6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6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6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6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6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6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6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6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6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6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6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6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6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6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6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6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6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6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6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6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6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6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6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6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6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6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6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6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6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6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6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6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6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6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6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6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6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6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6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6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6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6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6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6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6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6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6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6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6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6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6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6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6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6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6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6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6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6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6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6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6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6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6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6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6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6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6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6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6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6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6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6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6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6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6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6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6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6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6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6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6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6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6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6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6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6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6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6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6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6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6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6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6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6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6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6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6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6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6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6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6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6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6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6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6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6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6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6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6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6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6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6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6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6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6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6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6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6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6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6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6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6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6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6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6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6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6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6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6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6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6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6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6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6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6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6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6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6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6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6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6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6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6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6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6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6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6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6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6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6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6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6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6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6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6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6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6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6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6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6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6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6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6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6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6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6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6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6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6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6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6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6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6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6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6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6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6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6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6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6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6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6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6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6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6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6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6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6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6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6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6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6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6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6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6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6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6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6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6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6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6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6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6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6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6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6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6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6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6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6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6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6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6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6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6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6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6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6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6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6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6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6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6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6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6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6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6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6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6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6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6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6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6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6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6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6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6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6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6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6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6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6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6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6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6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6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6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6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6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6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6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6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6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6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6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6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6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6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6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6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6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6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6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6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6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6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6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6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6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6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6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6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6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6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6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6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6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6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6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6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6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6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6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6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6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6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6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6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6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6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6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6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6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6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6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6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6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6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6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6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6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6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6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6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6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6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6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6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6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6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6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6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6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6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6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6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6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6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6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6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6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6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6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6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6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6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6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6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6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6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6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6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6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6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6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6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6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6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6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6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6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6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6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6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6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6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6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6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6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6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6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6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6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6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6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6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6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6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6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6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6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6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6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6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6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6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6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6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6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6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6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6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6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6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6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6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6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6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6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6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6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6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6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6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6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6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6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6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6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6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6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6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6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6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6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6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6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6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6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6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6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6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6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6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6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6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6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6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6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6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6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6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6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6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6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6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6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6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6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6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6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6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6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6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6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6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6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6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6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6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6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6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6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6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6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6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6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6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6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6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6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6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6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6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6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6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6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6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6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6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6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6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6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6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6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6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6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6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6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6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6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6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6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6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6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6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6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6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6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6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6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6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6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6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6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6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6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6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6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6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6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6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6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6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6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6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6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6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6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6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6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6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6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6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6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6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6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6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6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6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6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6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6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6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6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6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6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6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6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6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6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6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6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6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6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6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6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6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6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6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6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6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6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6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6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6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6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6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6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6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6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6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6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6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6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6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6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6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6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6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6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6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6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6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6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6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6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6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6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6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6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6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6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6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6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6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6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6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6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6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6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6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6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6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6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6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6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6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6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6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6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6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6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6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6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6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6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6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6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6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6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6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6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6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6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6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6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6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6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6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6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6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6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6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6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6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6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6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6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6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6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6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6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6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6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6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6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6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6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6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6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6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6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6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6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6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6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6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6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6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6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6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6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6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6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6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6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6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6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6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6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6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6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6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6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6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6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6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6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6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6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6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6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6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6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6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6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6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6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6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6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6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6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6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6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6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6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6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6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6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6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6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6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6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6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6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6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6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6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6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6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6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6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6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6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6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6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6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6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6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6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6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6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6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6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6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6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6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6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6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6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6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6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6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6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6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6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6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6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6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6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6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6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6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6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6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6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6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6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6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6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6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6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6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6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6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6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6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6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6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6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6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6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6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6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6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6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6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6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6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6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6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6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6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6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6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6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6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6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6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6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6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6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6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6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6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6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6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6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6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6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6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6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6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6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6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6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6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6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6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6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6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6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6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6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6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6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6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6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6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6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6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6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6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6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6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6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6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6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6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6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6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6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6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6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6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6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6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6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6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6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6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6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6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6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6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6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6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6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6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6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6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6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6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6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6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6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6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6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6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6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6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6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6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6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6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6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6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6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6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6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6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6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6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6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6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6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6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6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6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6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6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6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6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6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6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6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6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6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6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6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6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6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6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6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6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6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6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6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6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6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6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6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6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6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6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6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6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6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6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6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6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6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6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6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6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6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6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6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6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6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6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6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6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6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6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6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6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6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6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6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6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6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6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6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6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6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6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6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6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6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6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6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6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6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6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6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6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6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6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6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6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6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6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6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6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6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6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6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6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6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6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6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6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6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6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6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6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6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6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6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6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6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6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6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6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6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6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6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6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6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6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6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6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6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6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6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6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6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6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6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6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6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6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6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6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6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6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6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6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6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6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6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6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6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6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6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6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6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6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6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6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6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6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6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6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6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6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6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6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6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6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6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6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6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6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6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6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6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6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6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6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6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6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6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6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6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6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6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6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6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6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6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6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6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6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6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6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6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6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6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6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6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6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6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6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6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6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6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6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6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6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6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6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6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6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6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6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6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6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6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6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6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6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6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6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6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6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6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6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6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6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6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6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6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6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6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6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6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6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6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6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6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6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6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6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6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6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6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6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6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6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6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6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6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6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6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6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6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6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6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6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6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6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6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6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6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6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6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6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6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6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6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6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6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6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6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6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6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6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6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6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6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6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6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6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6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6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6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6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6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6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6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6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6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6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6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6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6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6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6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6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6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6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6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6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6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6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6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6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6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6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6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6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6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6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6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6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6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6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6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6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6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6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6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6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6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6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6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6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6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6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6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6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6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6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6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6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6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6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6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6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6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6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6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6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6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6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6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6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6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6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6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6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6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6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6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6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6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6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6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6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6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6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6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6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6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6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6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6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6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6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6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6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6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6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6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6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6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6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6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6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6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6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6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6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6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6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6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6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6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6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6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6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6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6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6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6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6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6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6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6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6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6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6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6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6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6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6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6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6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6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6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6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6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6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6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6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6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6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6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6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6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6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6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6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6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6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6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6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6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6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6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6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6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6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6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6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6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6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6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6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6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6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6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6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6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6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6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6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6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6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6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6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6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6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6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6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6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6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6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6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6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6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6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6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6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6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6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6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6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6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6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6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6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6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6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6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6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6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6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6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6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6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6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6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6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6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6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6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6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6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6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6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6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6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6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6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6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6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6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6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6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6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6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6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6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6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6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6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6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6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6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6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6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6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6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6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6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6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6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6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6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6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6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6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6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6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6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6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6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6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6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6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6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6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6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6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6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6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6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6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6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6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6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6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6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6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6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6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6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6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6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6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6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6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6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6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6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6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6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6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6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6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6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6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6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6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6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6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6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6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6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6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6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6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6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6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6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6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6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6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6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6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6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6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6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6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6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6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6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6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6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6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6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6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6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6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6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6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6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6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6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6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6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6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6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6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6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6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6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6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6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6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6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6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6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6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6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6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6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6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6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6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6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6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6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6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6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6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6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6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6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6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6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6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6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6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6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6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6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6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6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6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6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6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6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6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6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6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6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6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6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6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6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6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6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6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6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6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6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6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6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6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6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6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6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6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6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6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6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6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6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6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6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6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6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6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6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6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6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6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6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6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6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6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6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6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6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6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6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6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6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6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6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6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6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6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6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6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6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6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6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6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6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6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6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6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6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6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6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6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6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6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6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6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6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6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6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6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6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6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6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6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6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6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6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6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6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6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6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6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6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6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6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6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6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6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6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6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6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6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6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6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6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6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6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6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6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6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6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6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6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6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6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6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6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6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6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6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6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6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6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6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6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6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6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6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6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6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6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6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6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6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6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6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6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6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6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6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6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6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6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6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6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6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6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6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6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6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6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6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6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6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6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6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6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6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6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6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6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6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6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6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6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6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6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6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6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6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6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6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6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6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6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6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6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6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6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6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6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6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6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6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6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6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6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6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6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6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6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6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6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6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6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6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6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6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6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6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6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6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6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6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6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6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6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6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6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6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6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6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6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6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6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6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6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6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6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6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6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6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6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6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6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6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6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6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6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6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6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6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6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6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6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6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6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6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6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6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6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6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6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6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6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6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6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6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6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6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6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6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6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6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6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6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6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6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6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6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6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6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6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6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6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6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6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6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6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6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6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6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6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6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6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6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6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6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6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6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6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6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6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6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6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6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6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6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6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6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6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6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6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6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6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6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6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6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6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6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6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6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6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6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6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6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6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6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6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6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6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6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6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6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6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6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6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6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6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6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6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6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6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6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6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6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6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6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6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6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6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6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6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6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6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6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6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6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6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6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6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6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6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6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6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6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6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6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6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6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6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6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6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6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6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6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6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6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6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6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6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6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6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6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6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6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6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6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6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6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6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6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6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6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6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6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6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6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6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6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6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6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6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6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6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6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6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6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6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6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6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6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6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6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6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6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6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6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6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6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6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6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6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6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6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6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6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6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6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6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6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6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6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6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6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6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6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6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6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6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6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6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6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6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6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6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6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6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6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6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6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6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6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6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6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6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6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6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6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6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6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6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6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6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6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6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6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6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6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6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6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6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6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6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6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6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6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6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6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6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6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6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6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6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6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6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6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6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6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6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6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6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6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6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6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6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6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6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6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6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6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6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6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6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6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6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6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6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6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6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6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6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6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6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6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6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6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6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6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6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6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6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6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6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6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6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6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6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6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6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6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6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6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6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6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6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6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6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6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6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6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6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6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6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6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6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6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6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6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6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6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6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6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6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6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6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6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6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6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6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6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6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6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6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6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6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6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6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6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6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6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6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6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6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6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6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6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6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6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6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6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6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6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6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6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6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6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6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6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6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6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6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6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6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6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6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6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6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6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6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6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6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6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6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6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6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6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6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6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6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6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6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6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6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6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6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6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6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6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6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6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6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6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6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6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6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6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6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6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6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6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6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6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6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6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6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6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6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6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6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6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6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6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6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6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6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6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6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6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6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6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6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6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6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6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6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6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6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6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6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6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6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6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6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6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6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6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6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6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6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6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6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6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6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6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6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6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6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6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6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6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6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6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6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6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6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6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6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6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6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6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6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6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6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6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6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6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6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6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6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6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6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6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6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6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6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6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6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6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6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6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6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6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6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6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6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6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6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6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6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6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6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6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6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6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6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6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6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6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6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6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6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6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6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6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6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6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6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6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6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6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6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6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6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6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6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6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6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6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6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6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6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6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6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6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6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6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6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6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6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6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6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6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6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6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6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6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6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6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6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6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6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6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6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6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6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6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6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6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6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6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6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6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6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6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6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6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6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6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6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6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6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6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6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6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6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6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6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6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6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6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6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6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6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6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6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6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6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6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6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6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6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6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6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6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6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6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6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6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6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6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6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6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6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6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6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6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6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6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6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6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6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6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6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6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6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6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6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6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6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6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6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6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6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6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6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6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6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6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6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6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6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6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6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6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6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6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6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6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6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6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6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6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6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6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6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6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6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6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6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6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6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6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6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6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6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6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6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6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6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6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6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6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6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6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6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6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6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6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6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6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6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6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6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6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6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6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6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6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6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6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6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6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6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6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6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6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6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6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6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6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6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6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6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6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6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6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6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6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6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6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6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6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6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6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6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6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6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6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6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6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6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6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6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6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6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6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6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6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6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6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6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6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6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6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6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6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6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6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6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6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6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6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6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6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6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6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6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6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6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6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6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6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6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6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6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6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6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6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6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6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6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6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6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6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6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6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6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6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6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6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6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6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6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6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6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6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6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6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6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6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6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6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6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6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6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6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6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6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6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6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6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6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6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6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6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6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6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6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6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6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6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6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6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6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6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6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6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6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6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6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6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6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6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6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6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6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6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6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6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6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6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6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6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6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6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6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6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6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6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6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6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6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6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6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6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6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6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6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6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6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6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6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6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6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6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6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6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6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6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6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6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6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6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6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6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6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6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6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6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6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6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6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6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6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6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6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6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6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6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6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6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6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6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6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6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6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6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6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6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6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6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6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6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6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6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6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6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6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6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6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6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6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6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6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6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6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6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6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6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6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6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6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6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6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6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6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6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6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6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6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6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6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6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6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6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6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6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6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6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6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6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6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6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6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6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6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6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6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6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6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6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6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6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6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6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6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6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6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6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6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6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6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6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6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6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6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6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6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6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6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6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6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6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6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6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6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6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6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6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6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6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6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6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6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6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6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6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6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6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6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6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6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6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6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6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6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6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6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6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6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6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6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6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6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6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6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6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6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6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6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6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6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6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6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6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6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6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6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6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6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6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6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6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6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6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6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6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6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6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6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6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6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6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6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6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6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6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6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6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6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6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6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6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6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6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6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6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6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6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6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6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6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6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6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6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6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6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6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6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6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6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6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6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6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6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6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6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6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6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6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6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6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6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6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6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6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6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6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6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6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6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6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6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6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6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6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6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6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6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6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6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6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6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6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6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6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6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6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6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6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6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6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6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6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6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6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6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6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6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6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6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6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6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6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6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6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6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6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6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6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6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6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6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6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6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6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6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6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6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6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6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6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6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6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6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6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6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6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6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6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6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6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6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6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6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6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6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6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6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6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6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6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6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6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6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6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6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6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6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6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6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6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6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6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6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6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6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6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6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6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6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6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6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6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6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6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6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6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6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6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6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6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6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6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6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6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6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6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6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6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6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6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6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6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6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6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6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6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6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6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6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6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6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6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6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6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6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6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6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6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6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6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6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6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6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6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6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6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6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6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6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6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6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6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6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6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6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6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6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6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6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6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6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6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6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6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6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6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6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6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6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6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6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6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6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6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6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6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6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6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6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6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6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6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6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6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6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6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6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6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6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6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6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6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6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6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6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6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6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6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6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6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6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6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6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6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6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6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6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6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6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6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6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6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6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6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6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6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6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6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6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6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6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6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6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6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6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6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6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6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6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6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6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6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6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6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6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6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6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6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6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6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6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6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6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6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6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6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6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6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6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6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6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6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6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6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6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6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6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6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6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6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6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6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6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6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6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6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6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6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6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6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6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6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6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6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6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6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6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6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6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6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6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6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6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6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6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6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6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6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6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6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6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6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6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6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6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6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6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6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6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6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6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6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6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6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6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6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6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6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6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6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6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6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6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6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6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6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6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6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6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6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6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6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6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6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6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6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6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6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6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6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6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6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6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6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6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6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6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6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6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6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6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6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6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6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6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6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6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6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6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6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6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6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6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6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6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6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6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6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6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6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6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6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6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6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6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6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6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6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6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6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6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6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6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6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6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6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6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6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6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6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6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6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6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6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6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6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6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6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6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6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6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6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6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6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6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6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6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6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6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6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6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6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6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6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6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6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6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6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6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6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6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6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6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6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6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6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6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6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6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6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6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6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6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6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6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6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6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6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6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6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6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6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6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6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6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6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6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6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6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6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6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6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6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6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6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6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6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6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6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6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6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6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6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6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6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6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6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6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6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6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6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6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6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6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6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6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6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6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6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6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6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6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6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6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6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6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6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6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6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6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6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6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6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6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6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6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6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6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6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6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6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6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6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6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6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6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6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6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6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6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6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6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6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6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6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6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6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6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6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6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6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6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6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6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6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6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6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6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6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6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6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6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6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6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6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6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6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6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6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6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6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6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6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6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6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6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6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6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6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6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6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6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6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6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6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6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6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6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6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6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6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6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6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6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6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6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6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6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6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6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6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6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6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6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6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6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6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6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6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6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6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6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6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6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6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6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6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6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6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6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6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6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6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6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6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6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6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6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6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6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6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6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6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6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6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6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6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6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6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6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6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6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6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6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6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6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6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6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6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6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6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6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6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6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6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6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6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6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6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6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6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6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6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6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6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6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6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6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6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6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6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6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6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6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6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6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6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6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6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6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6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6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6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6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6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6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6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6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6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6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6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6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6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6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6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6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6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6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6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6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6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6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6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6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6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6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6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6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6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6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6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6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6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6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6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6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6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6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6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6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6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6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6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6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6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6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6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6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6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6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6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6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6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6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6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6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6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6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6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6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6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6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6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6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6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6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6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6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6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6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6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6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6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6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6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6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6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6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6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6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6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6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6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6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6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6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6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6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6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6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6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6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6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6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6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6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6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6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6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6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6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6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6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6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6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6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6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6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6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6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6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6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6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6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6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6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6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6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6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6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6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6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6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6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6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6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6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6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6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6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6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6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6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6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6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6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6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6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6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6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6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6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6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6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6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6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6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6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6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6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6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6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6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6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6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6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6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6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6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6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6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6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6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6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6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6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6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6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6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6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6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6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6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6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6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6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6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6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6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6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6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6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6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6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6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6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6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6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6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6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6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6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6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6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6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6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6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6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6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6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6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6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6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6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6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6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6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6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6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6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6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6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6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6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6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6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6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6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6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6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6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6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6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6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6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6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6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6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6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6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6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6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6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6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6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6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6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6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6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6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6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6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6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6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6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6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6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6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6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6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6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6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6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6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6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6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6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6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6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6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6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6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6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6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6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6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6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6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6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6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6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6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6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6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6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6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6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6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6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6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6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6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6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6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6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6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6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6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6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6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6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6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6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6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6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6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6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6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6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6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6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6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6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6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6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6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6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6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6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6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6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6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6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6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6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6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6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6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6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6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6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6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6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6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6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6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6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6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6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6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6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6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6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6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6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6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6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6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6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6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6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6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6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6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6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6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6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6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6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6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6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6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6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6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6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6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6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6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6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6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6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6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6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6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6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6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6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6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6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6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6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6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6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6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6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6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6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6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6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6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6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6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6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6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6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6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6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6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6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6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6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6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6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6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6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6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6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6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6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6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6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6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6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6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6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6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6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6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6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6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6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6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6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6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6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6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6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6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6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6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6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6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6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6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6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6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6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6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6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6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6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6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6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6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6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6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6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6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6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6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6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6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6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6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6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6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6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6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6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6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6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6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6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6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6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6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6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6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6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6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6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6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6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6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6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6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6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6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6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6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6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6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6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6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6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6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6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6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6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6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6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6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6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6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6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6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6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6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6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6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6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6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6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6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6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6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6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6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6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6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6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6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6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6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6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6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6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6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6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6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6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6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6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6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6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6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6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6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6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6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6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6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6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6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6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6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6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6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6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6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6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6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6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6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6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6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6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6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6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6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6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6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6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6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6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6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6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6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6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6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6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6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6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6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6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6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6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6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6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6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6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6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6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6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6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6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6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6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6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6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6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6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6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6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6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6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6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6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6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6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6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6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6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6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6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6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6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6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6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6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6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6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6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6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6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6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6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6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6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6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6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6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6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6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6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6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6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6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6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6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6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6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6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6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6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6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6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6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6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6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6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6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6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6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6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6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6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6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6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6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6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6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6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6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6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6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6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6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6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6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6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6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6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6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6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6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6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6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6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6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6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6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6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6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6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6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6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6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6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6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6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6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6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6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6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6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6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6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6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6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6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6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6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6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6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6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6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6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6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6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6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6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6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6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6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6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6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6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6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6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6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6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6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6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6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6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6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6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6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6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6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6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6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6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6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6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6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6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6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6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6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6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6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6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6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6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6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6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6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6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6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6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6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6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6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6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6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6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6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6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6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6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6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6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6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6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6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6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6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6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6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6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6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6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6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6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6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6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6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6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6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6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6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6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6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6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6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6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6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6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6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6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6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6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6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6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6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6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6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6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6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6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6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6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6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6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6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6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6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6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6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6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6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6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6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6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6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6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6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6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6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6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6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6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6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6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6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6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6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6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6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6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6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6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6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6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6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6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6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6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6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6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6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6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6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6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6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6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6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6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6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6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6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6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6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6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6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6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conditionalFormatting sqref="U1:U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 (Autosaved)</vt:lpstr>
      <vt:lpstr>change log</vt:lpstr>
      <vt:lpstr>DashBoard </vt:lpstr>
      <vt:lpstr>Sample - Superstore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Kirthana Ganesh kunder</dc:creator>
  <cp:lastModifiedBy>Kirthana Ganesh kunder</cp:lastModifiedBy>
  <dcterms:created xsi:type="dcterms:W3CDTF">2026-06-01T10:57:43Z</dcterms:created>
  <dcterms:modified xsi:type="dcterms:W3CDTF">2026-06-02T12:13:00Z</dcterms:modified>
</cp:coreProperties>
</file>