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Kiryo3\課題11月1から開始\"/>
    </mc:Choice>
  </mc:AlternateContent>
  <xr:revisionPtr revIDLastSave="0" documentId="13_ncr:1_{75E4A6AB-1FE3-4710-9C89-05144449A4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19" i="7"/>
  <c r="C18" i="7"/>
  <c r="C17" i="7"/>
  <c r="C16" i="7"/>
  <c r="H3" i="1"/>
  <c r="C11" i="7"/>
  <c r="D11" i="7" s="1"/>
  <c r="C10" i="7"/>
  <c r="D10" i="7" s="1"/>
  <c r="D9" i="7"/>
  <c r="C9" i="7"/>
  <c r="C6" i="7"/>
  <c r="C4" i="7" s="1"/>
  <c r="C5" i="7"/>
  <c r="C2" i="7"/>
  <c r="H9" i="1"/>
  <c r="I9" i="1" s="1"/>
  <c r="H5" i="1"/>
  <c r="H2" i="1"/>
  <c r="H6" i="1"/>
  <c r="H10" i="1"/>
  <c r="I10" i="1" s="1"/>
  <c r="H11" i="1"/>
  <c r="I11" i="1" s="1"/>
  <c r="E9" i="7" l="1"/>
  <c r="E10" i="7"/>
  <c r="E11" i="7"/>
  <c r="D4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<sst xmlns="http://schemas.openxmlformats.org/spreadsheetml/2006/main" count="591" uniqueCount="218">
  <si>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</si>
  <si>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</si>
  <si>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</si>
  <si>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</si>
  <si>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</si>
  <si>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</si>
  <si>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</si>
  <si>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</si>
  <si>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</si>
  <si>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</si>
  <si>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</si>
  <si>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</si>
  <si>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</si>
  <si>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</si>
  <si>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</si>
  <si>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未完</t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</si>
  <si>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</si>
  <si>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</si>
  <si>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</si>
  <si>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</si>
  <si>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</si>
  <si>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</si>
  <si>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</si>
  <si>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</si>
  <si>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</si>
  <si>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真実のデッドライン</t>
    <rPh sb="0" eb="2">
      <t>シンジツ</t>
    </rPh>
    <phoneticPr fontId="1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</si>
  <si>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</si>
  <si>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</si>
  <si>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1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</si>
  <si>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</si>
  <si>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</si>
  <si>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</si>
  <si>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</si>
  <si>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</si>
  <si>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</si>
  <si>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</si>
  <si>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</si>
  <si>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</si>
  <si>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</si>
  <si>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</si>
  <si>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</si>
  <si>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</si>
  <si>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</si>
  <si>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</si>
  <si>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</si>
  <si>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</si>
  <si>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</si>
  <si>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</si>
  <si>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</si>
  <si>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phoneticPr fontId="1"/>
  </si>
  <si>
    <t>　ー　BOOS(コスト5)</t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</si>
  <si>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</si>
  <si>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</si>
  <si>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</si>
  <si>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</si>
  <si>
    <t>　―　キャラ４</t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</si>
  <si>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</si>
  <si>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</si>
  <si>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</si>
  <si>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</si>
  <si>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</si>
  <si>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</si>
  <si>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</si>
  <si>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</si>
  <si>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1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</si>
  <si>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</si>
  <si>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</si>
  <si>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</si>
  <si>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</si>
  <si>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</si>
  <si>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</si>
  <si>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</si>
  <si>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</si>
  <si>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</si>
  <si>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</si>
  <si>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</si>
  <si>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</si>
  <si>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</si>
  <si>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</si>
  <si>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</si>
  <si>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</si>
  <si>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</si>
  <si>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</si>
  <si>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</si>
  <si>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</si>
  <si>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</si>
  <si>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</si>
  <si>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</si>
  <si>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</si>
  <si>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</si>
  <si>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</si>
  <si>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</si>
  <si>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</si>
  <si>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</si>
  <si>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キャラ(敵含む)</t>
    <rPh sb="7" eb="8">
      <t>テキ</t>
    </rPh>
    <rPh sb="8" eb="9">
      <t>フク</t>
    </rPh>
    <phoneticPr fontId="1"/>
  </si>
  <si>
    <t>　ー　ゲーム画面1</t>
    <phoneticPr fontId="1"/>
  </si>
  <si>
    <t>　―　ステータス(残りストック)</t>
    <rPh sb="9" eb="10">
      <t>ノコ</t>
    </rPh>
    <phoneticPr fontId="1"/>
  </si>
  <si>
    <t>　－　被弾1</t>
    <phoneticPr fontId="1"/>
  </si>
  <si>
    <t>　－　被弾2</t>
    <phoneticPr fontId="1"/>
  </si>
  <si>
    <t>　－　被弾3</t>
    <phoneticPr fontId="1"/>
  </si>
  <si>
    <t>　ー　配置データの保存</t>
    <phoneticPr fontId="1"/>
  </si>
  <si>
    <t>　－　ステージ選択画面コスト５</t>
    <rPh sb="7" eb="9">
      <t>センタク</t>
    </rPh>
    <rPh sb="9" eb="11">
      <t>ガメン</t>
    </rPh>
    <phoneticPr fontId="1"/>
  </si>
  <si>
    <t>　－　タイトル</t>
    <phoneticPr fontId="1"/>
  </si>
  <si>
    <t>　－　オプション</t>
    <phoneticPr fontId="1"/>
  </si>
  <si>
    <t>　―　cpu</t>
    <phoneticPr fontId="1"/>
  </si>
  <si>
    <t>　―　cpu2</t>
    <phoneticPr fontId="1"/>
  </si>
  <si>
    <t>　―　cpu3</t>
    <phoneticPr fontId="1"/>
  </si>
  <si>
    <t>　判定　</t>
    <rPh sb="1" eb="3">
      <t>ハンテイ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</si>
  <si>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</si>
  <si>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</si>
  <si>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</si>
  <si>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</si>
  <si>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</si>
  <si>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</si>
  <si>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キャラ(敵含む)</t>
    <rPh sb="4" eb="5">
      <t>テキ</t>
    </rPh>
    <rPh sb="5" eb="6">
      <t>フク</t>
    </rPh>
    <phoneticPr fontId="1"/>
  </si>
  <si>
    <t>アイテム</t>
    <phoneticPr fontId="1"/>
  </si>
  <si>
    <t>弾(その他)</t>
    <phoneticPr fontId="1"/>
  </si>
  <si>
    <t>球と球の当たり判定</t>
    <phoneticPr fontId="1"/>
  </si>
  <si>
    <t>球と短形の当たり判定</t>
    <phoneticPr fontId="1"/>
  </si>
  <si>
    <t>球とマップの当たり判定</t>
    <phoneticPr fontId="1"/>
  </si>
  <si>
    <t>短形と球の当たり判定</t>
    <phoneticPr fontId="1"/>
  </si>
  <si>
    <t>短形と短形の当たり判定</t>
    <phoneticPr fontId="1"/>
  </si>
  <si>
    <t>短形とマップの当たり判定</t>
    <phoneticPr fontId="1"/>
  </si>
  <si>
    <t>ステータス(残りストック)</t>
    <rPh sb="6" eb="7">
      <t>ノコ</t>
    </rPh>
    <phoneticPr fontId="1"/>
  </si>
  <si>
    <t>待機</t>
    <rPh sb="0" eb="2">
      <t>タイキ</t>
    </rPh>
    <phoneticPr fontId="1"/>
  </si>
  <si>
    <t>移動</t>
    <phoneticPr fontId="1"/>
  </si>
  <si>
    <t>ゲーム演出</t>
    <phoneticPr fontId="1"/>
  </si>
  <si>
    <t>ゲームシーン</t>
    <phoneticPr fontId="1"/>
  </si>
  <si>
    <t>移動ステージ選択</t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</si>
  <si>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</si>
  <si>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再生</t>
    <rPh sb="0" eb="2">
      <t>サイセイ</t>
    </rPh>
    <phoneticPr fontId="1"/>
  </si>
  <si>
    <t>キャラ４</t>
    <phoneticPr fontId="1"/>
  </si>
  <si>
    <t>キャラ３</t>
    <phoneticPr fontId="1"/>
  </si>
  <si>
    <t>キャラ２</t>
    <phoneticPr fontId="1"/>
  </si>
  <si>
    <t>キャラ１</t>
    <phoneticPr fontId="1"/>
  </si>
  <si>
    <t>BOOS(コスト5)</t>
    <phoneticPr fontId="1"/>
  </si>
  <si>
    <t>cpu3</t>
    <phoneticPr fontId="1"/>
  </si>
  <si>
    <t>cpu2</t>
    <phoneticPr fontId="1"/>
  </si>
  <si>
    <t>cpu</t>
    <phoneticPr fontId="1"/>
  </si>
  <si>
    <t>アニメーション実装</t>
    <rPh sb="7" eb="9">
      <t>ジッソウ</t>
    </rPh>
    <phoneticPr fontId="1"/>
  </si>
  <si>
    <t>持つ</t>
    <phoneticPr fontId="1"/>
  </si>
  <si>
    <t>死亡</t>
    <rPh sb="0" eb="2">
      <t>シボウ</t>
    </rPh>
    <phoneticPr fontId="1"/>
  </si>
  <si>
    <t>攻撃(投げる)</t>
    <phoneticPr fontId="1"/>
  </si>
  <si>
    <t>攻撃(踏みつける)</t>
    <phoneticPr fontId="1"/>
  </si>
  <si>
    <t>ダッシュ</t>
    <phoneticPr fontId="1"/>
  </si>
  <si>
    <t>ジャンプ</t>
    <phoneticPr fontId="1"/>
  </si>
  <si>
    <t>座標回転と拡大</t>
    <phoneticPr fontId="1"/>
  </si>
  <si>
    <t>エフェクト実装</t>
    <phoneticPr fontId="1"/>
  </si>
  <si>
    <t>エフェクト停止</t>
    <phoneticPr fontId="1"/>
  </si>
  <si>
    <t>エフェクト再生</t>
    <phoneticPr fontId="1"/>
  </si>
  <si>
    <t>カメラ操作</t>
    <phoneticPr fontId="1"/>
  </si>
  <si>
    <t>プレイヤー操作</t>
    <phoneticPr fontId="1"/>
  </si>
  <si>
    <t>画面遷移</t>
    <phoneticPr fontId="1"/>
  </si>
  <si>
    <t>決定処理</t>
    <phoneticPr fontId="1"/>
  </si>
  <si>
    <t>カーソル移動</t>
    <phoneticPr fontId="1"/>
  </si>
  <si>
    <t>オプション画面</t>
    <phoneticPr fontId="1"/>
  </si>
  <si>
    <t>アニメーション画面</t>
    <phoneticPr fontId="1"/>
  </si>
  <si>
    <t>配置データの読み込み</t>
    <phoneticPr fontId="1"/>
  </si>
  <si>
    <t>配置データの保存</t>
    <phoneticPr fontId="1"/>
  </si>
  <si>
    <t>オプション</t>
    <phoneticPr fontId="1"/>
  </si>
  <si>
    <t>タイトル</t>
    <phoneticPr fontId="1"/>
  </si>
  <si>
    <t>ステージ選択画面コスト５</t>
    <rPh sb="4" eb="6">
      <t>センタク</t>
    </rPh>
    <rPh sb="6" eb="8">
      <t>ガメン</t>
    </rPh>
    <phoneticPr fontId="1"/>
  </si>
  <si>
    <t>当たり判定</t>
    <rPh sb="0" eb="1">
      <t>ア</t>
    </rPh>
    <rPh sb="3" eb="5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</si>
  <si>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</si>
  <si>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</si>
  <si>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</si>
  <si>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プレイヤー</t>
  </si>
  <si>
    <t>敵</t>
  </si>
  <si>
    <t>キャラクター</t>
  </si>
  <si>
    <t>アニメーション処理</t>
    <rPh sb="7" eb="9">
      <t>ショリ</t>
    </rPh>
    <phoneticPr fontId="1"/>
  </si>
  <si>
    <t>カメラ</t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</si>
  <si>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</si>
  <si>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</si>
  <si>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</si>
  <si>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</si>
  <si>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</si>
  <si>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マップ実装</t>
    <phoneticPr fontId="1"/>
  </si>
  <si>
    <t>BGM再生</t>
    <phoneticPr fontId="1"/>
  </si>
  <si>
    <t>SE再生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</si>
  <si>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</si>
  <si>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</si>
  <si>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</si>
  <si>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ステージセレクト画面</t>
    <phoneticPr fontId="1"/>
  </si>
  <si>
    <t>ゲーム画面1</t>
    <phoneticPr fontId="1"/>
  </si>
  <si>
    <t>詳細</t>
    <rPh sb="0" eb="2">
      <t>ショウサイ</t>
    </rPh>
    <phoneticPr fontId="1"/>
  </si>
  <si>
    <t>優先度</t>
    <rPh sb="0" eb="3">
      <t>ユウセンド</t>
    </rPh>
    <phoneticPr fontId="1"/>
  </si>
  <si>
    <t>バージョン</t>
    <phoneticPr fontId="1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</si>
  <si>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</si>
  <si>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</si>
  <si>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</si>
  <si>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</si>
  <si>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</si>
  <si>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</si>
  <si>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</si>
  <si>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1"/>
  </si>
  <si>
    <t>変化(炎花)</t>
    <rPh sb="3" eb="4">
      <t>ホノオ</t>
    </rPh>
    <rPh sb="4" eb="5">
      <t>ハナ</t>
    </rPh>
    <phoneticPr fontId="1"/>
  </si>
  <si>
    <t>変化(氷花)</t>
    <rPh sb="3" eb="4">
      <t>コオリ</t>
    </rPh>
    <rPh sb="4" eb="5">
      <t>ハナ</t>
    </rPh>
    <phoneticPr fontId="1"/>
  </si>
  <si>
    <t>攻撃(炎花,放つ)</t>
    <phoneticPr fontId="1"/>
  </si>
  <si>
    <t>攻撃(氷花,放つ)</t>
    <phoneticPr fontId="1"/>
  </si>
  <si>
    <t>被弾(キノコ→元)</t>
    <rPh sb="7" eb="8">
      <t>モト</t>
    </rPh>
    <phoneticPr fontId="1"/>
  </si>
  <si>
    <t>被弾(炎花→キノコ)</t>
    <phoneticPr fontId="1"/>
  </si>
  <si>
    <t>被弾(氷花→キノコ)</t>
    <rPh sb="3" eb="4">
      <t>コオリ</t>
    </rPh>
    <phoneticPr fontId="1"/>
  </si>
  <si>
    <t>未着手</t>
  </si>
  <si>
    <t>作業中</t>
  </si>
  <si>
    <t>概要</t>
    <rPh sb="0" eb="2">
      <t>ガイヨウ</t>
    </rPh>
    <phoneticPr fontId="1"/>
  </si>
  <si>
    <t>作業工数</t>
    <rPh sb="0" eb="4">
      <t>サギョウコウスウ</t>
    </rPh>
    <phoneticPr fontId="1"/>
  </si>
  <si>
    <t>S</t>
    <phoneticPr fontId="1"/>
  </si>
  <si>
    <t>A</t>
    <phoneticPr fontId="1"/>
  </si>
  <si>
    <t>B</t>
    <phoneticPr fontId="1"/>
  </si>
  <si>
    <t>C</t>
    <phoneticPr fontId="1"/>
  </si>
  <si>
    <t>マップ設計1</t>
    <phoneticPr fontId="1"/>
  </si>
  <si>
    <t>クリアー演出</t>
    <phoneticPr fontId="1"/>
  </si>
  <si>
    <t>マップ設計2</t>
    <phoneticPr fontId="1"/>
  </si>
  <si>
    <t>マップ設計3</t>
    <phoneticPr fontId="1"/>
  </si>
  <si>
    <t>C</t>
  </si>
  <si>
    <t>ゲーム画面2</t>
    <phoneticPr fontId="1"/>
  </si>
  <si>
    <t>ゲーム画面3</t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</si>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</sst>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11" borderId="1" xfId="1" applyFont="1" applyBorder="1" applyAlignment="1">
      <alignment horizontal="center"/>
    </xf>
    <xf numFmtId="0" fontId="5" fillId="11" borderId="2" xfId="1" applyFont="1" applyBorder="1" applyAlignment="1">
      <alignment horizontal="center"/>
    </xf>
    <xf numFmtId="9" fontId="4" fillId="14" borderId="4" xfId="4" applyNumberFormat="1" applyBorder="1" applyAlignment="1"/>
    <xf numFmtId="0" fontId="4" fillId="12" borderId="4" xfId="2" applyBorder="1" applyAlignment="1"/>
    <xf numFmtId="0" fontId="4" fillId="13" borderId="4" xfId="3" applyBorder="1" applyAlignment="1"/>
    <xf numFmtId="0" fontId="4" fillId="15" borderId="4" xfId="5" applyBorder="1" applyAlignment="1"/>
  </cellXfs>
  <cellStyles count="6"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34">
    <dxf>
      <fill>
        <patternFill>
          <bgColor theme="6" tint="-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656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BF86E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E19"/>
  <sheetViews>
    <sheetView zoomScale="70" zoomScaleNormal="70" workbookViewId="0">
      <selection activeCell="S12" sqref="S12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</cols>
  <sheetData>
    <row r="2" spans="2:5">
      <c r="B2" s="9" t="s">
        <v>5</v>
      </c>
      <c r="C2">
        <f>SUM(作業効率見積もり!F3:F80)</f>
        <v>64.5</v>
      </c>
    </row>
    <row r="3" spans="2:5">
      <c r="B3" s="10" t="s">
        <v>8</v>
      </c>
      <c r="C3">
        <f ca="1">SUMIF(作業効率見積もり!H3:H80,"完了",作業効率見積もり!F3:I7)</f>
        <v>4.5</v>
      </c>
      <c r="D3" t="s">
        <v>9</v>
      </c>
    </row>
    <row r="4" spans="2:5">
      <c r="B4" s="11" t="s">
        <v>11</v>
      </c>
      <c r="C4" s="2">
        <f ca="1">NETWORKDAYS(C5,C6)</f>
        <v>18</v>
      </c>
      <c r="D4" s="3">
        <f ca="1" xml:space="preserve"> C3/ C4</f>
        <v>0.25</v>
      </c>
    </row>
    <row r="5" spans="2:5">
      <c r="B5" s="12" t="s">
        <v>13</v>
      </c>
      <c r="C5" s="1">
        <f>DATE(2024,11,1)</f>
        <v>45597</v>
      </c>
    </row>
    <row r="6" spans="2:5">
      <c r="B6" s="13" t="s">
        <v>16</v>
      </c>
      <c r="C6" s="1">
        <f ca="1">TODAY()</f>
        <v>45622</v>
      </c>
    </row>
    <row r="8" spans="2:5">
      <c r="D8" t="s">
        <v>19</v>
      </c>
      <c r="E8" t="s">
        <v>20</v>
      </c>
    </row>
    <row r="9" spans="2:5">
      <c r="B9" s="9" t="s">
        <v>22</v>
      </c>
      <c r="C9" s="1">
        <f>DATE(2024,12,20)</f>
        <v>45646</v>
      </c>
      <c r="D9" s="2">
        <f ca="1">NETWORKDAYS(TODAY(),C9)</f>
        <v>19</v>
      </c>
      <c r="E9" s="3">
        <f ca="1">($C$2 - $C$3) / D9</f>
        <v>3.1578947368421053</v>
      </c>
    </row>
    <row r="10" spans="2:5">
      <c r="B10" s="14" t="s">
        <v>24</v>
      </c>
      <c r="C10" s="1">
        <f>DATE(2025,1,17)</f>
        <v>45674</v>
      </c>
      <c r="D10" s="2">
        <f ca="1">NETWORKDAYS(TODAY(),C10)</f>
        <v>39</v>
      </c>
      <c r="E10" s="3">
        <f ca="1">($C$2 - $C$3) / D10</f>
        <v>1.5384615384615385</v>
      </c>
    </row>
    <row r="11" spans="2:5">
      <c r="B11" s="11" t="s">
        <v>25</v>
      </c>
      <c r="C11" s="1">
        <f>DATE(2025,2,3)</f>
        <v>45691</v>
      </c>
      <c r="D11" s="2">
        <f ca="1">NETWORKDAYS(TODAY(),C11)</f>
        <v>50</v>
      </c>
      <c r="E11" s="3">
        <f ca="1">($C$2 - $C$3) / D11</f>
        <v>1.2</v>
      </c>
    </row>
    <row r="12" spans="2:5">
      <c r="C12" s="1"/>
      <c r="D12" s="2"/>
      <c r="E12" s="3"/>
    </row>
    <row r="16" spans="2:5">
      <c r="B16" s="21" t="s">
        <v>206</v>
      </c>
      <c r="C16">
        <f ca="1">SUMIF(作業効率見積もり!D3:D80,"S",作業効率見積もり!F3:I7)</f>
        <v>47</v>
      </c>
    </row>
    <row r="17" spans="2:3">
      <c r="B17" s="22" t="s">
        <v>207</v>
      </c>
      <c r="C17">
        <f ca="1">SUMIF(作業効率見積もり!D3:D80,"A",作業効率見積もり!F3:I7)</f>
        <v>7.5</v>
      </c>
    </row>
    <row r="18" spans="2:3">
      <c r="B18" s="23" t="s">
        <v>208</v>
      </c>
      <c r="C18">
        <f ca="1">SUMIF(作業効率見積もり!D3:D80,"B",作業効率見積もり!F3:I7)</f>
        <v>5</v>
      </c>
    </row>
    <row r="19" spans="2:3">
      <c r="B19" s="24" t="s">
        <v>209</v>
      </c>
      <c r="C19">
        <f ca="1">SUMIF(作業効率見積もり!D3:D80,"C",作業効率見積もり!F3:I7)</f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80"/>
  <sheetViews>
    <sheetView tabSelected="1" zoomScale="85" zoomScaleNormal="85" workbookViewId="0">
      <selection activeCell="J27" sqref="J27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8" width="13.2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204</v>
      </c>
      <c r="C2" s="19" t="s">
        <v>184</v>
      </c>
      <c r="D2" s="19" t="s">
        <v>185</v>
      </c>
      <c r="E2" s="19" t="s">
        <v>186</v>
      </c>
      <c r="F2" s="19" t="s">
        <v>205</v>
      </c>
      <c r="G2" s="20" t="s">
        <v>3</v>
      </c>
      <c r="H2" s="19" t="s">
        <v>107</v>
      </c>
    </row>
    <row r="3" spans="2:8">
      <c r="B3" s="12" t="s">
        <v>164</v>
      </c>
      <c r="C3" s="7"/>
      <c r="D3" s="17" t="s">
        <v>206</v>
      </c>
      <c r="E3" s="17" t="s">
        <v>187</v>
      </c>
      <c r="F3" s="17">
        <v>1.5</v>
      </c>
      <c r="G3" s="17"/>
      <c r="H3" s="17" t="s">
        <v>203</v>
      </c>
    </row>
    <row r="4" spans="2:8">
      <c r="B4" s="12" t="s">
        <v>165</v>
      </c>
      <c r="C4" s="7"/>
      <c r="D4" s="17" t="s">
        <v>191</v>
      </c>
      <c r="E4" s="17" t="s">
        <v>187</v>
      </c>
      <c r="F4" s="17">
        <v>3</v>
      </c>
      <c r="G4" s="17"/>
      <c r="H4" s="17" t="s">
        <v>203</v>
      </c>
    </row>
    <row r="5" spans="2:8">
      <c r="B5" s="12" t="s">
        <v>163</v>
      </c>
      <c r="C5" s="7" t="s">
        <v>108</v>
      </c>
      <c r="D5" s="17" t="s">
        <v>191</v>
      </c>
      <c r="E5" s="17" t="s">
        <v>188</v>
      </c>
      <c r="F5" s="17">
        <v>0.5</v>
      </c>
      <c r="G5" s="17"/>
      <c r="H5" s="17" t="s">
        <v>203</v>
      </c>
    </row>
    <row r="6" spans="2:8">
      <c r="B6" s="12" t="s">
        <v>163</v>
      </c>
      <c r="C6" s="7" t="s">
        <v>109</v>
      </c>
      <c r="D6" s="17" t="s">
        <v>192</v>
      </c>
      <c r="E6" s="17" t="s">
        <v>188</v>
      </c>
      <c r="F6" s="17">
        <v>0.5</v>
      </c>
      <c r="G6" s="17"/>
      <c r="H6" s="17" t="s">
        <v>203</v>
      </c>
    </row>
    <row r="7" spans="2:8">
      <c r="B7" s="12" t="s">
        <v>163</v>
      </c>
      <c r="C7" s="7" t="s">
        <v>110</v>
      </c>
      <c r="D7" s="17" t="s">
        <v>192</v>
      </c>
      <c r="E7" s="17" t="s">
        <v>188</v>
      </c>
      <c r="F7" s="17">
        <v>0.5</v>
      </c>
      <c r="G7" s="17"/>
      <c r="H7" s="17" t="s">
        <v>203</v>
      </c>
    </row>
    <row r="8" spans="2:8">
      <c r="B8" s="12" t="s">
        <v>163</v>
      </c>
      <c r="C8" s="7" t="s">
        <v>111</v>
      </c>
      <c r="D8" s="17" t="s">
        <v>191</v>
      </c>
      <c r="E8" s="17" t="s">
        <v>188</v>
      </c>
      <c r="F8" s="17">
        <v>0.5</v>
      </c>
      <c r="G8" s="17"/>
      <c r="H8" s="17" t="s">
        <v>203</v>
      </c>
    </row>
    <row r="9" spans="2:8">
      <c r="B9" s="12" t="s">
        <v>163</v>
      </c>
      <c r="C9" s="7" t="s">
        <v>113</v>
      </c>
      <c r="D9" s="17" t="s">
        <v>191</v>
      </c>
      <c r="E9" s="17" t="s">
        <v>188</v>
      </c>
      <c r="F9" s="17">
        <v>0.5</v>
      </c>
      <c r="G9" s="17"/>
      <c r="H9" s="17" t="s">
        <v>203</v>
      </c>
    </row>
    <row r="10" spans="2:8">
      <c r="B10" s="12" t="s">
        <v>163</v>
      </c>
      <c r="C10" s="7" t="s">
        <v>114</v>
      </c>
      <c r="D10" s="17" t="s">
        <v>191</v>
      </c>
      <c r="E10" s="17" t="s">
        <v>188</v>
      </c>
      <c r="F10" s="17">
        <v>0.75</v>
      </c>
      <c r="G10" s="17"/>
      <c r="H10" s="17" t="s">
        <v>203</v>
      </c>
    </row>
    <row r="11" spans="2:8">
      <c r="B11" s="12" t="s">
        <v>163</v>
      </c>
      <c r="C11" s="7" t="s">
        <v>115</v>
      </c>
      <c r="D11" s="17" t="s">
        <v>191</v>
      </c>
      <c r="E11" s="17" t="s">
        <v>188</v>
      </c>
      <c r="F11" s="17">
        <v>0.5</v>
      </c>
      <c r="G11" s="17"/>
      <c r="H11" s="17" t="s">
        <v>203</v>
      </c>
    </row>
    <row r="12" spans="2:8">
      <c r="B12" s="12" t="s">
        <v>163</v>
      </c>
      <c r="C12" s="7" t="s">
        <v>116</v>
      </c>
      <c r="D12" s="17" t="s">
        <v>191</v>
      </c>
      <c r="E12" s="17" t="s">
        <v>188</v>
      </c>
      <c r="F12" s="17">
        <v>0.5</v>
      </c>
      <c r="G12" s="17"/>
      <c r="H12" s="17" t="s">
        <v>203</v>
      </c>
    </row>
    <row r="13" spans="2:8">
      <c r="B13" s="12" t="s">
        <v>162</v>
      </c>
      <c r="C13" s="7" t="s">
        <v>117</v>
      </c>
      <c r="D13" s="17" t="s">
        <v>191</v>
      </c>
      <c r="E13" s="17" t="s">
        <v>188</v>
      </c>
      <c r="F13" s="17">
        <v>0.25</v>
      </c>
      <c r="G13" s="17"/>
      <c r="H13" s="17" t="s">
        <v>203</v>
      </c>
    </row>
    <row r="14" spans="2:8">
      <c r="B14" s="12" t="s">
        <v>162</v>
      </c>
      <c r="C14" s="7" t="s">
        <v>118</v>
      </c>
      <c r="D14" s="17" t="s">
        <v>191</v>
      </c>
      <c r="E14" s="17" t="s">
        <v>188</v>
      </c>
      <c r="F14" s="17">
        <v>0.25</v>
      </c>
      <c r="G14" s="17"/>
      <c r="H14" s="17" t="s">
        <v>203</v>
      </c>
    </row>
    <row r="15" spans="2:8">
      <c r="B15" s="12" t="s">
        <v>162</v>
      </c>
      <c r="C15" s="7" t="s">
        <v>119</v>
      </c>
      <c r="D15" s="17" t="s">
        <v>191</v>
      </c>
      <c r="E15" s="17" t="s">
        <v>188</v>
      </c>
      <c r="F15" s="17">
        <v>0.25</v>
      </c>
      <c r="G15" s="17"/>
      <c r="H15" s="17" t="s">
        <v>203</v>
      </c>
    </row>
    <row r="16" spans="2:8">
      <c r="B16" s="12" t="s">
        <v>162</v>
      </c>
      <c r="C16" s="7" t="s">
        <v>120</v>
      </c>
      <c r="D16" s="17" t="s">
        <v>191</v>
      </c>
      <c r="E16" s="17" t="s">
        <v>188</v>
      </c>
      <c r="F16" s="17">
        <v>0.25</v>
      </c>
      <c r="G16" s="17"/>
      <c r="H16" s="17" t="s">
        <v>203</v>
      </c>
    </row>
    <row r="17" spans="2:8">
      <c r="B17" s="12" t="s">
        <v>162</v>
      </c>
      <c r="C17" s="7" t="s">
        <v>121</v>
      </c>
      <c r="D17" s="17" t="s">
        <v>191</v>
      </c>
      <c r="E17" s="17" t="s">
        <v>188</v>
      </c>
      <c r="F17" s="17">
        <v>0.25</v>
      </c>
      <c r="G17" s="17"/>
      <c r="H17" s="17" t="s">
        <v>203</v>
      </c>
    </row>
    <row r="18" spans="2:8">
      <c r="B18" s="12" t="s">
        <v>162</v>
      </c>
      <c r="C18" s="7" t="s">
        <v>122</v>
      </c>
      <c r="D18" s="17" t="s">
        <v>191</v>
      </c>
      <c r="E18" s="17" t="s">
        <v>187</v>
      </c>
      <c r="F18" s="17">
        <v>0.25</v>
      </c>
      <c r="G18" s="17"/>
      <c r="H18" s="17" t="s">
        <v>203</v>
      </c>
    </row>
    <row r="19" spans="2:8">
      <c r="B19" s="12" t="s">
        <v>166</v>
      </c>
      <c r="C19" s="7" t="s">
        <v>123</v>
      </c>
      <c r="D19" s="17" t="s">
        <v>191</v>
      </c>
      <c r="E19" s="17" t="s">
        <v>188</v>
      </c>
      <c r="F19" s="17">
        <v>0.5</v>
      </c>
      <c r="G19" s="17"/>
      <c r="H19" s="17" t="s">
        <v>202</v>
      </c>
    </row>
    <row r="20" spans="2:8">
      <c r="B20" s="12" t="s">
        <v>166</v>
      </c>
      <c r="C20" s="7" t="s">
        <v>124</v>
      </c>
      <c r="D20" s="17" t="s">
        <v>191</v>
      </c>
      <c r="E20" s="17" t="s">
        <v>188</v>
      </c>
      <c r="F20" s="17">
        <v>0.5</v>
      </c>
      <c r="G20" s="17"/>
      <c r="H20" s="17" t="s">
        <v>202</v>
      </c>
    </row>
    <row r="21" spans="2:8">
      <c r="B21" s="12" t="s">
        <v>166</v>
      </c>
      <c r="C21" s="7" t="s">
        <v>125</v>
      </c>
      <c r="D21" s="17" t="s">
        <v>191</v>
      </c>
      <c r="E21" s="17" t="s">
        <v>187</v>
      </c>
      <c r="F21" s="17">
        <v>0.5</v>
      </c>
      <c r="G21" s="17">
        <v>0.25</v>
      </c>
      <c r="H21" s="17" t="s">
        <v>217</v>
      </c>
    </row>
    <row r="22" spans="2:8">
      <c r="B22" s="12" t="s">
        <v>166</v>
      </c>
      <c r="C22" s="7" t="s">
        <v>145</v>
      </c>
      <c r="D22" s="17" t="s">
        <v>191</v>
      </c>
      <c r="E22" s="17" t="s">
        <v>187</v>
      </c>
      <c r="F22" s="17">
        <v>0.5</v>
      </c>
      <c r="G22" s="17"/>
      <c r="H22" s="17" t="s">
        <v>203</v>
      </c>
    </row>
    <row r="23" spans="2:8">
      <c r="B23" s="12" t="s">
        <v>166</v>
      </c>
      <c r="C23" s="7" t="s">
        <v>144</v>
      </c>
      <c r="D23" s="17" t="s">
        <v>191</v>
      </c>
      <c r="E23" s="17" t="s">
        <v>188</v>
      </c>
      <c r="F23" s="17">
        <v>0.5</v>
      </c>
      <c r="G23" s="17"/>
      <c r="H23" s="17" t="s">
        <v>202</v>
      </c>
    </row>
    <row r="24" spans="2:8">
      <c r="B24" s="12" t="s">
        <v>166</v>
      </c>
      <c r="C24" s="7" t="s">
        <v>143</v>
      </c>
      <c r="D24" s="17" t="s">
        <v>191</v>
      </c>
      <c r="E24" s="17" t="s">
        <v>188</v>
      </c>
      <c r="F24" s="17">
        <v>0.25</v>
      </c>
      <c r="G24" s="17"/>
      <c r="H24" s="17" t="s">
        <v>202</v>
      </c>
    </row>
    <row r="25" spans="2:8">
      <c r="B25" s="12" t="s">
        <v>166</v>
      </c>
      <c r="C25" s="7" t="s">
        <v>142</v>
      </c>
      <c r="D25" s="17" t="s">
        <v>192</v>
      </c>
      <c r="E25" s="17" t="s">
        <v>188</v>
      </c>
      <c r="F25" s="17">
        <v>0.5</v>
      </c>
      <c r="G25" s="17"/>
      <c r="H25" s="17" t="s">
        <v>202</v>
      </c>
    </row>
    <row r="26" spans="2:8">
      <c r="B26" s="12" t="s">
        <v>166</v>
      </c>
      <c r="C26" s="7" t="s">
        <v>197</v>
      </c>
      <c r="D26" s="17" t="s">
        <v>191</v>
      </c>
      <c r="E26" s="17" t="s">
        <v>188</v>
      </c>
      <c r="F26" s="17">
        <v>0.5</v>
      </c>
      <c r="G26" s="17"/>
      <c r="H26" s="17" t="s">
        <v>202</v>
      </c>
    </row>
    <row r="27" spans="2:8">
      <c r="B27" s="12" t="s">
        <v>166</v>
      </c>
      <c r="C27" s="7" t="s">
        <v>198</v>
      </c>
      <c r="D27" s="17" t="s">
        <v>193</v>
      </c>
      <c r="E27" s="17" t="s">
        <v>188</v>
      </c>
      <c r="F27" s="17">
        <v>0.5</v>
      </c>
      <c r="G27" s="17"/>
      <c r="H27" s="17" t="s">
        <v>202</v>
      </c>
    </row>
    <row r="28" spans="2:8">
      <c r="B28" s="12" t="s">
        <v>166</v>
      </c>
      <c r="C28" s="7" t="s">
        <v>199</v>
      </c>
      <c r="D28" s="17" t="s">
        <v>191</v>
      </c>
      <c r="E28" s="17" t="s">
        <v>188</v>
      </c>
      <c r="F28" s="17">
        <v>0.5</v>
      </c>
      <c r="G28" s="17"/>
      <c r="H28" s="17" t="s">
        <v>202</v>
      </c>
    </row>
    <row r="29" spans="2:8">
      <c r="B29" s="12" t="s">
        <v>166</v>
      </c>
      <c r="C29" s="7" t="s">
        <v>200</v>
      </c>
      <c r="D29" s="17" t="s">
        <v>191</v>
      </c>
      <c r="E29" s="17" t="s">
        <v>188</v>
      </c>
      <c r="F29" s="17">
        <v>0.5</v>
      </c>
      <c r="G29" s="17"/>
      <c r="H29" s="17" t="s">
        <v>202</v>
      </c>
    </row>
    <row r="30" spans="2:8">
      <c r="B30" s="12" t="s">
        <v>166</v>
      </c>
      <c r="C30" s="7" t="s">
        <v>201</v>
      </c>
      <c r="D30" s="17" t="s">
        <v>193</v>
      </c>
      <c r="E30" s="17" t="s">
        <v>188</v>
      </c>
      <c r="F30" s="17">
        <v>0.5</v>
      </c>
      <c r="G30" s="17"/>
      <c r="H30" s="17" t="s">
        <v>202</v>
      </c>
    </row>
    <row r="31" spans="2:8">
      <c r="B31" s="12" t="s">
        <v>166</v>
      </c>
      <c r="C31" s="7" t="s">
        <v>194</v>
      </c>
      <c r="D31" s="17" t="s">
        <v>191</v>
      </c>
      <c r="E31" s="17" t="s">
        <v>188</v>
      </c>
      <c r="F31" s="17">
        <v>0.25</v>
      </c>
      <c r="G31" s="17"/>
      <c r="H31" s="17" t="s">
        <v>202</v>
      </c>
    </row>
    <row r="32" spans="2:8">
      <c r="B32" s="12" t="s">
        <v>166</v>
      </c>
      <c r="C32" s="7" t="s">
        <v>195</v>
      </c>
      <c r="D32" s="17" t="s">
        <v>191</v>
      </c>
      <c r="E32" s="17" t="s">
        <v>188</v>
      </c>
      <c r="F32" s="17">
        <v>0.25</v>
      </c>
      <c r="G32" s="17"/>
      <c r="H32" s="17" t="s">
        <v>202</v>
      </c>
    </row>
    <row r="33" spans="2:8">
      <c r="B33" s="12" t="s">
        <v>166</v>
      </c>
      <c r="C33" s="7" t="s">
        <v>196</v>
      </c>
      <c r="D33" s="17" t="s">
        <v>193</v>
      </c>
      <c r="E33" s="17" t="s">
        <v>188</v>
      </c>
      <c r="F33" s="17">
        <v>0.25</v>
      </c>
      <c r="G33" s="17"/>
      <c r="H33" s="17" t="s">
        <v>202</v>
      </c>
    </row>
    <row r="34" spans="2:8">
      <c r="B34" s="12" t="s">
        <v>166</v>
      </c>
      <c r="C34" s="7" t="s">
        <v>140</v>
      </c>
      <c r="D34" s="17" t="s">
        <v>192</v>
      </c>
      <c r="E34" s="17" t="s">
        <v>188</v>
      </c>
      <c r="F34" s="17">
        <v>0.5</v>
      </c>
      <c r="G34" s="17"/>
      <c r="H34" s="17" t="s">
        <v>202</v>
      </c>
    </row>
    <row r="35" spans="2:8">
      <c r="B35" s="12" t="s">
        <v>166</v>
      </c>
      <c r="C35" s="7" t="s">
        <v>141</v>
      </c>
      <c r="D35" s="17" t="s">
        <v>191</v>
      </c>
      <c r="E35" s="17" t="s">
        <v>188</v>
      </c>
      <c r="F35" s="17">
        <v>0.5</v>
      </c>
      <c r="G35" s="17"/>
      <c r="H35" s="17" t="s">
        <v>202</v>
      </c>
    </row>
    <row r="36" spans="2:8">
      <c r="B36" s="12" t="s">
        <v>166</v>
      </c>
      <c r="C36" s="7" t="s">
        <v>139</v>
      </c>
      <c r="D36" s="17" t="s">
        <v>191</v>
      </c>
      <c r="E36" s="17" t="s">
        <v>190</v>
      </c>
      <c r="F36" s="17">
        <v>0.5</v>
      </c>
      <c r="G36" s="17"/>
      <c r="H36" s="17" t="s">
        <v>202</v>
      </c>
    </row>
    <row r="37" spans="2:8">
      <c r="B37" s="12" t="s">
        <v>167</v>
      </c>
      <c r="C37" s="7" t="s">
        <v>138</v>
      </c>
      <c r="D37" s="17" t="s">
        <v>191</v>
      </c>
      <c r="E37" s="17" t="s">
        <v>188</v>
      </c>
      <c r="F37" s="17">
        <v>2</v>
      </c>
      <c r="G37" s="17"/>
      <c r="H37" s="17" t="s">
        <v>202</v>
      </c>
    </row>
    <row r="38" spans="2:8">
      <c r="B38" s="12" t="s">
        <v>167</v>
      </c>
      <c r="C38" s="7" t="s">
        <v>137</v>
      </c>
      <c r="D38" s="17" t="s">
        <v>191</v>
      </c>
      <c r="E38" s="17" t="s">
        <v>190</v>
      </c>
      <c r="F38" s="17">
        <v>2</v>
      </c>
      <c r="G38" s="17"/>
      <c r="H38" s="17" t="s">
        <v>202</v>
      </c>
    </row>
    <row r="39" spans="2:8">
      <c r="B39" s="12" t="s">
        <v>167</v>
      </c>
      <c r="C39" s="7" t="s">
        <v>136</v>
      </c>
      <c r="D39" s="17" t="s">
        <v>191</v>
      </c>
      <c r="E39" s="17" t="s">
        <v>190</v>
      </c>
      <c r="F39" s="17">
        <v>2</v>
      </c>
      <c r="G39" s="17"/>
      <c r="H39" s="17" t="s">
        <v>202</v>
      </c>
    </row>
    <row r="40" spans="2:8">
      <c r="B40" s="12" t="s">
        <v>167</v>
      </c>
      <c r="C40" s="7" t="s">
        <v>135</v>
      </c>
      <c r="D40" s="17" t="s">
        <v>214</v>
      </c>
      <c r="E40" s="17" t="s">
        <v>190</v>
      </c>
      <c r="F40" s="17">
        <v>4</v>
      </c>
      <c r="G40" s="17"/>
      <c r="H40" s="17" t="s">
        <v>202</v>
      </c>
    </row>
    <row r="41" spans="2:8">
      <c r="B41" s="12" t="s">
        <v>168</v>
      </c>
      <c r="C41" s="7" t="s">
        <v>134</v>
      </c>
      <c r="D41" s="17" t="s">
        <v>191</v>
      </c>
      <c r="E41" s="17" t="s">
        <v>188</v>
      </c>
      <c r="F41" s="17">
        <v>0.25</v>
      </c>
      <c r="G41" s="17"/>
      <c r="H41" s="17" t="s">
        <v>202</v>
      </c>
    </row>
    <row r="42" spans="2:8">
      <c r="B42" s="12" t="s">
        <v>168</v>
      </c>
      <c r="C42" s="7" t="s">
        <v>133</v>
      </c>
      <c r="D42" s="17" t="s">
        <v>191</v>
      </c>
      <c r="E42" s="17" t="s">
        <v>190</v>
      </c>
      <c r="F42" s="17">
        <v>0.5</v>
      </c>
      <c r="G42" s="17"/>
      <c r="H42" s="17" t="s">
        <v>202</v>
      </c>
    </row>
    <row r="43" spans="2:8">
      <c r="B43" s="12" t="s">
        <v>168</v>
      </c>
      <c r="C43" s="7" t="s">
        <v>132</v>
      </c>
      <c r="D43" s="17" t="s">
        <v>214</v>
      </c>
      <c r="E43" s="17" t="s">
        <v>190</v>
      </c>
      <c r="F43" s="17">
        <v>0.5</v>
      </c>
      <c r="G43" s="17"/>
      <c r="H43" s="17" t="s">
        <v>202</v>
      </c>
    </row>
    <row r="44" spans="2:8">
      <c r="B44" s="12" t="s">
        <v>168</v>
      </c>
      <c r="C44" s="7" t="s">
        <v>131</v>
      </c>
      <c r="D44" s="17" t="s">
        <v>214</v>
      </c>
      <c r="E44" s="17" t="s">
        <v>190</v>
      </c>
      <c r="F44" s="17">
        <v>0.5</v>
      </c>
      <c r="G44" s="17"/>
      <c r="H44" s="17" t="s">
        <v>202</v>
      </c>
    </row>
    <row r="45" spans="2:8">
      <c r="B45" s="12" t="s">
        <v>169</v>
      </c>
      <c r="C45" s="7" t="s">
        <v>130</v>
      </c>
      <c r="D45" s="17" t="s">
        <v>192</v>
      </c>
      <c r="E45" s="17" t="s">
        <v>190</v>
      </c>
      <c r="F45" s="17">
        <v>0.75</v>
      </c>
      <c r="G45" s="17"/>
      <c r="H45" s="17" t="s">
        <v>202</v>
      </c>
    </row>
    <row r="46" spans="2:8">
      <c r="B46" s="12" t="s">
        <v>169</v>
      </c>
      <c r="C46" s="7" t="s">
        <v>129</v>
      </c>
      <c r="D46" s="17" t="s">
        <v>192</v>
      </c>
      <c r="E46" s="17" t="s">
        <v>190</v>
      </c>
      <c r="F46" s="17">
        <v>0.75</v>
      </c>
      <c r="G46" s="17"/>
      <c r="H46" s="17" t="s">
        <v>202</v>
      </c>
    </row>
    <row r="47" spans="2:8">
      <c r="B47" s="12" t="s">
        <v>170</v>
      </c>
      <c r="C47" s="7" t="s">
        <v>128</v>
      </c>
      <c r="D47" s="17" t="s">
        <v>193</v>
      </c>
      <c r="E47" s="17" t="s">
        <v>190</v>
      </c>
      <c r="F47" s="17">
        <v>0.5</v>
      </c>
      <c r="G47" s="17"/>
      <c r="H47" s="17" t="s">
        <v>202</v>
      </c>
    </row>
    <row r="48" spans="2:8">
      <c r="B48" s="12" t="s">
        <v>170</v>
      </c>
      <c r="C48" s="7" t="s">
        <v>127</v>
      </c>
      <c r="D48" s="17" t="s">
        <v>191</v>
      </c>
      <c r="E48" s="17" t="s">
        <v>187</v>
      </c>
      <c r="F48" s="17">
        <v>0.5</v>
      </c>
      <c r="G48" s="17">
        <v>0.5</v>
      </c>
      <c r="H48" s="17" t="s">
        <v>217</v>
      </c>
    </row>
    <row r="49" spans="2:8">
      <c r="B49" s="12" t="s">
        <v>170</v>
      </c>
      <c r="C49" s="7" t="s">
        <v>126</v>
      </c>
      <c r="D49" s="17" t="s">
        <v>191</v>
      </c>
      <c r="E49" s="17" t="s">
        <v>190</v>
      </c>
      <c r="F49" s="17">
        <v>0.5</v>
      </c>
      <c r="G49" s="17"/>
      <c r="H49" s="17" t="s">
        <v>202</v>
      </c>
    </row>
    <row r="50" spans="2:8">
      <c r="B50" s="12" t="s">
        <v>170</v>
      </c>
      <c r="C50" s="7" t="s">
        <v>211</v>
      </c>
      <c r="D50" s="17" t="s">
        <v>191</v>
      </c>
      <c r="E50" s="17" t="s">
        <v>190</v>
      </c>
      <c r="F50" s="17">
        <v>0.5</v>
      </c>
      <c r="G50" s="17"/>
      <c r="H50" s="17" t="s">
        <v>202</v>
      </c>
    </row>
    <row r="51" spans="2:8">
      <c r="B51" s="12" t="s">
        <v>171</v>
      </c>
      <c r="C51" s="7" t="s">
        <v>210</v>
      </c>
      <c r="D51" s="17" t="s">
        <v>191</v>
      </c>
      <c r="E51" s="17" t="s">
        <v>187</v>
      </c>
      <c r="F51" s="17">
        <v>2.25</v>
      </c>
      <c r="G51" s="17"/>
      <c r="H51" s="17" t="s">
        <v>203</v>
      </c>
    </row>
    <row r="52" spans="2:8">
      <c r="B52" s="12" t="s">
        <v>171</v>
      </c>
      <c r="C52" s="7" t="s">
        <v>212</v>
      </c>
      <c r="D52" s="17" t="s">
        <v>191</v>
      </c>
      <c r="E52" s="17" t="s">
        <v>187</v>
      </c>
      <c r="F52" s="17">
        <v>2.25</v>
      </c>
      <c r="G52" s="17"/>
      <c r="H52" s="17" t="s">
        <v>203</v>
      </c>
    </row>
    <row r="53" spans="2:8">
      <c r="B53" s="12" t="s">
        <v>171</v>
      </c>
      <c r="C53" s="7" t="s">
        <v>213</v>
      </c>
      <c r="D53" s="17" t="s">
        <v>192</v>
      </c>
      <c r="E53" s="17" t="s">
        <v>190</v>
      </c>
      <c r="F53" s="17">
        <v>2.25</v>
      </c>
      <c r="G53" s="17"/>
      <c r="H53" s="17" t="s">
        <v>202</v>
      </c>
    </row>
    <row r="54" spans="2:8">
      <c r="B54" s="12" t="s">
        <v>171</v>
      </c>
      <c r="C54" s="7" t="s">
        <v>161</v>
      </c>
      <c r="D54" s="17" t="s">
        <v>193</v>
      </c>
      <c r="E54" s="17" t="s">
        <v>190</v>
      </c>
      <c r="F54" s="17">
        <v>2.25</v>
      </c>
      <c r="G54" s="17"/>
      <c r="H54" s="17" t="s">
        <v>203</v>
      </c>
    </row>
    <row r="55" spans="2:8">
      <c r="B55" s="12" t="s">
        <v>171</v>
      </c>
      <c r="C55" s="7" t="s">
        <v>160</v>
      </c>
      <c r="D55" s="17" t="s">
        <v>191</v>
      </c>
      <c r="E55" s="17" t="s">
        <v>188</v>
      </c>
      <c r="F55" s="17">
        <v>1.25</v>
      </c>
      <c r="G55" s="17"/>
      <c r="H55" s="17" t="s">
        <v>203</v>
      </c>
    </row>
    <row r="56" spans="2:8">
      <c r="B56" s="12" t="s">
        <v>171</v>
      </c>
      <c r="C56" s="7" t="s">
        <v>159</v>
      </c>
      <c r="D56" s="17" t="s">
        <v>192</v>
      </c>
      <c r="E56" s="17" t="s">
        <v>190</v>
      </c>
      <c r="F56" s="17">
        <v>1.25</v>
      </c>
      <c r="G56" s="17"/>
      <c r="H56" s="17" t="s">
        <v>202</v>
      </c>
    </row>
    <row r="57" spans="2:8">
      <c r="B57" s="12" t="s">
        <v>171</v>
      </c>
      <c r="C57" s="7" t="s">
        <v>158</v>
      </c>
      <c r="D57" s="17" t="s">
        <v>191</v>
      </c>
      <c r="E57" s="17" t="s">
        <v>187</v>
      </c>
      <c r="F57" s="17">
        <v>2.25</v>
      </c>
      <c r="G57" s="17">
        <v>1.5</v>
      </c>
      <c r="H57" s="17" t="s">
        <v>217</v>
      </c>
    </row>
    <row r="58" spans="2:8">
      <c r="B58" s="12" t="s">
        <v>171</v>
      </c>
      <c r="C58" s="7" t="s">
        <v>157</v>
      </c>
      <c r="D58" s="17" t="s">
        <v>191</v>
      </c>
      <c r="E58" s="17" t="s">
        <v>187</v>
      </c>
      <c r="F58" s="17">
        <v>1.25</v>
      </c>
      <c r="G58" s="17">
        <v>1.25</v>
      </c>
      <c r="H58" s="17" t="s">
        <v>217</v>
      </c>
    </row>
    <row r="59" spans="2:8">
      <c r="B59" s="12" t="s">
        <v>171</v>
      </c>
      <c r="C59" s="7" t="s">
        <v>176</v>
      </c>
      <c r="D59" s="17" t="s">
        <v>191</v>
      </c>
      <c r="E59" s="17" t="s">
        <v>187</v>
      </c>
      <c r="F59" s="17">
        <v>1.25</v>
      </c>
      <c r="G59" s="17"/>
      <c r="H59" s="17" t="s">
        <v>203</v>
      </c>
    </row>
    <row r="60" spans="2:8">
      <c r="B60" s="12" t="s">
        <v>172</v>
      </c>
      <c r="C60" s="7" t="s">
        <v>177</v>
      </c>
      <c r="D60" s="17" t="s">
        <v>191</v>
      </c>
      <c r="E60" s="17" t="s">
        <v>190</v>
      </c>
      <c r="F60" s="17">
        <v>0.5</v>
      </c>
      <c r="G60" s="17"/>
      <c r="H60" s="17" t="s">
        <v>202</v>
      </c>
    </row>
    <row r="61" spans="2:8">
      <c r="B61" s="12" t="s">
        <v>172</v>
      </c>
      <c r="C61" s="7" t="s">
        <v>178</v>
      </c>
      <c r="D61" s="17" t="s">
        <v>191</v>
      </c>
      <c r="E61" s="17" t="s">
        <v>190</v>
      </c>
      <c r="F61" s="17">
        <v>0.5</v>
      </c>
      <c r="G61" s="17"/>
      <c r="H61" s="17" t="s">
        <v>202</v>
      </c>
    </row>
    <row r="62" spans="2:8">
      <c r="B62" s="12" t="s">
        <v>172</v>
      </c>
      <c r="C62" s="7" t="s">
        <v>179</v>
      </c>
      <c r="D62" s="17" t="s">
        <v>191</v>
      </c>
      <c r="E62" s="17" t="s">
        <v>190</v>
      </c>
      <c r="F62" s="17">
        <v>0.5</v>
      </c>
      <c r="G62" s="17"/>
      <c r="H62" s="17" t="s">
        <v>202</v>
      </c>
    </row>
    <row r="63" spans="2:8">
      <c r="B63" s="12" t="s">
        <v>172</v>
      </c>
      <c r="C63" s="7" t="s">
        <v>180</v>
      </c>
      <c r="D63" s="17" t="s">
        <v>191</v>
      </c>
      <c r="E63" s="17" t="s">
        <v>190</v>
      </c>
      <c r="F63" s="17">
        <v>0.5</v>
      </c>
      <c r="G63" s="17"/>
      <c r="H63" s="17" t="s">
        <v>202</v>
      </c>
    </row>
    <row r="64" spans="2:8">
      <c r="B64" s="12" t="s">
        <v>173</v>
      </c>
      <c r="C64" s="7" t="s">
        <v>181</v>
      </c>
      <c r="D64" s="17" t="s">
        <v>191</v>
      </c>
      <c r="E64" s="17" t="s">
        <v>188</v>
      </c>
      <c r="F64" s="17">
        <v>0.5</v>
      </c>
      <c r="G64" s="17"/>
      <c r="H64" s="17" t="s">
        <v>203</v>
      </c>
    </row>
    <row r="65" spans="2:8">
      <c r="B65" s="12" t="s">
        <v>173</v>
      </c>
      <c r="C65" s="7" t="s">
        <v>182</v>
      </c>
      <c r="D65" s="17" t="s">
        <v>192</v>
      </c>
      <c r="E65" s="17" t="s">
        <v>190</v>
      </c>
      <c r="F65" s="17">
        <v>0.5</v>
      </c>
      <c r="G65" s="17"/>
      <c r="H65" s="17" t="s">
        <v>202</v>
      </c>
    </row>
    <row r="66" spans="2:8">
      <c r="B66" s="12" t="s">
        <v>173</v>
      </c>
      <c r="C66" s="7" t="s">
        <v>183</v>
      </c>
      <c r="D66" s="17" t="s">
        <v>191</v>
      </c>
      <c r="E66" s="17" t="s">
        <v>188</v>
      </c>
      <c r="F66" s="17">
        <v>1.25</v>
      </c>
      <c r="G66" s="17"/>
      <c r="H66" s="17" t="s">
        <v>202</v>
      </c>
    </row>
    <row r="67" spans="2:8">
      <c r="B67" s="12" t="s">
        <v>173</v>
      </c>
      <c r="C67" s="7" t="s">
        <v>215</v>
      </c>
      <c r="D67" s="17" t="s">
        <v>191</v>
      </c>
      <c r="E67" s="17" t="s">
        <v>188</v>
      </c>
      <c r="F67" s="17">
        <v>1</v>
      </c>
      <c r="G67" s="17"/>
      <c r="H67" s="17" t="s">
        <v>202</v>
      </c>
    </row>
    <row r="68" spans="2:8">
      <c r="B68" s="12" t="s">
        <v>173</v>
      </c>
      <c r="C68" s="7" t="s">
        <v>216</v>
      </c>
      <c r="D68" s="17" t="s">
        <v>193</v>
      </c>
      <c r="E68" s="17" t="s">
        <v>188</v>
      </c>
      <c r="F68" s="17">
        <v>1</v>
      </c>
      <c r="G68" s="17"/>
      <c r="H68" s="17" t="s">
        <v>202</v>
      </c>
    </row>
    <row r="69" spans="2:8">
      <c r="B69" s="12" t="s">
        <v>173</v>
      </c>
      <c r="C69" s="7" t="s">
        <v>156</v>
      </c>
      <c r="D69" s="17" t="s">
        <v>191</v>
      </c>
      <c r="E69" s="17" t="s">
        <v>190</v>
      </c>
      <c r="F69" s="17">
        <v>0.5</v>
      </c>
      <c r="G69" s="17"/>
      <c r="H69" s="17" t="s">
        <v>202</v>
      </c>
    </row>
    <row r="70" spans="2:8">
      <c r="B70" s="12" t="s">
        <v>173</v>
      </c>
      <c r="C70" s="7" t="s">
        <v>155</v>
      </c>
      <c r="D70" s="17" t="s">
        <v>191</v>
      </c>
      <c r="E70" s="17" t="s">
        <v>190</v>
      </c>
      <c r="F70" s="17">
        <v>0.5</v>
      </c>
      <c r="G70" s="17"/>
      <c r="H70" s="17" t="s">
        <v>202</v>
      </c>
    </row>
    <row r="71" spans="2:8">
      <c r="B71" s="12" t="s">
        <v>174</v>
      </c>
      <c r="C71" s="7" t="s">
        <v>154</v>
      </c>
      <c r="D71" s="17" t="s">
        <v>191</v>
      </c>
      <c r="E71" s="17" t="s">
        <v>190</v>
      </c>
      <c r="F71" s="17">
        <v>0.5</v>
      </c>
      <c r="G71" s="17"/>
      <c r="H71" s="17" t="s">
        <v>202</v>
      </c>
    </row>
    <row r="72" spans="2:8">
      <c r="B72" s="12" t="s">
        <v>174</v>
      </c>
      <c r="C72" s="7" t="s">
        <v>153</v>
      </c>
      <c r="D72" s="17" t="s">
        <v>191</v>
      </c>
      <c r="E72" s="17" t="s">
        <v>190</v>
      </c>
      <c r="F72" s="17">
        <v>0.5</v>
      </c>
      <c r="G72" s="17"/>
      <c r="H72" s="17" t="s">
        <v>202</v>
      </c>
    </row>
    <row r="73" spans="2:8">
      <c r="B73" s="12" t="s">
        <v>174</v>
      </c>
      <c r="C73" s="7" t="s">
        <v>152</v>
      </c>
      <c r="D73" s="17" t="s">
        <v>191</v>
      </c>
      <c r="E73" s="17" t="s">
        <v>190</v>
      </c>
      <c r="F73" s="17">
        <v>0.5</v>
      </c>
      <c r="G73" s="17"/>
      <c r="H73" s="17" t="s">
        <v>202</v>
      </c>
    </row>
    <row r="74" spans="2:8">
      <c r="B74" s="12" t="s">
        <v>174</v>
      </c>
      <c r="C74" s="8" t="s">
        <v>151</v>
      </c>
      <c r="D74" s="17" t="s">
        <v>191</v>
      </c>
      <c r="E74" s="18" t="s">
        <v>190</v>
      </c>
      <c r="F74" s="17">
        <v>0.5</v>
      </c>
      <c r="G74" s="17"/>
      <c r="H74" s="17" t="s">
        <v>202</v>
      </c>
    </row>
    <row r="75" spans="2:8">
      <c r="B75" s="12" t="s">
        <v>174</v>
      </c>
      <c r="C75" s="7" t="s">
        <v>150</v>
      </c>
      <c r="D75" s="17" t="s">
        <v>191</v>
      </c>
      <c r="E75" s="18" t="s">
        <v>190</v>
      </c>
      <c r="F75" s="17">
        <v>0.5</v>
      </c>
      <c r="G75" s="17"/>
      <c r="H75" s="17" t="s">
        <v>202</v>
      </c>
    </row>
    <row r="76" spans="2:8">
      <c r="B76" s="12" t="s">
        <v>112</v>
      </c>
      <c r="C76" s="7" t="s">
        <v>149</v>
      </c>
      <c r="D76" s="17" t="s">
        <v>191</v>
      </c>
      <c r="E76" s="17" t="s">
        <v>190</v>
      </c>
      <c r="F76" s="17">
        <v>0.5</v>
      </c>
      <c r="G76" s="17"/>
      <c r="H76" s="17" t="s">
        <v>202</v>
      </c>
    </row>
    <row r="77" spans="2:8">
      <c r="B77" s="12" t="s">
        <v>112</v>
      </c>
      <c r="C77" s="7" t="s">
        <v>148</v>
      </c>
      <c r="D77" s="17" t="s">
        <v>191</v>
      </c>
      <c r="E77" s="17" t="s">
        <v>190</v>
      </c>
      <c r="F77" s="17">
        <v>0.5</v>
      </c>
      <c r="G77" s="17"/>
      <c r="H77" s="17" t="s">
        <v>202</v>
      </c>
    </row>
    <row r="78" spans="2:8">
      <c r="B78" s="12" t="s">
        <v>112</v>
      </c>
      <c r="C78" s="7" t="s">
        <v>146</v>
      </c>
      <c r="D78" s="17" t="s">
        <v>191</v>
      </c>
      <c r="E78" s="17" t="s">
        <v>190</v>
      </c>
      <c r="F78" s="17">
        <v>0.5</v>
      </c>
      <c r="G78" s="17"/>
      <c r="H78" s="17" t="s">
        <v>202</v>
      </c>
    </row>
    <row r="79" spans="2:8">
      <c r="B79" s="12" t="s">
        <v>112</v>
      </c>
      <c r="C79" s="7" t="s">
        <v>147</v>
      </c>
      <c r="D79" s="17" t="s">
        <v>191</v>
      </c>
      <c r="E79" s="17" t="s">
        <v>190</v>
      </c>
      <c r="F79" s="17">
        <v>0.5</v>
      </c>
      <c r="G79" s="17"/>
      <c r="H79" s="17" t="s">
        <v>202</v>
      </c>
    </row>
    <row r="80" spans="2:8">
      <c r="B80" s="12" t="s">
        <v>175</v>
      </c>
      <c r="C80" s="7"/>
      <c r="D80" s="17" t="s">
        <v>191</v>
      </c>
      <c r="E80" s="17" t="s">
        <v>189</v>
      </c>
      <c r="F80" s="17">
        <v>3</v>
      </c>
      <c r="G80" s="17"/>
      <c r="H80" s="17" t="s">
        <v>202</v>
      </c>
    </row>
  </sheetData>
  <autoFilter ref="B2:H80" xr:uid="{5A6DF139-192D-48B6-98F1-19C45EBB27CD}"/>
  <phoneticPr fontId="1"/>
  <conditionalFormatting sqref="H4">
    <cfRule type="expression" dxfId="11" priority="6">
      <formula>$C3=" 完了"</formula>
    </cfRule>
  </conditionalFormatting>
  <conditionalFormatting sqref="B3:H80">
    <cfRule type="expression" dxfId="4" priority="3">
      <formula>$H3="作業中"</formula>
    </cfRule>
    <cfRule type="expression" dxfId="3" priority="4">
      <formula>$H3="バグ発生中"</formula>
    </cfRule>
    <cfRule type="expression" dxfId="2" priority="5">
      <formula>$H3="完了"</formula>
    </cfRule>
    <cfRule type="expression" dxfId="1" priority="2">
      <formula>$H3="機能削除"</formula>
    </cfRule>
    <cfRule type="expression" dxfId="0" priority="1">
      <formula>$H3="中平"</formula>
    </cfRule>
  </conditionalFormatting>
  <dataValidations count="4">
    <dataValidation type="list" allowBlank="1" showInputMessage="1" showErrorMessage="1" sqref="E3:E80" xr:uid="{DEF53051-3C63-4D14-AD01-861C95762F58}">
      <formula1>"プロト,α,β,マスター"</formula1>
    </dataValidation>
    <dataValidation type="list" allowBlank="1" showInputMessage="1" showErrorMessage="1" sqref="D3:D80" xr:uid="{63FF5DD3-50FC-403D-A1DC-E330178AE879}">
      <formula1>"S,A,B,C"</formula1>
    </dataValidation>
    <dataValidation type="list" allowBlank="1" showInputMessage="1" showErrorMessage="1" sqref="H3 H5:H80" xr:uid="{16EE4D6F-FAB2-4081-9FB7-C3677BDAEB05}">
      <formula1>"未着手,作業中,バグ発生中,機能削除,完了"</formula1>
    </dataValidation>
    <dataValidation type="list" allowBlank="1" showInputMessage="1" showErrorMessage="1" sqref="H4" xr:uid="{BBE05398-E2F1-4622-B617-81B1209112F5}">
      <formula1>"未着手,作業中,バグ発生中,機能削除,完了"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18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45622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19</v>
      </c>
      <c r="J9" s="3">
        <f ca="1">($H$2 - $H$3) / I9</f>
        <v>6.9342105263157894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39</v>
      </c>
      <c r="J10" s="3">
        <f ca="1">($H$2 - $H$3) / I10</f>
        <v>3.3782051282051282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50</v>
      </c>
      <c r="J11" s="3">
        <f ca="1">($H$2 - $H$3) / I11</f>
        <v>2.6349999999999998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2024-11-26T08:03:33Z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