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kiryo\Documents\GitHub\GameKiryo3\課題11月1から開始\"/>
    </mc:Choice>
  </mc:AlternateContent>
  <xr:revisionPtr revIDLastSave="0" documentId="13_ncr:1_{D6B6C4BF-0B03-43F8-B2C5-46CA8A7A81A0}" xr6:coauthVersionLast="47" xr6:coauthVersionMax="47" xr10:uidLastSave="{00000000-0000-0000-0000-000000000000}"/>
  <bookViews>
    <workbookView xWindow="-120" yWindow="0" windowWidth="22275" windowHeight="11745" xr2:uid="{00000000-000D-0000-FFFF-FFFF00000000}"/>
  </bookViews>
  <sheets>
    <sheet name="作業状況" sheetId="7" r:id="rId1"/>
    <sheet name="作業効率見積もり" sheetId="6" r:id="rId2"/>
    <sheet name="11.25元データ" sheetId="1" r:id="rId3"/>
  </sheets>
  <definedNames>
    <definedName name="_xlnm._FilterDatabase" localSheetId="1" hidden="1">作業効率見積もり!$B$2:$H$87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7" l="1"/>
  <c r="M4" i="7"/>
  <c r="L4" i="7"/>
  <c r="K4" i="7"/>
  <c r="J4" i="7"/>
  <c r="N4" i="7"/>
  <c r="I5" i="7"/>
  <c r="C3" i="7"/>
  <c r="I6" i="7"/>
  <c r="I7" i="7"/>
  <c r="I8" i="7"/>
  <c r="C17" i="7"/>
  <c r="C16" i="7"/>
  <c r="C15" i="7"/>
  <c r="I4" i="7"/>
  <c r="C2" i="7"/>
  <c r="H3" i="1"/>
  <c r="C11" i="7"/>
  <c r="D11" i="7" s="1"/>
  <c r="C10" i="7"/>
  <c r="D10" i="7" s="1"/>
  <c r="C9" i="7"/>
  <c r="D9" i="7" s="1"/>
  <c r="C6" i="7"/>
  <c r="C5" i="7"/>
  <c r="H9" i="1"/>
  <c r="I9" i="1" s="1"/>
  <c r="H5" i="1"/>
  <c r="H2" i="1"/>
  <c r="H6" i="1"/>
  <c r="H10" i="1"/>
  <c r="I10" i="1" s="1"/>
  <c r="H11" i="1"/>
  <c r="I11" i="1" s="1"/>
  <c r="C4" i="7" l="1"/>
  <c r="D4" i="7" s="1"/>
  <c r="E9" i="7"/>
  <c r="E10" i="7"/>
  <c r="E11" i="7"/>
  <c r="J9" i="1"/>
  <c r="H4" i="1"/>
  <c r="I4" i="1" s="1"/>
  <c r="J10" i="1"/>
  <c r="J11" i="1"/>
</calcChain>
</file>

<file path=xl/sharedStrings.xml><?xml version="1.0" encoding="utf-8"?>
<sst xmlns="http://schemas.openxmlformats.org/spreadsheetml/2006/main" count="637" uniqueCount="228">
  <si>
    <t>1コスト:3時間 (1日は基本2コスト)</t>
  </si>
  <si>
    <t>アルファ</t>
    <phoneticPr fontId="2"/>
  </si>
  <si>
    <t>コスト</t>
    <phoneticPr fontId="2"/>
  </si>
  <si>
    <t>実コスト</t>
    <rPh sb="0" eb="1">
      <t>ジツ</t>
    </rPh>
    <phoneticPr fontId="2"/>
  </si>
  <si>
    <t>判定</t>
    <rPh sb="0" eb="2">
      <t>ハンテイ</t>
    </rPh>
    <phoneticPr fontId="2"/>
  </si>
  <si>
    <t>総コスト</t>
    <rPh sb="0" eb="1">
      <t>ソウ</t>
    </rPh>
    <phoneticPr fontId="2"/>
  </si>
  <si>
    <t>・クラス設計</t>
    <rPh sb="4" eb="6">
      <t>セッケイ</t>
    </rPh>
    <phoneticPr fontId="2"/>
  </si>
  <si>
    <t>未完</t>
    <rPh sb="0" eb="2">
      <t>ミカン</t>
    </rPh>
    <phoneticPr fontId="2"/>
  </si>
  <si>
    <t>消化コスト</t>
    <rPh sb="0" eb="2">
      <t>ショウカ</t>
    </rPh>
    <phoneticPr fontId="2"/>
  </si>
  <si>
    <t>消費コスト / 日数</t>
    <rPh sb="0" eb="2">
      <t>ショウヒ</t>
    </rPh>
    <rPh sb="8" eb="10">
      <t>ニッスウ</t>
    </rPh>
    <phoneticPr fontId="2"/>
  </si>
  <si>
    <t>・ライブラリ設計</t>
    <rPh sb="6" eb="8">
      <t>セッケイ</t>
    </rPh>
    <phoneticPr fontId="2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</si>
  <si>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2"/>
  </si>
  <si>
    <t>・アルファ素材集め</t>
    <rPh sb="5" eb="7">
      <t>ソザイ</t>
    </rPh>
    <rPh sb="7" eb="8">
      <t>アツ</t>
    </rPh>
    <phoneticPr fontId="2"/>
  </si>
  <si>
    <t>開始日</t>
    <rPh sb="0" eb="3">
      <t>カイシビ</t>
    </rPh>
    <phoneticPr fontId="2"/>
  </si>
  <si>
    <t>　ー　UI素材</t>
    <rPh sb="5" eb="7">
      <t>ソザイ</t>
    </rPh>
    <phoneticPr fontId="2"/>
  </si>
  <si>
    <t>未完</t>
    <phoneticPr fontId="2"/>
  </si>
  <si>
    <t>今日の日付</t>
    <rPh sb="0" eb="2">
      <t>キョウ</t>
    </rPh>
    <rPh sb="3" eb="5">
      <t>ヒヅケ</t>
    </rPh>
    <phoneticPr fontId="2"/>
  </si>
  <si>
    <t>　ー　SE</t>
    <phoneticPr fontId="2"/>
  </si>
  <si>
    <t>　ー　BGM</t>
    <phoneticPr fontId="2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</si>
  <si>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2"/>
  </si>
  <si>
    <t>一日の消費コスト</t>
    <rPh sb="0" eb="2">
      <t>イチニチ</t>
    </rPh>
    <rPh sb="3" eb="5">
      <t>ショウヒ</t>
    </rPh>
    <phoneticPr fontId="2"/>
  </si>
  <si>
    <t>　ー　マップ素材</t>
    <rPh sb="6" eb="8">
      <t>ソザイ</t>
    </rPh>
    <phoneticPr fontId="2"/>
  </si>
  <si>
    <t>理想</t>
    <rPh sb="0" eb="2">
      <t>リソウ</t>
    </rPh>
    <phoneticPr fontId="2"/>
  </si>
  <si>
    <t>　ー　エフェクト</t>
    <phoneticPr fontId="2"/>
  </si>
  <si>
    <t>デッドライン</t>
    <phoneticPr fontId="2"/>
  </si>
  <si>
    <t>真実のデッドライン</t>
    <rPh sb="0" eb="2">
      <t>シンジツ</t>
    </rPh>
    <phoneticPr fontId="2"/>
  </si>
  <si>
    <t>　ー　アイテム</t>
  </si>
  <si>
    <t>　ー　弾(その他)</t>
  </si>
  <si>
    <t>・当たり判定</t>
    <rPh sb="1" eb="2">
      <t>ア</t>
    </rPh>
    <rPh sb="4" eb="6">
      <t>ハンテイ</t>
    </rPh>
    <phoneticPr fontId="2"/>
  </si>
  <si>
    <t>　－　球と球の当たり判定</t>
  </si>
  <si>
    <t>　ー　球と短形の当たり判定</t>
  </si>
  <si>
    <t>　ー　球とマップの当たり判定</t>
  </si>
  <si>
    <t>　－　短形と球の当たり判定</t>
  </si>
  <si>
    <t>　ー　短形と短形の当たり判定</t>
  </si>
  <si>
    <t>　ー　短形とマップの当たり判定</t>
  </si>
  <si>
    <t>・プレイヤー</t>
    <phoneticPr fontId="2"/>
  </si>
  <si>
    <t>　―　待機</t>
    <rPh sb="3" eb="5">
      <t>タイキ</t>
    </rPh>
    <phoneticPr fontId="2"/>
  </si>
  <si>
    <t>　―　移動</t>
    <phoneticPr fontId="2"/>
  </si>
  <si>
    <t>　―　ジャンプ</t>
    <phoneticPr fontId="2"/>
  </si>
  <si>
    <t>　―　ダッシュ</t>
    <phoneticPr fontId="2"/>
  </si>
  <si>
    <t>　－　攻撃(踏みつける)</t>
  </si>
  <si>
    <t>　－　攻撃(投げる)</t>
  </si>
  <si>
    <t>　－　攻撃(放つ1)</t>
  </si>
  <si>
    <t>　－　攻撃(放つ2)</t>
  </si>
  <si>
    <t>　－　変化１</t>
  </si>
  <si>
    <t>　－　変化２</t>
  </si>
  <si>
    <t>　－　持つ</t>
  </si>
  <si>
    <t>　－　死亡</t>
    <rPh sb="3" eb="5">
      <t>シボウ</t>
    </rPh>
    <phoneticPr fontId="2"/>
  </si>
  <si>
    <t>　－　アニメーション実装</t>
    <rPh sb="10" eb="12">
      <t>ジッソウ</t>
    </rPh>
    <phoneticPr fontId="2"/>
  </si>
  <si>
    <t>・敵</t>
    <phoneticPr fontId="2"/>
  </si>
  <si>
    <t>　ー　BOOS(コスト5)</t>
  </si>
  <si>
    <t>・キャラクター</t>
    <phoneticPr fontId="2"/>
  </si>
  <si>
    <t>　―　キャラ１</t>
    <phoneticPr fontId="2"/>
  </si>
  <si>
    <t>　―　キャラ２</t>
    <phoneticPr fontId="2"/>
  </si>
  <si>
    <t>　―　キャラ３</t>
  </si>
  <si>
    <t>　―　キャラ４</t>
  </si>
  <si>
    <t>・アニメーション処理</t>
    <rPh sb="8" eb="10">
      <t>ショリ</t>
    </rPh>
    <phoneticPr fontId="2"/>
  </si>
  <si>
    <t>　ー　再生</t>
    <rPh sb="3" eb="5">
      <t>サイセイ</t>
    </rPh>
    <phoneticPr fontId="2"/>
  </si>
  <si>
    <t>　ー　再生速度調整</t>
    <rPh sb="3" eb="5">
      <t>サイセイ</t>
    </rPh>
    <rPh sb="5" eb="7">
      <t>ソクド</t>
    </rPh>
    <rPh sb="7" eb="9">
      <t>チョウセイ</t>
    </rPh>
    <phoneticPr fontId="2"/>
  </si>
  <si>
    <t>・カメラ</t>
    <phoneticPr fontId="2"/>
  </si>
  <si>
    <t>　ー　移動ステージ選択</t>
  </si>
  <si>
    <t>　ー　ゲームシーン</t>
  </si>
  <si>
    <t>　ー　ゲーム演出</t>
  </si>
  <si>
    <t>　ー　クリアー演出</t>
  </si>
  <si>
    <t>・マップ</t>
    <phoneticPr fontId="2"/>
  </si>
  <si>
    <t>　－　マップ設計1</t>
  </si>
  <si>
    <t>　－　マップ設計2(コスト6)</t>
  </si>
  <si>
    <t>　－　マップ設計3(コスト6)</t>
  </si>
  <si>
    <t>　ー　配置データの読み込み</t>
  </si>
  <si>
    <t>　ー　マップ実装</t>
  </si>
  <si>
    <t>・音処理</t>
    <rPh sb="1" eb="4">
      <t>オトショリ</t>
    </rPh>
    <phoneticPr fontId="2"/>
  </si>
  <si>
    <t>　ー　BGM再生</t>
    <phoneticPr fontId="2"/>
  </si>
  <si>
    <t>　ー　SE再生</t>
  </si>
  <si>
    <t>　ー　音量調整の処理</t>
  </si>
  <si>
    <t>　ー　音実装</t>
  </si>
  <si>
    <t>・UI</t>
    <phoneticPr fontId="2"/>
  </si>
  <si>
    <t>　ー　タイトル画面</t>
    <phoneticPr fontId="2"/>
  </si>
  <si>
    <t>　ー　ステージセレクト画面</t>
  </si>
  <si>
    <t>　ー　ゲーム画面2(コスト3)</t>
  </si>
  <si>
    <t>　ー　ゲーム画面3(コスト3)</t>
  </si>
  <si>
    <t>　ー　アニメーション画面</t>
  </si>
  <si>
    <t>　ー　オプション画面</t>
    <phoneticPr fontId="2"/>
  </si>
  <si>
    <t>・UX</t>
    <phoneticPr fontId="2"/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</si>
  <si>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</si>
  <si>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</si>
  <si>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</si>
  <si>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</si>
  <si>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</si>
  <si>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</si>
  <si>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</si>
  <si>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</si>
  <si>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</si>
  <si>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</si>
  <si>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2"/>
  </si>
  <si>
    <t>　ー　キャラ(敵含む)</t>
    <rPh sb="7" eb="8">
      <t>テキ</t>
    </rPh>
    <rPh sb="8" eb="9">
      <t>フク</t>
    </rPh>
    <phoneticPr fontId="2"/>
  </si>
  <si>
    <t>　ー　ゲーム画面1</t>
    <phoneticPr fontId="2"/>
  </si>
  <si>
    <t>　―　ステータス(残りストック)</t>
    <rPh sb="9" eb="10">
      <t>ノコ</t>
    </rPh>
    <phoneticPr fontId="2"/>
  </si>
  <si>
    <t>　－　被弾1</t>
    <phoneticPr fontId="2"/>
  </si>
  <si>
    <t>　－　被弾2</t>
    <phoneticPr fontId="2"/>
  </si>
  <si>
    <t>　－　被弾3</t>
    <phoneticPr fontId="2"/>
  </si>
  <si>
    <t>　ー　配置データの保存</t>
    <phoneticPr fontId="2"/>
  </si>
  <si>
    <t>　－　ステージ選択画面コスト５</t>
    <rPh sb="7" eb="9">
      <t>センタク</t>
    </rPh>
    <rPh sb="9" eb="11">
      <t>ガメン</t>
    </rPh>
    <phoneticPr fontId="2"/>
  </si>
  <si>
    <t>　－　タイトル</t>
    <phoneticPr fontId="2"/>
  </si>
  <si>
    <t>　－　オプション</t>
    <phoneticPr fontId="2"/>
  </si>
  <si>
    <t>　―　cpu</t>
    <phoneticPr fontId="2"/>
  </si>
  <si>
    <t>　―　cpu2</t>
    <phoneticPr fontId="2"/>
  </si>
  <si>
    <t>　―　cpu3</t>
    <phoneticPr fontId="2"/>
  </si>
  <si>
    <t>　判定　</t>
    <rPh sb="1" eb="3">
      <t>ハンテイ</t>
    </rPh>
    <phoneticPr fontId="2"/>
  </si>
  <si>
    <t>UI素材</t>
    <rPh sb="2" eb="4">
      <t>ソザイ</t>
    </rPh>
    <phoneticPr fontId="2"/>
  </si>
  <si>
    <t>SE</t>
    <phoneticPr fontId="2"/>
  </si>
  <si>
    <t>BGM</t>
    <phoneticPr fontId="2"/>
  </si>
  <si>
    <t>マップ素材</t>
    <rPh sb="3" eb="5">
      <t>ソザイ</t>
    </rPh>
    <phoneticPr fontId="2"/>
  </si>
  <si>
    <t>エフェクト</t>
  </si>
  <si>
    <t>エフェクト</t>
    <phoneticPr fontId="2"/>
  </si>
  <si>
    <t>キャラ(敵含む)</t>
    <rPh sb="4" eb="5">
      <t>テキ</t>
    </rPh>
    <rPh sb="5" eb="6">
      <t>フク</t>
    </rPh>
    <phoneticPr fontId="2"/>
  </si>
  <si>
    <t>アイテム</t>
    <phoneticPr fontId="2"/>
  </si>
  <si>
    <t>弾(その他)</t>
    <phoneticPr fontId="2"/>
  </si>
  <si>
    <t>短形と短形の当たり判定</t>
    <phoneticPr fontId="2"/>
  </si>
  <si>
    <t>短形とマップの当たり判定</t>
    <phoneticPr fontId="2"/>
  </si>
  <si>
    <t>ステータス(残りストック)</t>
    <rPh sb="6" eb="7">
      <t>ノコ</t>
    </rPh>
    <phoneticPr fontId="2"/>
  </si>
  <si>
    <t>待機</t>
    <rPh sb="0" eb="2">
      <t>タイキ</t>
    </rPh>
    <phoneticPr fontId="2"/>
  </si>
  <si>
    <t>移動</t>
    <phoneticPr fontId="2"/>
  </si>
  <si>
    <t>ゲーム演出</t>
    <phoneticPr fontId="2"/>
  </si>
  <si>
    <t>ゲームシーン</t>
    <phoneticPr fontId="2"/>
  </si>
  <si>
    <t>移動ステージ選択</t>
    <phoneticPr fontId="2"/>
  </si>
  <si>
    <t>再生速度調整</t>
    <rPh sb="0" eb="2">
      <t>サイセイ</t>
    </rPh>
    <rPh sb="2" eb="4">
      <t>ソクド</t>
    </rPh>
    <rPh sb="4" eb="6">
      <t>チョウセイ</t>
    </rPh>
    <phoneticPr fontId="2"/>
  </si>
  <si>
    <t>再生</t>
    <rPh sb="0" eb="2">
      <t>サイセイ</t>
    </rPh>
    <phoneticPr fontId="2"/>
  </si>
  <si>
    <t>アニメーション実装</t>
    <rPh sb="7" eb="9">
      <t>ジッソウ</t>
    </rPh>
    <phoneticPr fontId="2"/>
  </si>
  <si>
    <t>持つ</t>
    <phoneticPr fontId="2"/>
  </si>
  <si>
    <t>死亡</t>
    <rPh sb="0" eb="2">
      <t>シボウ</t>
    </rPh>
    <phoneticPr fontId="2"/>
  </si>
  <si>
    <t>攻撃(投げる)</t>
    <phoneticPr fontId="2"/>
  </si>
  <si>
    <t>攻撃(踏みつける)</t>
    <phoneticPr fontId="2"/>
  </si>
  <si>
    <t>ダッシュ</t>
    <phoneticPr fontId="2"/>
  </si>
  <si>
    <t>ジャンプ</t>
    <phoneticPr fontId="2"/>
  </si>
  <si>
    <t>座標回転と拡大</t>
    <phoneticPr fontId="2"/>
  </si>
  <si>
    <t>エフェクト実装</t>
    <phoneticPr fontId="2"/>
  </si>
  <si>
    <t>エフェクト停止</t>
    <phoneticPr fontId="2"/>
  </si>
  <si>
    <t>エフェクト再生</t>
    <phoneticPr fontId="2"/>
  </si>
  <si>
    <t>カメラ操作</t>
    <phoneticPr fontId="2"/>
  </si>
  <si>
    <t>プレイヤー操作</t>
    <phoneticPr fontId="2"/>
  </si>
  <si>
    <t>画面遷移</t>
    <phoneticPr fontId="2"/>
  </si>
  <si>
    <t>決定処理</t>
    <phoneticPr fontId="2"/>
  </si>
  <si>
    <t>カーソル移動</t>
    <phoneticPr fontId="2"/>
  </si>
  <si>
    <t>オプション画面</t>
    <phoneticPr fontId="2"/>
  </si>
  <si>
    <t>アニメーション画面</t>
    <phoneticPr fontId="2"/>
  </si>
  <si>
    <t>配置データの読み込み</t>
    <phoneticPr fontId="2"/>
  </si>
  <si>
    <t>配置データの保存</t>
    <phoneticPr fontId="2"/>
  </si>
  <si>
    <t>オプション</t>
    <phoneticPr fontId="2"/>
  </si>
  <si>
    <t>タイトル</t>
    <phoneticPr fontId="2"/>
  </si>
  <si>
    <t>ステージ選択画面コスト５</t>
    <rPh sb="4" eb="6">
      <t>センタク</t>
    </rPh>
    <rPh sb="6" eb="8">
      <t>ガメン</t>
    </rPh>
    <phoneticPr fontId="2"/>
  </si>
  <si>
    <t>当たり判定</t>
    <rPh sb="0" eb="1">
      <t>ア</t>
    </rPh>
    <rPh sb="3" eb="5">
      <t>ハンテイ</t>
    </rPh>
    <phoneticPr fontId="2"/>
  </si>
  <si>
    <t>アルファ素材集め</t>
    <rPh sb="4" eb="6">
      <t>ソザイ</t>
    </rPh>
    <rPh sb="6" eb="7">
      <t>アツ</t>
    </rPh>
    <phoneticPr fontId="2"/>
  </si>
  <si>
    <t>クラス設計</t>
    <rPh sb="3" eb="5">
      <t>セッケイ</t>
    </rPh>
    <phoneticPr fontId="2"/>
  </si>
  <si>
    <t>ライブラリ設計</t>
    <rPh sb="5" eb="7">
      <t>セッケイ</t>
    </rPh>
    <phoneticPr fontId="2"/>
  </si>
  <si>
    <t>プレイヤー</t>
  </si>
  <si>
    <t>アニメーション処理</t>
    <rPh sb="7" eb="9">
      <t>ショリ</t>
    </rPh>
    <phoneticPr fontId="2"/>
  </si>
  <si>
    <t>カメラ</t>
  </si>
  <si>
    <t>マップ</t>
  </si>
  <si>
    <t>音処理</t>
    <rPh sb="0" eb="3">
      <t>オトショリ</t>
    </rPh>
    <phoneticPr fontId="2"/>
  </si>
  <si>
    <t>UI</t>
  </si>
  <si>
    <t>UX</t>
  </si>
  <si>
    <t>ビルドテスト</t>
  </si>
  <si>
    <t>マップ実装</t>
    <phoneticPr fontId="2"/>
  </si>
  <si>
    <t>BGM再生</t>
    <phoneticPr fontId="2"/>
  </si>
  <si>
    <t>SE再生</t>
    <phoneticPr fontId="2"/>
  </si>
  <si>
    <t>音量調整の処理</t>
    <phoneticPr fontId="2"/>
  </si>
  <si>
    <t>音実装</t>
    <phoneticPr fontId="2"/>
  </si>
  <si>
    <t>タイトル画面</t>
    <phoneticPr fontId="2"/>
  </si>
  <si>
    <t>ステージセレクト画面</t>
    <phoneticPr fontId="2"/>
  </si>
  <si>
    <t>ゲーム画面1</t>
    <phoneticPr fontId="2"/>
  </si>
  <si>
    <t>詳細</t>
    <rPh sb="0" eb="2">
      <t>ショウサイ</t>
    </rPh>
    <phoneticPr fontId="2"/>
  </si>
  <si>
    <t>優先度</t>
    <rPh sb="0" eb="3">
      <t>ユウセンド</t>
    </rPh>
    <phoneticPr fontId="2"/>
  </si>
  <si>
    <t>バージョン</t>
    <phoneticPr fontId="2"/>
  </si>
  <si>
    <t>プロト</t>
  </si>
  <si>
    <t>α</t>
  </si>
  <si>
    <t>マスター</t>
  </si>
  <si>
    <t>β</t>
  </si>
  <si>
    <t>S</t>
  </si>
  <si>
    <t>A</t>
  </si>
  <si>
    <t>B</t>
  </si>
  <si>
    <t>変化(キノコ)</t>
    <phoneticPr fontId="2"/>
  </si>
  <si>
    <t>変化(炎花)</t>
    <rPh sb="3" eb="4">
      <t>ホノオ</t>
    </rPh>
    <rPh sb="4" eb="5">
      <t>ハナ</t>
    </rPh>
    <phoneticPr fontId="2"/>
  </si>
  <si>
    <t>変化(氷花)</t>
    <rPh sb="3" eb="4">
      <t>コオリ</t>
    </rPh>
    <rPh sb="4" eb="5">
      <t>ハナ</t>
    </rPh>
    <phoneticPr fontId="2"/>
  </si>
  <si>
    <t>攻撃(炎花,放つ)</t>
    <phoneticPr fontId="2"/>
  </si>
  <si>
    <t>攻撃(氷花,放つ)</t>
    <phoneticPr fontId="2"/>
  </si>
  <si>
    <t>被弾(キノコ→元)</t>
    <rPh sb="7" eb="8">
      <t>モト</t>
    </rPh>
    <phoneticPr fontId="2"/>
  </si>
  <si>
    <t>被弾(炎花→キノコ)</t>
    <phoneticPr fontId="2"/>
  </si>
  <si>
    <t>被弾(氷花→キノコ)</t>
    <rPh sb="3" eb="4">
      <t>コオリ</t>
    </rPh>
    <phoneticPr fontId="2"/>
  </si>
  <si>
    <t>未着手</t>
  </si>
  <si>
    <t>作業中</t>
  </si>
  <si>
    <t>概要</t>
    <rPh sb="0" eb="2">
      <t>ガイヨウ</t>
    </rPh>
    <phoneticPr fontId="2"/>
  </si>
  <si>
    <t>作業工数</t>
    <rPh sb="0" eb="4">
      <t>サギョウコウスウ</t>
    </rPh>
    <phoneticPr fontId="2"/>
  </si>
  <si>
    <t>S</t>
    <phoneticPr fontId="2"/>
  </si>
  <si>
    <t>A</t>
    <phoneticPr fontId="2"/>
  </si>
  <si>
    <t>B</t>
    <phoneticPr fontId="2"/>
  </si>
  <si>
    <t>C</t>
    <phoneticPr fontId="2"/>
  </si>
  <si>
    <t>マップ設計1</t>
    <phoneticPr fontId="2"/>
  </si>
  <si>
    <t>クリアー演出</t>
    <phoneticPr fontId="2"/>
  </si>
  <si>
    <t>マップ設計2</t>
    <phoneticPr fontId="2"/>
  </si>
  <si>
    <t>マップ設計3</t>
    <phoneticPr fontId="2"/>
  </si>
  <si>
    <t>C</t>
  </si>
  <si>
    <t>ゲーム画面2</t>
    <phoneticPr fontId="2"/>
  </si>
  <si>
    <t>ゲーム画面3</t>
    <phoneticPr fontId="2"/>
  </si>
  <si>
    <t>完了</t>
  </si>
  <si>
    <t>作業停止中</t>
  </si>
  <si>
    <t>移動</t>
    <rPh sb="0" eb="2">
      <t>イドウ</t>
    </rPh>
    <phoneticPr fontId="2"/>
  </si>
  <si>
    <t>攻撃</t>
    <rPh sb="0" eb="2">
      <t>コウゲキ</t>
    </rPh>
    <phoneticPr fontId="2"/>
  </si>
  <si>
    <t>敵1</t>
  </si>
  <si>
    <t>敵1</t>
    <phoneticPr fontId="2"/>
  </si>
  <si>
    <t>敵2</t>
  </si>
  <si>
    <t>移動開始処理</t>
    <rPh sb="0" eb="2">
      <t>イドウ</t>
    </rPh>
    <rPh sb="2" eb="4">
      <t>カイシ</t>
    </rPh>
    <rPh sb="4" eb="6">
      <t>ショリ</t>
    </rPh>
    <phoneticPr fontId="2"/>
  </si>
  <si>
    <t>BOOS</t>
    <phoneticPr fontId="2"/>
  </si>
  <si>
    <t>形態変化</t>
    <rPh sb="0" eb="4">
      <t>ケイタイヘンカ</t>
    </rPh>
    <phoneticPr fontId="2"/>
  </si>
  <si>
    <t>形態変化後攻撃</t>
    <rPh sb="0" eb="7">
      <t>ケイタイヘンカゴコウゲキ</t>
    </rPh>
    <phoneticPr fontId="2"/>
  </si>
  <si>
    <t>未着手</t>
    <phoneticPr fontId="2"/>
  </si>
  <si>
    <t>出現演出</t>
    <rPh sb="0" eb="2">
      <t>シュツゲン</t>
    </rPh>
    <rPh sb="2" eb="4">
      <t>エンシュツ</t>
    </rPh>
    <phoneticPr fontId="2"/>
  </si>
  <si>
    <t>形態変化後移動</t>
    <rPh sb="0" eb="4">
      <t>ケイタイヘンカ</t>
    </rPh>
    <rPh sb="4" eb="5">
      <t>アト</t>
    </rPh>
    <rPh sb="5" eb="7">
      <t>イドウ</t>
    </rPh>
    <phoneticPr fontId="2"/>
  </si>
  <si>
    <t>形態変化後移動</t>
    <rPh sb="0" eb="2">
      <t>ケイタイ</t>
    </rPh>
    <rPh sb="2" eb="4">
      <t>ヘンカ</t>
    </rPh>
    <rPh sb="4" eb="5">
      <t>アト</t>
    </rPh>
    <rPh sb="5" eb="7">
      <t>イドウ</t>
    </rPh>
    <phoneticPr fontId="2"/>
  </si>
  <si>
    <t>プロト</t>
    <phoneticPr fontId="2"/>
  </si>
  <si>
    <t>α</t>
    <phoneticPr fontId="2"/>
  </si>
  <si>
    <t>β</t>
    <phoneticPr fontId="2"/>
  </si>
  <si>
    <t>マスター</t>
    <phoneticPr fontId="2"/>
  </si>
  <si>
    <t>全て</t>
    <rPh sb="0" eb="1">
      <t>スベ</t>
    </rPh>
    <phoneticPr fontId="2"/>
  </si>
  <si>
    <t>作業中</t>
    <phoneticPr fontId="2"/>
  </si>
  <si>
    <t>作業停止中</t>
    <phoneticPr fontId="2"/>
  </si>
  <si>
    <t>バグ発生中</t>
    <phoneticPr fontId="2"/>
  </si>
  <si>
    <t>機能削除</t>
    <phoneticPr fontId="2"/>
  </si>
  <si>
    <t>完了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</si>
</sst>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9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0"/>
      <name val="Yu Gothic"/>
      <family val="2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FF00"/>
      <name val="Yu Gothic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6565"/>
        <bgColor indexed="64"/>
      </patternFill>
    </fill>
    <fill>
      <patternFill patternType="solid">
        <fgColor rgb="FF81EF8B"/>
        <bgColor indexed="64"/>
      </patternFill>
    </fill>
    <fill>
      <patternFill patternType="solid">
        <fgColor rgb="FFF7F9B1"/>
        <bgColor indexed="64"/>
      </patternFill>
    </fill>
    <fill>
      <patternFill patternType="solid">
        <fgColor rgb="FF8FA6D9"/>
        <bgColor indexed="64"/>
      </patternFill>
    </fill>
    <fill>
      <patternFill patternType="solid">
        <fgColor rgb="FFDE46B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39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0" borderId="1" xfId="0" applyBorder="1"/>
    <xf numFmtId="0" fontId="4" fillId="0" borderId="1" xfId="0" applyFont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5" borderId="1" xfId="0" applyFill="1" applyBorder="1"/>
    <xf numFmtId="0" fontId="3" fillId="7" borderId="2" xfId="0" applyFont="1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11" borderId="1" xfId="1" applyFont="1" applyBorder="1" applyAlignment="1">
      <alignment horizontal="center"/>
    </xf>
    <xf numFmtId="0" fontId="6" fillId="11" borderId="2" xfId="1" applyFont="1" applyBorder="1" applyAlignment="1">
      <alignment horizontal="center"/>
    </xf>
    <xf numFmtId="9" fontId="5" fillId="14" borderId="4" xfId="4" applyNumberFormat="1" applyBorder="1" applyAlignment="1"/>
    <xf numFmtId="0" fontId="5" fillId="12" borderId="4" xfId="2" applyBorder="1" applyAlignment="1"/>
    <xf numFmtId="0" fontId="5" fillId="13" borderId="4" xfId="3" applyBorder="1" applyAlignment="1"/>
    <xf numFmtId="0" fontId="5" fillId="15" borderId="4" xfId="5" applyBorder="1" applyAlignment="1"/>
    <xf numFmtId="0" fontId="1" fillId="21" borderId="4" xfId="6" applyFill="1" applyBorder="1" applyAlignment="1"/>
    <xf numFmtId="0" fontId="1" fillId="22" borderId="4" xfId="8" applyFill="1" applyBorder="1" applyAlignment="1"/>
    <xf numFmtId="0" fontId="1" fillId="23" borderId="4" xfId="7" applyFill="1" applyBorder="1" applyAlignment="1"/>
    <xf numFmtId="0" fontId="1" fillId="24" borderId="4" xfId="9" applyFill="1" applyBorder="1" applyAlignment="1"/>
    <xf numFmtId="0" fontId="1" fillId="25" borderId="4" xfId="10" applyFill="1" applyBorder="1" applyAlignment="1"/>
    <xf numFmtId="0" fontId="0" fillId="0" borderId="4" xfId="0" applyBorder="1"/>
    <xf numFmtId="0" fontId="3" fillId="0" borderId="4" xfId="0" applyFont="1" applyBorder="1"/>
    <xf numFmtId="0" fontId="0" fillId="0" borderId="4" xfId="0" quotePrefix="1" applyBorder="1"/>
    <xf numFmtId="0" fontId="0" fillId="25" borderId="1" xfId="0" applyFill="1" applyBorder="1" applyAlignment="1">
      <alignment horizontal="center"/>
    </xf>
    <xf numFmtId="0" fontId="0" fillId="25" borderId="4" xfId="0" applyFill="1" applyBorder="1"/>
    <xf numFmtId="0" fontId="8" fillId="3" borderId="4" xfId="0" applyFont="1" applyFill="1" applyBorder="1"/>
    <xf numFmtId="0" fontId="7" fillId="2" borderId="4" xfId="0" applyFont="1" applyFill="1" applyBorder="1"/>
    <xf numFmtId="0" fontId="0" fillId="6" borderId="4" xfId="0" applyFill="1" applyBorder="1"/>
    <xf numFmtId="0" fontId="0" fillId="24" borderId="4" xfId="0" applyFill="1" applyBorder="1"/>
  </cellXfs>
  <cellStyles count="11">
    <cellStyle name="20% - アクセント 1" xfId="6" builtinId="30"/>
    <cellStyle name="20% - アクセント 2" xfId="7" builtinId="34"/>
    <cellStyle name="20% - アクセント 4" xfId="8" builtinId="42"/>
    <cellStyle name="20% - アクセント 5" xfId="9" builtinId="46"/>
    <cellStyle name="20% - アクセント 6" xfId="10" builtinId="50"/>
    <cellStyle name="アクセント 1" xfId="2" builtinId="29"/>
    <cellStyle name="アクセント 2" xfId="3" builtinId="33"/>
    <cellStyle name="アクセント 4" xfId="4" builtinId="41"/>
    <cellStyle name="アクセント 5" xfId="1" builtinId="45"/>
    <cellStyle name="アクセント 6" xfId="5" builtinId="49"/>
    <cellStyle name="標準" xfId="0" builtinId="0"/>
  </cellStyles>
  <dxfs count="7">
    <dxf>
      <fill>
        <patternFill>
          <bgColor theme="0" tint="-0.499984740745262"/>
        </patternFill>
      </fill>
    </dxf>
    <dxf>
      <fill>
        <patternFill>
          <bgColor theme="8" tint="0.39994506668294322"/>
        </patternFill>
      </fill>
    </dxf>
    <dxf>
      <font>
        <color rgb="FFEBF86E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ont>
        <color theme="1"/>
      </font>
      <fill>
        <patternFill>
          <bgColor rgb="FF9751CB"/>
        </patternFill>
      </fill>
    </dxf>
  </dxfs>
  <tableStyles count="0" defaultTableStyle="TableStyleMedium2" defaultPivotStyle="PivotStyleLight16"/>
  <colors>
    <mruColors>
      <color rgb="FF8FA6D9"/>
      <color rgb="FFDE46B3"/>
      <color rgb="FFF7F9B1"/>
      <color rgb="FFFBFCD6"/>
      <color rgb="FF81EF8B"/>
      <color rgb="FFFF6565"/>
      <color rgb="FF9751CB"/>
      <color rgb="FFEBF8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2C-4DE0-A816-891410AAFD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2C-4DE0-A816-891410AAFD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2C-4DE0-A816-891410AAFD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2C-4DE0-A816-891410AAFD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A2C-4DE0-A816-891410AAFD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A2C-4DE0-A816-891410AAFD2C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作業状況!$I$3:$N$3</c:f>
              <c:strCache>
                <c:ptCount val="6"/>
                <c:pt idx="0">
                  <c:v>未完</c:v>
                </c:pt>
                <c:pt idx="1">
                  <c:v>作業中</c:v>
                </c:pt>
                <c:pt idx="2">
                  <c:v>作業停止中</c:v>
                </c:pt>
                <c:pt idx="3">
                  <c:v>バグ発生中</c:v>
                </c:pt>
                <c:pt idx="4">
                  <c:v>機能削除</c:v>
                </c:pt>
                <c:pt idx="5">
                  <c:v>完了</c:v>
                </c:pt>
              </c:strCache>
            </c:strRef>
          </c:cat>
          <c:val>
            <c:numRef>
              <c:f>作業状況!$I$4:$N$4</c:f>
              <c:numCache>
                <c:formatCode>General</c:formatCode>
                <c:ptCount val="6"/>
                <c:pt idx="0">
                  <c:v>59.75</c:v>
                </c:pt>
                <c:pt idx="1">
                  <c:v>4</c:v>
                </c:pt>
                <c:pt idx="2">
                  <c:v>8.25</c:v>
                </c:pt>
                <c:pt idx="3">
                  <c:v>0</c:v>
                </c:pt>
                <c:pt idx="4">
                  <c:v>0</c:v>
                </c:pt>
                <c:pt idx="5">
                  <c:v>13.75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6-482E-BEF3-104E40B38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9</xdr:row>
      <xdr:rowOff>0</xdr:rowOff>
    </xdr:from>
    <xdr:to>
      <xdr:col>14</xdr:col>
      <xdr:colOff>9525</xdr:colOff>
      <xdr:row>23</xdr:row>
      <xdr:rowOff>9526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A3C8FBA-F3C8-4A7B-B29D-0B8E54612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B909-86B9-4463-B23D-74EEE6CF1674}">
  <dimension ref="B2:N17"/>
  <sheetViews>
    <sheetView tabSelected="1" zoomScaleNormal="100" workbookViewId="0">
      <selection activeCell="O10" sqref="O10"/>
    </sheetView>
  </sheetViews>
  <sheetFormatPr defaultRowHeight="18.75"/>
  <cols>
    <col min="2" max="2" width="21" bestFit="1" customWidth="1"/>
    <col min="3" max="3" width="9.25" bestFit="1" customWidth="1"/>
    <col min="4" max="4" width="18.875" bestFit="1" customWidth="1"/>
    <col min="5" max="5" width="17.25" bestFit="1" customWidth="1"/>
    <col min="8" max="8" width="9" customWidth="1"/>
    <col min="9" max="9" width="6.5" bestFit="1" customWidth="1"/>
    <col min="10" max="10" width="7.125" bestFit="1" customWidth="1"/>
    <col min="11" max="12" width="11" bestFit="1" customWidth="1"/>
    <col min="14" max="14" width="5.25" bestFit="1" customWidth="1"/>
  </cols>
  <sheetData>
    <row r="2" spans="2:14">
      <c r="B2" s="9" t="s">
        <v>5</v>
      </c>
      <c r="C2">
        <f>SUM(作業効率見積もり!F3:F87)</f>
        <v>59.75</v>
      </c>
    </row>
    <row r="3" spans="2:14">
      <c r="B3" s="10" t="s">
        <v>8</v>
      </c>
      <c r="C3">
        <f>SUMIF(作業効率見積もり!H3:H87,"完了",作業効率見積もり!F3:F87)</f>
        <v>13.75</v>
      </c>
      <c r="D3" t="s">
        <v>9</v>
      </c>
      <c r="H3" s="30"/>
      <c r="I3" s="30" t="s">
        <v>7</v>
      </c>
      <c r="J3" s="37" t="s">
        <v>223</v>
      </c>
      <c r="K3" s="34" t="s">
        <v>224</v>
      </c>
      <c r="L3" s="35" t="s">
        <v>225</v>
      </c>
      <c r="M3" s="36" t="s">
        <v>226</v>
      </c>
      <c r="N3" s="38" t="s">
        <v>227</v>
      </c>
    </row>
    <row r="4" spans="2:14">
      <c r="B4" s="11" t="s">
        <v>11</v>
      </c>
      <c r="C4" s="2">
        <f ca="1">NETWORKDAYS(C5,C6)</f>
        <v>38</v>
      </c>
      <c r="D4" s="3">
        <f ca="1" xml:space="preserve"> C3/ C4</f>
        <v>0.36184210526315791</v>
      </c>
      <c r="H4" s="25" t="s">
        <v>222</v>
      </c>
      <c r="I4" s="30">
        <f>SUM(作業効率見積もり!F3:F87)</f>
        <v>59.75</v>
      </c>
      <c r="J4" s="30">
        <f>SUMIF(作業効率見積もり!H3:H87,"作業中",作業効率見積もり!F3:F87)</f>
        <v>4</v>
      </c>
      <c r="K4" s="30">
        <f>SUMIF(作業効率見積もり!H3:H87,"作業停止中",作業効率見積もり!F3:F87)</f>
        <v>8.25</v>
      </c>
      <c r="L4" s="30">
        <f>SUMIF(作業効率見積もり!H3:H87,"バグ発生中",作業効率見積もり!F3:F87)</f>
        <v>0</v>
      </c>
      <c r="M4" s="30">
        <f>SUMIF(作業効率見積もり!H3:H87,"機能削除",作業効率見積もり!F3:F87)</f>
        <v>0</v>
      </c>
      <c r="N4" s="30">
        <f>SUMIF(作業効率見積もり!H3:H87,"完了",作業効率見積もり!F3:F87)</f>
        <v>13.75</v>
      </c>
    </row>
    <row r="5" spans="2:14">
      <c r="B5" s="12" t="s">
        <v>13</v>
      </c>
      <c r="C5" s="1">
        <f>DATE(2024,11,1)</f>
        <v>45597</v>
      </c>
      <c r="H5" s="27" t="s">
        <v>218</v>
      </c>
      <c r="I5" s="31">
        <f>SUMIF(作業効率見積もり!E3:E87,"プロト",作業効率見積もり!F3:F87)</f>
        <v>16.25</v>
      </c>
      <c r="J5" s="32"/>
      <c r="K5" s="30"/>
      <c r="L5" s="30"/>
      <c r="M5" s="30"/>
      <c r="N5" s="30"/>
    </row>
    <row r="6" spans="2:14">
      <c r="B6" s="13" t="s">
        <v>16</v>
      </c>
      <c r="C6" s="1">
        <f ca="1">TODAY()</f>
        <v>45650</v>
      </c>
      <c r="H6" s="26" t="s">
        <v>219</v>
      </c>
      <c r="I6" s="30">
        <f>SUMIF(作業効率見積もり!E3:E87,"α",作業効率見積もり!F3:F87)</f>
        <v>19.25</v>
      </c>
      <c r="J6" s="30"/>
      <c r="K6" s="30"/>
      <c r="L6" s="30"/>
      <c r="M6" s="30"/>
      <c r="N6" s="30"/>
    </row>
    <row r="7" spans="2:14">
      <c r="H7" s="28" t="s">
        <v>220</v>
      </c>
      <c r="I7" s="30">
        <f>SUMIF(作業効率見積もり!E3:E87,"β",作業効率見積もり!F3:F87)</f>
        <v>21.25</v>
      </c>
      <c r="J7" s="30"/>
      <c r="K7" s="30"/>
      <c r="L7" s="30"/>
      <c r="M7" s="30"/>
      <c r="N7" s="30"/>
    </row>
    <row r="8" spans="2:14">
      <c r="D8" t="s">
        <v>19</v>
      </c>
      <c r="E8" t="s">
        <v>20</v>
      </c>
      <c r="H8" s="29" t="s">
        <v>221</v>
      </c>
      <c r="I8" s="30">
        <f>SUMIF(作業効率見積もり!E3:E87,"マスター",作業効率見積もり!F3:F87)</f>
        <v>3</v>
      </c>
      <c r="J8" s="30"/>
      <c r="K8" s="30"/>
      <c r="L8" s="30"/>
      <c r="M8" s="30"/>
      <c r="N8" s="30"/>
    </row>
    <row r="9" spans="2:14">
      <c r="B9" s="9" t="s">
        <v>22</v>
      </c>
      <c r="C9" s="1">
        <f>DATE(2024,12,20)</f>
        <v>45646</v>
      </c>
      <c r="D9" s="2">
        <f ca="1">NETWORKDAYS(TODAY(),C9)</f>
        <v>-3</v>
      </c>
      <c r="E9" s="3">
        <f ca="1">($C$2 - $C$3) / D9</f>
        <v>-15.333333333333334</v>
      </c>
    </row>
    <row r="10" spans="2:14">
      <c r="B10" s="14" t="s">
        <v>24</v>
      </c>
      <c r="C10" s="1">
        <f>DATE(2025,1,17)</f>
        <v>45674</v>
      </c>
      <c r="D10" s="2">
        <f ca="1">NETWORKDAYS(TODAY(),C10)</f>
        <v>19</v>
      </c>
      <c r="E10" s="3">
        <f ca="1">($C$2 - $C$3) / D10</f>
        <v>2.4210526315789473</v>
      </c>
    </row>
    <row r="11" spans="2:14">
      <c r="B11" s="11" t="s">
        <v>25</v>
      </c>
      <c r="C11" s="1">
        <f>DATE(2025,2,3)</f>
        <v>45691</v>
      </c>
      <c r="D11" s="2">
        <f ca="1">NETWORKDAYS(TODAY(),C11)</f>
        <v>30</v>
      </c>
      <c r="E11" s="3">
        <f ca="1">($C$2 - $C$3) / D11</f>
        <v>1.5333333333333334</v>
      </c>
    </row>
    <row r="12" spans="2:14">
      <c r="C12" s="1"/>
      <c r="D12" s="2"/>
      <c r="E12" s="3"/>
    </row>
    <row r="14" spans="2:14">
      <c r="B14" s="21" t="s">
        <v>192</v>
      </c>
      <c r="C14">
        <f>SUMIF(作業効率見積もり!D3:D87,"S",作業効率見積もり!F3:F87)</f>
        <v>43.75</v>
      </c>
    </row>
    <row r="15" spans="2:14">
      <c r="B15" s="22" t="s">
        <v>193</v>
      </c>
      <c r="C15">
        <f>SUMIF(作業効率見積もり!D3:D87,"A",作業効率見積もり!F3:F87)</f>
        <v>7.5</v>
      </c>
    </row>
    <row r="16" spans="2:14">
      <c r="B16" s="23" t="s">
        <v>194</v>
      </c>
      <c r="C16">
        <f>SUMIF(作業効率見積もり!D3:D87,"B",作業効率見積もり!F3:F87)</f>
        <v>5</v>
      </c>
    </row>
    <row r="17" spans="2:3">
      <c r="B17" s="24" t="s">
        <v>195</v>
      </c>
      <c r="C17">
        <f>SUMIF(作業効率見積もり!D3:D87,"C",作業効率見積もり!F3:F87)</f>
        <v>3.5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F139-192D-48B6-98F1-19C45EBB27CD}">
  <dimension ref="B2:H87"/>
  <sheetViews>
    <sheetView zoomScale="85" zoomScaleNormal="85" workbookViewId="0">
      <selection activeCell="J8" sqref="J8"/>
    </sheetView>
  </sheetViews>
  <sheetFormatPr defaultRowHeight="18.75"/>
  <cols>
    <col min="2" max="2" width="19.25" bestFit="1" customWidth="1"/>
    <col min="3" max="3" width="27.375" bestFit="1" customWidth="1"/>
    <col min="4" max="4" width="11.375" bestFit="1" customWidth="1"/>
    <col min="5" max="5" width="15.25" bestFit="1" customWidth="1"/>
    <col min="6" max="7" width="13.25" bestFit="1" customWidth="1"/>
    <col min="8" max="8" width="13.5" bestFit="1" customWidth="1"/>
    <col min="9" max="9" width="9.5" customWidth="1"/>
    <col min="10" max="10" width="9.25" customWidth="1"/>
    <col min="11" max="11" width="9.625" customWidth="1"/>
    <col min="12" max="12" width="9.875" customWidth="1"/>
    <col min="13" max="13" width="9" customWidth="1"/>
  </cols>
  <sheetData>
    <row r="2" spans="2:8">
      <c r="B2" s="19" t="s">
        <v>190</v>
      </c>
      <c r="C2" s="19" t="s">
        <v>170</v>
      </c>
      <c r="D2" s="19" t="s">
        <v>171</v>
      </c>
      <c r="E2" s="19" t="s">
        <v>172</v>
      </c>
      <c r="F2" s="19" t="s">
        <v>191</v>
      </c>
      <c r="G2" s="20" t="s">
        <v>3</v>
      </c>
      <c r="H2" s="19" t="s">
        <v>107</v>
      </c>
    </row>
    <row r="3" spans="2:8">
      <c r="B3" s="12" t="s">
        <v>152</v>
      </c>
      <c r="C3" s="7"/>
      <c r="D3" s="17" t="s">
        <v>192</v>
      </c>
      <c r="E3" s="17" t="s">
        <v>173</v>
      </c>
      <c r="F3" s="17">
        <v>1.5</v>
      </c>
      <c r="G3" s="17">
        <v>1</v>
      </c>
      <c r="H3" s="17" t="s">
        <v>203</v>
      </c>
    </row>
    <row r="4" spans="2:8">
      <c r="B4" s="12" t="s">
        <v>153</v>
      </c>
      <c r="C4" s="7"/>
      <c r="D4" s="17" t="s">
        <v>177</v>
      </c>
      <c r="E4" s="17" t="s">
        <v>173</v>
      </c>
      <c r="F4" s="17">
        <v>3</v>
      </c>
      <c r="G4" s="17">
        <v>1</v>
      </c>
      <c r="H4" s="17" t="s">
        <v>203</v>
      </c>
    </row>
    <row r="5" spans="2:8">
      <c r="B5" s="12" t="s">
        <v>151</v>
      </c>
      <c r="C5" s="7" t="s">
        <v>108</v>
      </c>
      <c r="D5" s="17" t="s">
        <v>177</v>
      </c>
      <c r="E5" s="17" t="s">
        <v>174</v>
      </c>
      <c r="F5" s="17">
        <v>0.5</v>
      </c>
      <c r="G5" s="17">
        <v>0.13</v>
      </c>
      <c r="H5" s="17" t="s">
        <v>204</v>
      </c>
    </row>
    <row r="6" spans="2:8">
      <c r="B6" s="12" t="s">
        <v>151</v>
      </c>
      <c r="C6" s="7" t="s">
        <v>109</v>
      </c>
      <c r="D6" s="17" t="s">
        <v>178</v>
      </c>
      <c r="E6" s="17" t="s">
        <v>174</v>
      </c>
      <c r="F6" s="17">
        <v>0.5</v>
      </c>
      <c r="G6" s="17">
        <v>0.13</v>
      </c>
      <c r="H6" s="17" t="s">
        <v>204</v>
      </c>
    </row>
    <row r="7" spans="2:8">
      <c r="B7" s="12" t="s">
        <v>151</v>
      </c>
      <c r="C7" s="7" t="s">
        <v>110</v>
      </c>
      <c r="D7" s="17" t="s">
        <v>178</v>
      </c>
      <c r="E7" s="17" t="s">
        <v>174</v>
      </c>
      <c r="F7" s="17">
        <v>0.5</v>
      </c>
      <c r="G7" s="17">
        <v>0.13</v>
      </c>
      <c r="H7" s="17" t="s">
        <v>204</v>
      </c>
    </row>
    <row r="8" spans="2:8">
      <c r="B8" s="12" t="s">
        <v>151</v>
      </c>
      <c r="C8" s="7" t="s">
        <v>111</v>
      </c>
      <c r="D8" s="17" t="s">
        <v>177</v>
      </c>
      <c r="E8" s="17" t="s">
        <v>174</v>
      </c>
      <c r="F8" s="17">
        <v>0.5</v>
      </c>
      <c r="G8" s="17">
        <v>0.13</v>
      </c>
      <c r="H8" s="17" t="s">
        <v>204</v>
      </c>
    </row>
    <row r="9" spans="2:8">
      <c r="B9" s="12" t="s">
        <v>151</v>
      </c>
      <c r="C9" s="7" t="s">
        <v>113</v>
      </c>
      <c r="D9" s="17" t="s">
        <v>177</v>
      </c>
      <c r="E9" s="17" t="s">
        <v>174</v>
      </c>
      <c r="F9" s="17">
        <v>0.5</v>
      </c>
      <c r="G9" s="17">
        <v>0.13</v>
      </c>
      <c r="H9" s="33" t="s">
        <v>204</v>
      </c>
    </row>
    <row r="10" spans="2:8">
      <c r="B10" s="12" t="s">
        <v>151</v>
      </c>
      <c r="C10" s="7" t="s">
        <v>114</v>
      </c>
      <c r="D10" s="17" t="s">
        <v>177</v>
      </c>
      <c r="E10" s="17" t="s">
        <v>174</v>
      </c>
      <c r="F10" s="17">
        <v>0.75</v>
      </c>
      <c r="G10" s="17">
        <v>0.13</v>
      </c>
      <c r="H10" s="17" t="s">
        <v>204</v>
      </c>
    </row>
    <row r="11" spans="2:8">
      <c r="B11" s="12" t="s">
        <v>151</v>
      </c>
      <c r="C11" s="7" t="s">
        <v>115</v>
      </c>
      <c r="D11" s="17" t="s">
        <v>177</v>
      </c>
      <c r="E11" s="17" t="s">
        <v>174</v>
      </c>
      <c r="F11" s="17">
        <v>0.5</v>
      </c>
      <c r="G11" s="17">
        <v>0.13</v>
      </c>
      <c r="H11" s="17" t="s">
        <v>204</v>
      </c>
    </row>
    <row r="12" spans="2:8">
      <c r="B12" s="12" t="s">
        <v>151</v>
      </c>
      <c r="C12" s="7" t="s">
        <v>116</v>
      </c>
      <c r="D12" s="17" t="s">
        <v>177</v>
      </c>
      <c r="E12" s="17" t="s">
        <v>174</v>
      </c>
      <c r="F12" s="17">
        <v>0.5</v>
      </c>
      <c r="G12" s="17">
        <v>0.13</v>
      </c>
      <c r="H12" s="17" t="s">
        <v>204</v>
      </c>
    </row>
    <row r="13" spans="2:8">
      <c r="B13" s="12" t="s">
        <v>150</v>
      </c>
      <c r="C13" s="7" t="s">
        <v>117</v>
      </c>
      <c r="D13" s="17" t="s">
        <v>177</v>
      </c>
      <c r="E13" s="17" t="s">
        <v>174</v>
      </c>
      <c r="F13" s="17">
        <v>0.25</v>
      </c>
      <c r="G13" s="17">
        <v>0</v>
      </c>
      <c r="H13" s="17" t="s">
        <v>188</v>
      </c>
    </row>
    <row r="14" spans="2:8">
      <c r="B14" s="12" t="s">
        <v>150</v>
      </c>
      <c r="C14" s="7" t="s">
        <v>118</v>
      </c>
      <c r="D14" s="17" t="s">
        <v>177</v>
      </c>
      <c r="E14" s="17" t="s">
        <v>173</v>
      </c>
      <c r="F14" s="17">
        <v>0.25</v>
      </c>
      <c r="G14" s="17">
        <v>0.5</v>
      </c>
      <c r="H14" s="17" t="s">
        <v>203</v>
      </c>
    </row>
    <row r="15" spans="2:8">
      <c r="B15" s="12" t="s">
        <v>154</v>
      </c>
      <c r="C15" s="7" t="s">
        <v>119</v>
      </c>
      <c r="D15" s="17" t="s">
        <v>177</v>
      </c>
      <c r="E15" s="17" t="s">
        <v>174</v>
      </c>
      <c r="F15" s="17">
        <v>0.5</v>
      </c>
      <c r="G15" s="17"/>
      <c r="H15" s="17" t="s">
        <v>188</v>
      </c>
    </row>
    <row r="16" spans="2:8">
      <c r="B16" s="12" t="s">
        <v>154</v>
      </c>
      <c r="C16" s="7" t="s">
        <v>120</v>
      </c>
      <c r="D16" s="17" t="s">
        <v>177</v>
      </c>
      <c r="E16" s="17" t="s">
        <v>174</v>
      </c>
      <c r="F16" s="17">
        <v>0.5</v>
      </c>
      <c r="G16" s="17"/>
      <c r="H16" s="17" t="s">
        <v>188</v>
      </c>
    </row>
    <row r="17" spans="2:8">
      <c r="B17" s="12" t="s">
        <v>154</v>
      </c>
      <c r="C17" s="7" t="s">
        <v>121</v>
      </c>
      <c r="D17" s="17" t="s">
        <v>177</v>
      </c>
      <c r="E17" s="17" t="s">
        <v>173</v>
      </c>
      <c r="F17" s="17">
        <v>0.5</v>
      </c>
      <c r="G17" s="17">
        <v>0.25</v>
      </c>
      <c r="H17" s="17" t="s">
        <v>203</v>
      </c>
    </row>
    <row r="18" spans="2:8">
      <c r="B18" s="12" t="s">
        <v>154</v>
      </c>
      <c r="C18" s="7" t="s">
        <v>133</v>
      </c>
      <c r="D18" s="17" t="s">
        <v>177</v>
      </c>
      <c r="E18" s="17" t="s">
        <v>173</v>
      </c>
      <c r="F18" s="17">
        <v>0.5</v>
      </c>
      <c r="G18" s="17">
        <v>0.25</v>
      </c>
      <c r="H18" s="17" t="s">
        <v>203</v>
      </c>
    </row>
    <row r="19" spans="2:8">
      <c r="B19" s="12" t="s">
        <v>154</v>
      </c>
      <c r="C19" s="7" t="s">
        <v>132</v>
      </c>
      <c r="D19" s="17" t="s">
        <v>177</v>
      </c>
      <c r="E19" s="17" t="s">
        <v>174</v>
      </c>
      <c r="F19" s="17">
        <v>0.5</v>
      </c>
      <c r="G19" s="17"/>
      <c r="H19" s="17" t="s">
        <v>188</v>
      </c>
    </row>
    <row r="20" spans="2:8">
      <c r="B20" s="12" t="s">
        <v>154</v>
      </c>
      <c r="C20" s="7" t="s">
        <v>131</v>
      </c>
      <c r="D20" s="17" t="s">
        <v>177</v>
      </c>
      <c r="E20" s="17" t="s">
        <v>174</v>
      </c>
      <c r="F20" s="17">
        <v>0.25</v>
      </c>
      <c r="G20" s="17"/>
      <c r="H20" s="17" t="s">
        <v>189</v>
      </c>
    </row>
    <row r="21" spans="2:8">
      <c r="B21" s="12" t="s">
        <v>154</v>
      </c>
      <c r="C21" s="7" t="s">
        <v>130</v>
      </c>
      <c r="D21" s="17" t="s">
        <v>178</v>
      </c>
      <c r="E21" s="17" t="s">
        <v>174</v>
      </c>
      <c r="F21" s="17">
        <v>0.5</v>
      </c>
      <c r="G21" s="17"/>
      <c r="H21" s="17" t="s">
        <v>188</v>
      </c>
    </row>
    <row r="22" spans="2:8">
      <c r="B22" s="12" t="s">
        <v>154</v>
      </c>
      <c r="C22" s="7" t="s">
        <v>183</v>
      </c>
      <c r="D22" s="17" t="s">
        <v>177</v>
      </c>
      <c r="E22" s="17" t="s">
        <v>174</v>
      </c>
      <c r="F22" s="17">
        <v>0.5</v>
      </c>
      <c r="G22" s="17"/>
      <c r="H22" s="17" t="s">
        <v>188</v>
      </c>
    </row>
    <row r="23" spans="2:8">
      <c r="B23" s="12" t="s">
        <v>154</v>
      </c>
      <c r="C23" s="7" t="s">
        <v>184</v>
      </c>
      <c r="D23" s="17" t="s">
        <v>179</v>
      </c>
      <c r="E23" s="17" t="s">
        <v>174</v>
      </c>
      <c r="F23" s="17">
        <v>0.5</v>
      </c>
      <c r="G23" s="17"/>
      <c r="H23" s="17" t="s">
        <v>188</v>
      </c>
    </row>
    <row r="24" spans="2:8">
      <c r="B24" s="12" t="s">
        <v>154</v>
      </c>
      <c r="C24" s="7" t="s">
        <v>185</v>
      </c>
      <c r="D24" s="17" t="s">
        <v>177</v>
      </c>
      <c r="E24" s="17" t="s">
        <v>174</v>
      </c>
      <c r="F24" s="17">
        <v>0.5</v>
      </c>
      <c r="G24" s="17"/>
      <c r="H24" s="17" t="s">
        <v>188</v>
      </c>
    </row>
    <row r="25" spans="2:8">
      <c r="B25" s="12" t="s">
        <v>154</v>
      </c>
      <c r="C25" s="7" t="s">
        <v>186</v>
      </c>
      <c r="D25" s="17" t="s">
        <v>177</v>
      </c>
      <c r="E25" s="17" t="s">
        <v>174</v>
      </c>
      <c r="F25" s="17">
        <v>0.5</v>
      </c>
      <c r="G25" s="17"/>
      <c r="H25" s="17" t="s">
        <v>188</v>
      </c>
    </row>
    <row r="26" spans="2:8">
      <c r="B26" s="12" t="s">
        <v>154</v>
      </c>
      <c r="C26" s="7" t="s">
        <v>187</v>
      </c>
      <c r="D26" s="17" t="s">
        <v>179</v>
      </c>
      <c r="E26" s="17" t="s">
        <v>174</v>
      </c>
      <c r="F26" s="17">
        <v>0.5</v>
      </c>
      <c r="G26" s="17"/>
      <c r="H26" s="17" t="s">
        <v>188</v>
      </c>
    </row>
    <row r="27" spans="2:8">
      <c r="B27" s="12" t="s">
        <v>154</v>
      </c>
      <c r="C27" s="7" t="s">
        <v>180</v>
      </c>
      <c r="D27" s="17" t="s">
        <v>177</v>
      </c>
      <c r="E27" s="17" t="s">
        <v>174</v>
      </c>
      <c r="F27" s="17">
        <v>0.25</v>
      </c>
      <c r="G27" s="17"/>
      <c r="H27" s="17" t="s">
        <v>188</v>
      </c>
    </row>
    <row r="28" spans="2:8">
      <c r="B28" s="12" t="s">
        <v>154</v>
      </c>
      <c r="C28" s="7" t="s">
        <v>181</v>
      </c>
      <c r="D28" s="17" t="s">
        <v>177</v>
      </c>
      <c r="E28" s="17" t="s">
        <v>174</v>
      </c>
      <c r="F28" s="17">
        <v>0.25</v>
      </c>
      <c r="G28" s="17"/>
      <c r="H28" s="17" t="s">
        <v>188</v>
      </c>
    </row>
    <row r="29" spans="2:8">
      <c r="B29" s="12" t="s">
        <v>154</v>
      </c>
      <c r="C29" s="7" t="s">
        <v>182</v>
      </c>
      <c r="D29" s="17" t="s">
        <v>179</v>
      </c>
      <c r="E29" s="17" t="s">
        <v>174</v>
      </c>
      <c r="F29" s="17">
        <v>0.25</v>
      </c>
      <c r="G29" s="17"/>
      <c r="H29" s="17" t="s">
        <v>188</v>
      </c>
    </row>
    <row r="30" spans="2:8">
      <c r="B30" s="12" t="s">
        <v>154</v>
      </c>
      <c r="C30" s="7" t="s">
        <v>128</v>
      </c>
      <c r="D30" s="17" t="s">
        <v>178</v>
      </c>
      <c r="E30" s="17" t="s">
        <v>174</v>
      </c>
      <c r="F30" s="17">
        <v>0.5</v>
      </c>
      <c r="G30" s="17"/>
      <c r="H30" s="17" t="s">
        <v>188</v>
      </c>
    </row>
    <row r="31" spans="2:8">
      <c r="B31" s="12" t="s">
        <v>154</v>
      </c>
      <c r="C31" s="7" t="s">
        <v>129</v>
      </c>
      <c r="D31" s="17" t="s">
        <v>177</v>
      </c>
      <c r="E31" s="17" t="s">
        <v>174</v>
      </c>
      <c r="F31" s="17">
        <v>0.5</v>
      </c>
      <c r="G31" s="17"/>
      <c r="H31" s="17" t="s">
        <v>189</v>
      </c>
    </row>
    <row r="32" spans="2:8">
      <c r="B32" s="12" t="s">
        <v>154</v>
      </c>
      <c r="C32" s="7" t="s">
        <v>127</v>
      </c>
      <c r="D32" s="17" t="s">
        <v>177</v>
      </c>
      <c r="E32" s="17" t="s">
        <v>176</v>
      </c>
      <c r="F32" s="17">
        <v>1</v>
      </c>
      <c r="G32" s="17"/>
      <c r="H32" s="17" t="s">
        <v>188</v>
      </c>
    </row>
    <row r="33" spans="2:8">
      <c r="B33" s="12" t="s">
        <v>208</v>
      </c>
      <c r="C33" s="7" t="s">
        <v>210</v>
      </c>
      <c r="D33" s="17" t="s">
        <v>177</v>
      </c>
      <c r="E33" s="17" t="s">
        <v>173</v>
      </c>
      <c r="F33" s="17">
        <v>0.5</v>
      </c>
      <c r="G33" s="17"/>
      <c r="H33" s="17" t="s">
        <v>189</v>
      </c>
    </row>
    <row r="34" spans="2:8">
      <c r="B34" s="12" t="s">
        <v>208</v>
      </c>
      <c r="C34" s="7" t="s">
        <v>205</v>
      </c>
      <c r="D34" s="17" t="s">
        <v>177</v>
      </c>
      <c r="E34" s="17" t="s">
        <v>173</v>
      </c>
      <c r="F34" s="17">
        <v>0.25</v>
      </c>
      <c r="G34" s="17">
        <v>0.25</v>
      </c>
      <c r="H34" s="17" t="s">
        <v>203</v>
      </c>
    </row>
    <row r="35" spans="2:8">
      <c r="B35" s="12" t="s">
        <v>207</v>
      </c>
      <c r="C35" s="7" t="s">
        <v>206</v>
      </c>
      <c r="D35" s="17" t="s">
        <v>177</v>
      </c>
      <c r="E35" s="17" t="s">
        <v>174</v>
      </c>
      <c r="F35" s="17">
        <v>0.25</v>
      </c>
      <c r="G35" s="17"/>
      <c r="H35" s="17" t="s">
        <v>189</v>
      </c>
    </row>
    <row r="36" spans="2:8">
      <c r="B36" s="12" t="s">
        <v>207</v>
      </c>
      <c r="C36" s="7" t="s">
        <v>129</v>
      </c>
      <c r="D36" s="17" t="s">
        <v>177</v>
      </c>
      <c r="E36" s="17" t="s">
        <v>174</v>
      </c>
      <c r="F36" s="17">
        <v>0.25</v>
      </c>
      <c r="G36" s="17"/>
      <c r="H36" s="17" t="s">
        <v>189</v>
      </c>
    </row>
    <row r="37" spans="2:8">
      <c r="B37" s="12" t="s">
        <v>209</v>
      </c>
      <c r="C37" s="7" t="s">
        <v>210</v>
      </c>
      <c r="D37" s="17" t="s">
        <v>177</v>
      </c>
      <c r="E37" s="17" t="s">
        <v>174</v>
      </c>
      <c r="F37" s="17">
        <v>0.5</v>
      </c>
      <c r="G37" s="17"/>
      <c r="H37" s="17" t="s">
        <v>188</v>
      </c>
    </row>
    <row r="38" spans="2:8">
      <c r="B38" s="12" t="s">
        <v>209</v>
      </c>
      <c r="C38" s="7" t="s">
        <v>205</v>
      </c>
      <c r="D38" s="17" t="s">
        <v>177</v>
      </c>
      <c r="E38" s="17" t="s">
        <v>174</v>
      </c>
      <c r="F38" s="17">
        <v>0.25</v>
      </c>
      <c r="G38" s="17">
        <v>0.25</v>
      </c>
      <c r="H38" s="17" t="s">
        <v>203</v>
      </c>
    </row>
    <row r="39" spans="2:8">
      <c r="B39" s="12" t="s">
        <v>209</v>
      </c>
      <c r="C39" s="7" t="s">
        <v>206</v>
      </c>
      <c r="D39" s="17" t="s">
        <v>177</v>
      </c>
      <c r="E39" s="17" t="s">
        <v>174</v>
      </c>
      <c r="F39" s="17">
        <v>0.25</v>
      </c>
      <c r="G39" s="17"/>
      <c r="H39" s="17" t="s">
        <v>188</v>
      </c>
    </row>
    <row r="40" spans="2:8">
      <c r="B40" s="12" t="s">
        <v>209</v>
      </c>
      <c r="C40" s="7" t="s">
        <v>212</v>
      </c>
      <c r="D40" s="17" t="s">
        <v>177</v>
      </c>
      <c r="E40" s="17" t="s">
        <v>174</v>
      </c>
      <c r="F40" s="17">
        <v>0.5</v>
      </c>
      <c r="G40" s="17"/>
      <c r="H40" s="17" t="s">
        <v>214</v>
      </c>
    </row>
    <row r="41" spans="2:8">
      <c r="B41" s="12" t="s">
        <v>209</v>
      </c>
      <c r="C41" s="7" t="s">
        <v>216</v>
      </c>
      <c r="D41" s="17" t="s">
        <v>177</v>
      </c>
      <c r="E41" s="17" t="s">
        <v>174</v>
      </c>
      <c r="F41" s="17">
        <v>0.5</v>
      </c>
      <c r="G41" s="17"/>
      <c r="H41" s="17" t="s">
        <v>214</v>
      </c>
    </row>
    <row r="42" spans="2:8">
      <c r="B42" s="12" t="s">
        <v>209</v>
      </c>
      <c r="C42" s="7" t="s">
        <v>213</v>
      </c>
      <c r="D42" s="17" t="s">
        <v>177</v>
      </c>
      <c r="E42" s="17" t="s">
        <v>174</v>
      </c>
      <c r="F42" s="17">
        <v>0.5</v>
      </c>
      <c r="G42" s="17"/>
      <c r="H42" s="17" t="s">
        <v>214</v>
      </c>
    </row>
    <row r="43" spans="2:8">
      <c r="B43" s="12" t="s">
        <v>209</v>
      </c>
      <c r="C43" s="7" t="s">
        <v>129</v>
      </c>
      <c r="D43" s="17" t="s">
        <v>177</v>
      </c>
      <c r="E43" s="17" t="s">
        <v>174</v>
      </c>
      <c r="F43" s="17">
        <v>0.25</v>
      </c>
      <c r="G43" s="17"/>
      <c r="H43" s="17" t="s">
        <v>214</v>
      </c>
    </row>
    <row r="44" spans="2:8">
      <c r="B44" s="12" t="s">
        <v>211</v>
      </c>
      <c r="C44" s="7" t="s">
        <v>215</v>
      </c>
      <c r="D44" s="17" t="s">
        <v>200</v>
      </c>
      <c r="E44" s="17" t="s">
        <v>176</v>
      </c>
      <c r="F44" s="17">
        <v>0.75</v>
      </c>
      <c r="G44" s="17"/>
      <c r="H44" s="17" t="s">
        <v>214</v>
      </c>
    </row>
    <row r="45" spans="2:8">
      <c r="B45" s="12" t="s">
        <v>211</v>
      </c>
      <c r="C45" s="7" t="s">
        <v>210</v>
      </c>
      <c r="D45" s="17" t="s">
        <v>200</v>
      </c>
      <c r="E45" s="17" t="s">
        <v>176</v>
      </c>
      <c r="F45" s="17">
        <v>0.5</v>
      </c>
      <c r="G45" s="17"/>
      <c r="H45" s="17" t="s">
        <v>214</v>
      </c>
    </row>
    <row r="46" spans="2:8">
      <c r="B46" s="12" t="s">
        <v>211</v>
      </c>
      <c r="C46" s="7" t="s">
        <v>205</v>
      </c>
      <c r="D46" s="17" t="s">
        <v>200</v>
      </c>
      <c r="E46" s="17" t="s">
        <v>176</v>
      </c>
      <c r="F46" s="17">
        <v>0.25</v>
      </c>
      <c r="G46" s="17"/>
      <c r="H46" s="17" t="s">
        <v>214</v>
      </c>
    </row>
    <row r="47" spans="2:8">
      <c r="B47" s="12" t="s">
        <v>211</v>
      </c>
      <c r="C47" s="7" t="s">
        <v>206</v>
      </c>
      <c r="D47" s="17" t="s">
        <v>200</v>
      </c>
      <c r="E47" s="17" t="s">
        <v>176</v>
      </c>
      <c r="F47" s="17">
        <v>0.25</v>
      </c>
      <c r="G47" s="17"/>
      <c r="H47" s="17" t="s">
        <v>214</v>
      </c>
    </row>
    <row r="48" spans="2:8">
      <c r="B48" s="12" t="s">
        <v>211</v>
      </c>
      <c r="C48" s="7" t="s">
        <v>212</v>
      </c>
      <c r="D48" s="17" t="s">
        <v>200</v>
      </c>
      <c r="E48" s="17" t="s">
        <v>176</v>
      </c>
      <c r="F48" s="17">
        <v>0.5</v>
      </c>
      <c r="G48" s="17"/>
      <c r="H48" s="17" t="s">
        <v>188</v>
      </c>
    </row>
    <row r="49" spans="2:8">
      <c r="B49" s="12" t="s">
        <v>211</v>
      </c>
      <c r="C49" s="7" t="s">
        <v>217</v>
      </c>
      <c r="D49" s="17" t="s">
        <v>200</v>
      </c>
      <c r="E49" s="17" t="s">
        <v>176</v>
      </c>
      <c r="F49" s="17">
        <v>0.5</v>
      </c>
      <c r="G49" s="17"/>
      <c r="H49" s="17" t="s">
        <v>188</v>
      </c>
    </row>
    <row r="50" spans="2:8">
      <c r="B50" s="12" t="s">
        <v>211</v>
      </c>
      <c r="C50" s="7" t="s">
        <v>213</v>
      </c>
      <c r="D50" s="17" t="s">
        <v>200</v>
      </c>
      <c r="E50" s="17" t="s">
        <v>176</v>
      </c>
      <c r="F50" s="17">
        <v>0.5</v>
      </c>
      <c r="G50" s="17"/>
      <c r="H50" s="17" t="s">
        <v>188</v>
      </c>
    </row>
    <row r="51" spans="2:8">
      <c r="B51" s="12" t="s">
        <v>211</v>
      </c>
      <c r="C51" s="7" t="s">
        <v>129</v>
      </c>
      <c r="D51" s="17" t="s">
        <v>200</v>
      </c>
      <c r="E51" s="17" t="s">
        <v>176</v>
      </c>
      <c r="F51" s="17">
        <v>0.25</v>
      </c>
      <c r="G51" s="17"/>
      <c r="H51" s="17" t="s">
        <v>188</v>
      </c>
    </row>
    <row r="52" spans="2:8">
      <c r="B52" s="12" t="s">
        <v>155</v>
      </c>
      <c r="C52" s="7" t="s">
        <v>126</v>
      </c>
      <c r="D52" s="17" t="s">
        <v>178</v>
      </c>
      <c r="E52" s="17" t="s">
        <v>176</v>
      </c>
      <c r="F52" s="17">
        <v>0.75</v>
      </c>
      <c r="G52" s="17"/>
      <c r="H52" s="17" t="s">
        <v>188</v>
      </c>
    </row>
    <row r="53" spans="2:8">
      <c r="B53" s="12" t="s">
        <v>155</v>
      </c>
      <c r="C53" s="7" t="s">
        <v>125</v>
      </c>
      <c r="D53" s="17" t="s">
        <v>178</v>
      </c>
      <c r="E53" s="17" t="s">
        <v>176</v>
      </c>
      <c r="F53" s="17">
        <v>0.75</v>
      </c>
      <c r="G53" s="17"/>
      <c r="H53" s="17" t="s">
        <v>188</v>
      </c>
    </row>
    <row r="54" spans="2:8">
      <c r="B54" s="12" t="s">
        <v>156</v>
      </c>
      <c r="C54" s="7" t="s">
        <v>124</v>
      </c>
      <c r="D54" s="17" t="s">
        <v>179</v>
      </c>
      <c r="E54" s="17" t="s">
        <v>176</v>
      </c>
      <c r="F54" s="17">
        <v>0.5</v>
      </c>
      <c r="G54" s="17"/>
      <c r="H54" s="17" t="s">
        <v>188</v>
      </c>
    </row>
    <row r="55" spans="2:8">
      <c r="B55" s="12" t="s">
        <v>156</v>
      </c>
      <c r="C55" s="7" t="s">
        <v>123</v>
      </c>
      <c r="D55" s="17" t="s">
        <v>177</v>
      </c>
      <c r="E55" s="17" t="s">
        <v>173</v>
      </c>
      <c r="F55" s="17">
        <v>0.5</v>
      </c>
      <c r="G55" s="17">
        <v>0.5</v>
      </c>
      <c r="H55" s="17" t="s">
        <v>203</v>
      </c>
    </row>
    <row r="56" spans="2:8">
      <c r="B56" s="12" t="s">
        <v>156</v>
      </c>
      <c r="C56" s="7" t="s">
        <v>122</v>
      </c>
      <c r="D56" s="17" t="s">
        <v>177</v>
      </c>
      <c r="E56" s="17" t="s">
        <v>176</v>
      </c>
      <c r="F56" s="17">
        <v>0.5</v>
      </c>
      <c r="G56" s="17"/>
      <c r="H56" s="17" t="s">
        <v>188</v>
      </c>
    </row>
    <row r="57" spans="2:8">
      <c r="B57" s="12" t="s">
        <v>156</v>
      </c>
      <c r="C57" s="7" t="s">
        <v>197</v>
      </c>
      <c r="D57" s="17" t="s">
        <v>177</v>
      </c>
      <c r="E57" s="17" t="s">
        <v>176</v>
      </c>
      <c r="F57" s="17">
        <v>0.5</v>
      </c>
      <c r="G57" s="17"/>
      <c r="H57" s="17" t="s">
        <v>188</v>
      </c>
    </row>
    <row r="58" spans="2:8">
      <c r="B58" s="12" t="s">
        <v>157</v>
      </c>
      <c r="C58" s="7" t="s">
        <v>196</v>
      </c>
      <c r="D58" s="17" t="s">
        <v>177</v>
      </c>
      <c r="E58" s="17" t="s">
        <v>173</v>
      </c>
      <c r="F58" s="17">
        <v>2.25</v>
      </c>
      <c r="G58" s="17">
        <v>0.25</v>
      </c>
      <c r="H58" s="17" t="s">
        <v>203</v>
      </c>
    </row>
    <row r="59" spans="2:8">
      <c r="B59" s="12" t="s">
        <v>157</v>
      </c>
      <c r="C59" s="7" t="s">
        <v>198</v>
      </c>
      <c r="D59" s="17" t="s">
        <v>177</v>
      </c>
      <c r="E59" s="17" t="s">
        <v>173</v>
      </c>
      <c r="F59" s="17">
        <v>2.25</v>
      </c>
      <c r="G59" s="17">
        <v>0</v>
      </c>
      <c r="H59" s="17" t="s">
        <v>189</v>
      </c>
    </row>
    <row r="60" spans="2:8">
      <c r="B60" s="12" t="s">
        <v>157</v>
      </c>
      <c r="C60" s="7" t="s">
        <v>199</v>
      </c>
      <c r="D60" s="17" t="s">
        <v>178</v>
      </c>
      <c r="E60" s="17" t="s">
        <v>176</v>
      </c>
      <c r="F60" s="17">
        <v>2.25</v>
      </c>
      <c r="G60" s="17"/>
      <c r="H60" s="17" t="s">
        <v>188</v>
      </c>
    </row>
    <row r="61" spans="2:8">
      <c r="B61" s="12" t="s">
        <v>157</v>
      </c>
      <c r="C61" s="7" t="s">
        <v>149</v>
      </c>
      <c r="D61" s="17" t="s">
        <v>179</v>
      </c>
      <c r="E61" s="17" t="s">
        <v>176</v>
      </c>
      <c r="F61" s="17">
        <v>2.25</v>
      </c>
      <c r="G61" s="17">
        <v>0.25</v>
      </c>
      <c r="H61" s="17" t="s">
        <v>204</v>
      </c>
    </row>
    <row r="62" spans="2:8">
      <c r="B62" s="12" t="s">
        <v>157</v>
      </c>
      <c r="C62" s="7" t="s">
        <v>148</v>
      </c>
      <c r="D62" s="17" t="s">
        <v>177</v>
      </c>
      <c r="E62" s="17" t="s">
        <v>174</v>
      </c>
      <c r="F62" s="17">
        <v>1.25</v>
      </c>
      <c r="G62" s="17">
        <v>0.25</v>
      </c>
      <c r="H62" s="17" t="s">
        <v>204</v>
      </c>
    </row>
    <row r="63" spans="2:8">
      <c r="B63" s="12" t="s">
        <v>157</v>
      </c>
      <c r="C63" s="7" t="s">
        <v>147</v>
      </c>
      <c r="D63" s="17" t="s">
        <v>178</v>
      </c>
      <c r="E63" s="17" t="s">
        <v>176</v>
      </c>
      <c r="F63" s="17">
        <v>1.25</v>
      </c>
      <c r="G63" s="17"/>
      <c r="H63" s="17" t="s">
        <v>188</v>
      </c>
    </row>
    <row r="64" spans="2:8">
      <c r="B64" s="12" t="s">
        <v>157</v>
      </c>
      <c r="C64" s="7" t="s">
        <v>146</v>
      </c>
      <c r="D64" s="17" t="s">
        <v>177</v>
      </c>
      <c r="E64" s="17" t="s">
        <v>173</v>
      </c>
      <c r="F64" s="17">
        <v>2.25</v>
      </c>
      <c r="G64" s="17">
        <v>1.5</v>
      </c>
      <c r="H64" s="17" t="s">
        <v>203</v>
      </c>
    </row>
    <row r="65" spans="2:8">
      <c r="B65" s="12" t="s">
        <v>157</v>
      </c>
      <c r="C65" s="7" t="s">
        <v>145</v>
      </c>
      <c r="D65" s="17" t="s">
        <v>177</v>
      </c>
      <c r="E65" s="17" t="s">
        <v>173</v>
      </c>
      <c r="F65" s="17">
        <v>1.25</v>
      </c>
      <c r="G65" s="17">
        <v>1.25</v>
      </c>
      <c r="H65" s="17" t="s">
        <v>203</v>
      </c>
    </row>
    <row r="66" spans="2:8">
      <c r="B66" s="12" t="s">
        <v>157</v>
      </c>
      <c r="C66" s="7" t="s">
        <v>162</v>
      </c>
      <c r="D66" s="17" t="s">
        <v>177</v>
      </c>
      <c r="E66" s="17" t="s">
        <v>173</v>
      </c>
      <c r="F66" s="17">
        <v>1.25</v>
      </c>
      <c r="G66" s="17">
        <v>1</v>
      </c>
      <c r="H66" s="17" t="s">
        <v>203</v>
      </c>
    </row>
    <row r="67" spans="2:8">
      <c r="B67" s="12" t="s">
        <v>158</v>
      </c>
      <c r="C67" s="7" t="s">
        <v>163</v>
      </c>
      <c r="D67" s="17" t="s">
        <v>177</v>
      </c>
      <c r="E67" s="17" t="s">
        <v>176</v>
      </c>
      <c r="F67" s="17">
        <v>0.5</v>
      </c>
      <c r="G67" s="17"/>
      <c r="H67" s="17" t="s">
        <v>188</v>
      </c>
    </row>
    <row r="68" spans="2:8">
      <c r="B68" s="12" t="s">
        <v>158</v>
      </c>
      <c r="C68" s="7" t="s">
        <v>164</v>
      </c>
      <c r="D68" s="17" t="s">
        <v>177</v>
      </c>
      <c r="E68" s="17" t="s">
        <v>176</v>
      </c>
      <c r="F68" s="17">
        <v>0.5</v>
      </c>
      <c r="G68" s="17"/>
      <c r="H68" s="17" t="s">
        <v>188</v>
      </c>
    </row>
    <row r="69" spans="2:8">
      <c r="B69" s="12" t="s">
        <v>158</v>
      </c>
      <c r="C69" s="7" t="s">
        <v>165</v>
      </c>
      <c r="D69" s="17" t="s">
        <v>177</v>
      </c>
      <c r="E69" s="17" t="s">
        <v>176</v>
      </c>
      <c r="F69" s="17">
        <v>0.5</v>
      </c>
      <c r="G69" s="17"/>
      <c r="H69" s="17" t="s">
        <v>188</v>
      </c>
    </row>
    <row r="70" spans="2:8">
      <c r="B70" s="12" t="s">
        <v>158</v>
      </c>
      <c r="C70" s="7" t="s">
        <v>166</v>
      </c>
      <c r="D70" s="17" t="s">
        <v>177</v>
      </c>
      <c r="E70" s="17" t="s">
        <v>176</v>
      </c>
      <c r="F70" s="17">
        <v>0.5</v>
      </c>
      <c r="G70" s="17"/>
      <c r="H70" s="17" t="s">
        <v>188</v>
      </c>
    </row>
    <row r="71" spans="2:8">
      <c r="B71" s="12" t="s">
        <v>159</v>
      </c>
      <c r="C71" s="7" t="s">
        <v>167</v>
      </c>
      <c r="D71" s="17" t="s">
        <v>177</v>
      </c>
      <c r="E71" s="17" t="s">
        <v>174</v>
      </c>
      <c r="F71" s="17">
        <v>0.5</v>
      </c>
      <c r="G71" s="17">
        <v>0.01</v>
      </c>
      <c r="H71" s="17" t="s">
        <v>204</v>
      </c>
    </row>
    <row r="72" spans="2:8">
      <c r="B72" s="12" t="s">
        <v>159</v>
      </c>
      <c r="C72" s="7" t="s">
        <v>168</v>
      </c>
      <c r="D72" s="17" t="s">
        <v>178</v>
      </c>
      <c r="E72" s="17" t="s">
        <v>176</v>
      </c>
      <c r="F72" s="17">
        <v>0.5</v>
      </c>
      <c r="G72" s="17"/>
      <c r="H72" s="17" t="s">
        <v>188</v>
      </c>
    </row>
    <row r="73" spans="2:8">
      <c r="B73" s="12" t="s">
        <v>159</v>
      </c>
      <c r="C73" s="7" t="s">
        <v>169</v>
      </c>
      <c r="D73" s="17" t="s">
        <v>177</v>
      </c>
      <c r="E73" s="17" t="s">
        <v>174</v>
      </c>
      <c r="F73" s="17">
        <v>1.25</v>
      </c>
      <c r="G73" s="17"/>
      <c r="H73" s="17" t="s">
        <v>188</v>
      </c>
    </row>
    <row r="74" spans="2:8">
      <c r="B74" s="12" t="s">
        <v>159</v>
      </c>
      <c r="C74" s="7" t="s">
        <v>201</v>
      </c>
      <c r="D74" s="17" t="s">
        <v>177</v>
      </c>
      <c r="E74" s="17" t="s">
        <v>174</v>
      </c>
      <c r="F74" s="17">
        <v>1</v>
      </c>
      <c r="G74" s="17"/>
      <c r="H74" s="17" t="s">
        <v>188</v>
      </c>
    </row>
    <row r="75" spans="2:8">
      <c r="B75" s="12" t="s">
        <v>159</v>
      </c>
      <c r="C75" s="7" t="s">
        <v>202</v>
      </c>
      <c r="D75" s="17" t="s">
        <v>179</v>
      </c>
      <c r="E75" s="17" t="s">
        <v>174</v>
      </c>
      <c r="F75" s="17">
        <v>1</v>
      </c>
      <c r="G75" s="17"/>
      <c r="H75" s="17" t="s">
        <v>188</v>
      </c>
    </row>
    <row r="76" spans="2:8">
      <c r="B76" s="12" t="s">
        <v>159</v>
      </c>
      <c r="C76" s="7" t="s">
        <v>144</v>
      </c>
      <c r="D76" s="17" t="s">
        <v>177</v>
      </c>
      <c r="E76" s="17" t="s">
        <v>176</v>
      </c>
      <c r="F76" s="17">
        <v>0.5</v>
      </c>
      <c r="G76" s="17"/>
      <c r="H76" s="17" t="s">
        <v>188</v>
      </c>
    </row>
    <row r="77" spans="2:8">
      <c r="B77" s="12" t="s">
        <v>159</v>
      </c>
      <c r="C77" s="7" t="s">
        <v>143</v>
      </c>
      <c r="D77" s="17" t="s">
        <v>177</v>
      </c>
      <c r="E77" s="17" t="s">
        <v>176</v>
      </c>
      <c r="F77" s="17">
        <v>0.5</v>
      </c>
      <c r="G77" s="17"/>
      <c r="H77" s="17" t="s">
        <v>188</v>
      </c>
    </row>
    <row r="78" spans="2:8">
      <c r="B78" s="12" t="s">
        <v>160</v>
      </c>
      <c r="C78" s="7" t="s">
        <v>142</v>
      </c>
      <c r="D78" s="17" t="s">
        <v>177</v>
      </c>
      <c r="E78" s="17" t="s">
        <v>176</v>
      </c>
      <c r="F78" s="17">
        <v>0.5</v>
      </c>
      <c r="G78" s="17"/>
      <c r="H78" s="17" t="s">
        <v>188</v>
      </c>
    </row>
    <row r="79" spans="2:8">
      <c r="B79" s="12" t="s">
        <v>160</v>
      </c>
      <c r="C79" s="7" t="s">
        <v>141</v>
      </c>
      <c r="D79" s="17" t="s">
        <v>177</v>
      </c>
      <c r="E79" s="17" t="s">
        <v>176</v>
      </c>
      <c r="F79" s="17">
        <v>0.5</v>
      </c>
      <c r="G79" s="17"/>
      <c r="H79" s="17" t="s">
        <v>188</v>
      </c>
    </row>
    <row r="80" spans="2:8">
      <c r="B80" s="12" t="s">
        <v>160</v>
      </c>
      <c r="C80" s="7" t="s">
        <v>140</v>
      </c>
      <c r="D80" s="17" t="s">
        <v>177</v>
      </c>
      <c r="E80" s="17" t="s">
        <v>176</v>
      </c>
      <c r="F80" s="17">
        <v>0.5</v>
      </c>
      <c r="G80" s="17"/>
      <c r="H80" s="17" t="s">
        <v>188</v>
      </c>
    </row>
    <row r="81" spans="2:8">
      <c r="B81" s="12" t="s">
        <v>160</v>
      </c>
      <c r="C81" s="8" t="s">
        <v>139</v>
      </c>
      <c r="D81" s="17" t="s">
        <v>177</v>
      </c>
      <c r="E81" s="18" t="s">
        <v>176</v>
      </c>
      <c r="F81" s="17">
        <v>0.5</v>
      </c>
      <c r="G81" s="17"/>
      <c r="H81" s="17" t="s">
        <v>188</v>
      </c>
    </row>
    <row r="82" spans="2:8">
      <c r="B82" s="12" t="s">
        <v>160</v>
      </c>
      <c r="C82" s="7" t="s">
        <v>138</v>
      </c>
      <c r="D82" s="17" t="s">
        <v>177</v>
      </c>
      <c r="E82" s="18" t="s">
        <v>176</v>
      </c>
      <c r="F82" s="17">
        <v>0.5</v>
      </c>
      <c r="G82" s="17"/>
      <c r="H82" s="17" t="s">
        <v>188</v>
      </c>
    </row>
    <row r="83" spans="2:8">
      <c r="B83" s="12" t="s">
        <v>112</v>
      </c>
      <c r="C83" s="7" t="s">
        <v>137</v>
      </c>
      <c r="D83" s="17" t="s">
        <v>177</v>
      </c>
      <c r="E83" s="17" t="s">
        <v>176</v>
      </c>
      <c r="F83" s="17">
        <v>0.5</v>
      </c>
      <c r="G83" s="17"/>
      <c r="H83" s="17" t="s">
        <v>188</v>
      </c>
    </row>
    <row r="84" spans="2:8">
      <c r="B84" s="12" t="s">
        <v>112</v>
      </c>
      <c r="C84" s="7" t="s">
        <v>136</v>
      </c>
      <c r="D84" s="17" t="s">
        <v>177</v>
      </c>
      <c r="E84" s="17" t="s">
        <v>176</v>
      </c>
      <c r="F84" s="17">
        <v>0.5</v>
      </c>
      <c r="G84" s="17"/>
      <c r="H84" s="17" t="s">
        <v>188</v>
      </c>
    </row>
    <row r="85" spans="2:8">
      <c r="B85" s="12" t="s">
        <v>112</v>
      </c>
      <c r="C85" s="7" t="s">
        <v>134</v>
      </c>
      <c r="D85" s="17" t="s">
        <v>177</v>
      </c>
      <c r="E85" s="17" t="s">
        <v>176</v>
      </c>
      <c r="F85" s="17">
        <v>0.5</v>
      </c>
      <c r="G85" s="17"/>
      <c r="H85" s="17" t="s">
        <v>188</v>
      </c>
    </row>
    <row r="86" spans="2:8">
      <c r="B86" s="12" t="s">
        <v>112</v>
      </c>
      <c r="C86" s="7" t="s">
        <v>135</v>
      </c>
      <c r="D86" s="17" t="s">
        <v>177</v>
      </c>
      <c r="E86" s="17" t="s">
        <v>176</v>
      </c>
      <c r="F86" s="17">
        <v>0.5</v>
      </c>
      <c r="G86" s="17"/>
      <c r="H86" s="17" t="s">
        <v>188</v>
      </c>
    </row>
    <row r="87" spans="2:8">
      <c r="B87" s="12" t="s">
        <v>161</v>
      </c>
      <c r="C87" s="7"/>
      <c r="D87" s="17" t="s">
        <v>177</v>
      </c>
      <c r="E87" s="17" t="s">
        <v>175</v>
      </c>
      <c r="F87" s="17">
        <v>3</v>
      </c>
      <c r="G87" s="17"/>
      <c r="H87" s="17" t="s">
        <v>188</v>
      </c>
    </row>
  </sheetData>
  <autoFilter ref="B2:H87" xr:uid="{5A6DF139-192D-48B6-98F1-19C45EBB27CD}"/>
  <phoneticPr fontId="2"/>
  <conditionalFormatting sqref="B3:H87">
    <cfRule type="expression" dxfId="6" priority="1">
      <formula>$H3="作業停止中"</formula>
    </cfRule>
    <cfRule type="expression" dxfId="5" priority="2">
      <formula>$H3="中平"</formula>
    </cfRule>
    <cfRule type="expression" dxfId="4" priority="3">
      <formula>$H3="機能削除"</formula>
    </cfRule>
    <cfRule type="expression" dxfId="3" priority="4">
      <formula>$H3="作業中"</formula>
    </cfRule>
    <cfRule type="expression" dxfId="2" priority="5">
      <formula>$H3="バグ発生中"</formula>
    </cfRule>
    <cfRule type="expression" dxfId="1" priority="6">
      <formula>$H3="完了"</formula>
    </cfRule>
  </conditionalFormatting>
  <conditionalFormatting sqref="H4">
    <cfRule type="expression" dxfId="0" priority="7">
      <formula>$C3=" 完了"</formula>
    </cfRule>
  </conditionalFormatting>
  <dataValidations count="4">
    <dataValidation type="list" allowBlank="1" showInputMessage="1" showErrorMessage="1" sqref="E3:E87" xr:uid="{DEF53051-3C63-4D14-AD01-861C95762F58}">
      <formula1>"プロト,α,β,マスター"</formula1>
    </dataValidation>
    <dataValidation type="list" allowBlank="1" showInputMessage="1" showErrorMessage="1" sqref="D3:D87" xr:uid="{63FF5DD3-50FC-403D-A1DC-E330178AE879}">
      <formula1>"S,A,B,C"</formula1>
    </dataValidation>
    <dataValidation type="list" allowBlank="1" showInputMessage="1" showErrorMessage="1" sqref="H3:H87" xr:uid="{16EE4D6F-FAB2-4081-9FB7-C3677BDAEB05}">
      <formula1>"未着手,作業中,作業停止中,バグ発生中,機能削除,完了"</formula1>
    </dataValidation>
    <dataValidation type="list" allowBlank="1" showInputMessage="1" showErrorMessage="1" sqref="F3:F87" xr:uid="{77C2663D-68F6-4E5A-9B12-7B35694C6A92}">
      <formula1>"0,0.25,0.5,0.75,1,1.25,1.5,1.75,2,2.25,2.5,2.75,3,3.25,3.5,3.75,4,4.25,4.5,4.75,5"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opLeftCell="A89" zoomScale="115" zoomScaleNormal="115" workbookViewId="0">
      <selection activeCell="F66" sqref="F66"/>
    </sheetView>
  </sheetViews>
  <sheetFormatPr defaultRowHeight="18.75"/>
  <cols>
    <col min="1" max="1" width="6.75" customWidth="1"/>
    <col min="2" max="2" width="37.875" bestFit="1" customWidth="1"/>
    <col min="4" max="4" width="12.625" customWidth="1"/>
    <col min="5" max="5" width="21" bestFit="1" customWidth="1"/>
    <col min="6" max="6" width="21.125" bestFit="1" customWidth="1"/>
    <col min="7" max="7" width="21" bestFit="1" customWidth="1"/>
    <col min="8" max="8" width="17.25" bestFit="1" customWidth="1"/>
    <col min="9" max="9" width="19" bestFit="1" customWidth="1"/>
    <col min="10" max="10" width="9" customWidth="1"/>
  </cols>
  <sheetData>
    <row r="1" spans="1:10">
      <c r="A1" t="s">
        <v>0</v>
      </c>
    </row>
    <row r="2" spans="1:10">
      <c r="B2" s="4" t="s">
        <v>1</v>
      </c>
      <c r="C2" s="5" t="s">
        <v>2</v>
      </c>
      <c r="D2" s="15" t="s">
        <v>3</v>
      </c>
      <c r="E2" s="6" t="s">
        <v>4</v>
      </c>
      <c r="G2" s="9" t="s">
        <v>5</v>
      </c>
      <c r="H2">
        <f>SUM(C3:C91)</f>
        <v>131.75</v>
      </c>
    </row>
    <row r="3" spans="1:10">
      <c r="B3" s="12" t="s">
        <v>6</v>
      </c>
      <c r="C3" s="7">
        <v>4</v>
      </c>
      <c r="D3" s="7"/>
      <c r="E3" s="7" t="s">
        <v>7</v>
      </c>
      <c r="G3" s="10" t="s">
        <v>8</v>
      </c>
      <c r="H3">
        <f>SUMIF(E3:E91,"完了",C3:C91)</f>
        <v>0</v>
      </c>
      <c r="I3" t="s">
        <v>9</v>
      </c>
    </row>
    <row r="4" spans="1:10">
      <c r="B4" s="12" t="s">
        <v>10</v>
      </c>
      <c r="C4" s="7">
        <v>8</v>
      </c>
      <c r="D4" s="7"/>
      <c r="E4" s="7" t="s">
        <v>7</v>
      </c>
      <c r="G4" s="11" t="s">
        <v>11</v>
      </c>
      <c r="H4" s="2">
        <f ca="1">NETWORKDAYS(H5,H6)</f>
        <v>38</v>
      </c>
      <c r="I4" s="3">
        <f ca="1" xml:space="preserve"> H3/ H4</f>
        <v>0</v>
      </c>
    </row>
    <row r="5" spans="1:10">
      <c r="B5" s="12" t="s">
        <v>12</v>
      </c>
      <c r="C5" s="7"/>
      <c r="D5" s="7"/>
      <c r="E5" s="7"/>
      <c r="G5" s="12" t="s">
        <v>13</v>
      </c>
      <c r="H5" s="1">
        <f>DATE(2024,11,1)</f>
        <v>45597</v>
      </c>
    </row>
    <row r="6" spans="1:10">
      <c r="B6" s="7" t="s">
        <v>14</v>
      </c>
      <c r="C6" s="7">
        <v>1</v>
      </c>
      <c r="D6" s="7"/>
      <c r="E6" s="7" t="s">
        <v>15</v>
      </c>
      <c r="G6" s="13" t="s">
        <v>16</v>
      </c>
      <c r="H6" s="1">
        <f ca="1">TODAY()</f>
        <v>45650</v>
      </c>
    </row>
    <row r="7" spans="1:10">
      <c r="B7" s="7" t="s">
        <v>17</v>
      </c>
      <c r="C7" s="7">
        <v>1</v>
      </c>
      <c r="D7" s="7"/>
      <c r="E7" s="7" t="s">
        <v>7</v>
      </c>
    </row>
    <row r="8" spans="1:10">
      <c r="B8" s="7" t="s">
        <v>18</v>
      </c>
      <c r="C8" s="7">
        <v>1.5</v>
      </c>
      <c r="D8" s="7"/>
      <c r="E8" s="7" t="s">
        <v>7</v>
      </c>
      <c r="I8" t="s">
        <v>19</v>
      </c>
      <c r="J8" t="s">
        <v>20</v>
      </c>
    </row>
    <row r="9" spans="1:10">
      <c r="B9" s="7" t="s">
        <v>21</v>
      </c>
      <c r="C9" s="7">
        <v>1</v>
      </c>
      <c r="D9" s="7"/>
      <c r="E9" s="7" t="s">
        <v>7</v>
      </c>
      <c r="G9" s="9" t="s">
        <v>22</v>
      </c>
      <c r="H9" s="1">
        <f>DATE(2024,12,20)</f>
        <v>45646</v>
      </c>
      <c r="I9" s="2">
        <f ca="1">NETWORKDAYS(TODAY(),H9)</f>
        <v>-3</v>
      </c>
      <c r="J9" s="3">
        <f ca="1">($H$2 - $H$3) / I9</f>
        <v>-43.916666666666664</v>
      </c>
    </row>
    <row r="10" spans="1:10">
      <c r="B10" s="7" t="s">
        <v>23</v>
      </c>
      <c r="C10" s="7">
        <v>1.5</v>
      </c>
      <c r="D10" s="7"/>
      <c r="E10" s="7" t="s">
        <v>7</v>
      </c>
      <c r="G10" s="14" t="s">
        <v>24</v>
      </c>
      <c r="H10" s="1">
        <f>DATE(2025,1,17)</f>
        <v>45674</v>
      </c>
      <c r="I10" s="2">
        <f ca="1">NETWORKDAYS(TODAY(),H10)</f>
        <v>19</v>
      </c>
      <c r="J10" s="3">
        <f ca="1">($H$2 - $H$3) / I10</f>
        <v>6.9342105263157894</v>
      </c>
    </row>
    <row r="11" spans="1:10">
      <c r="B11" s="7" t="s">
        <v>94</v>
      </c>
      <c r="C11" s="7">
        <v>2</v>
      </c>
      <c r="D11" s="7"/>
      <c r="E11" s="7" t="s">
        <v>7</v>
      </c>
      <c r="G11" s="11" t="s">
        <v>25</v>
      </c>
      <c r="H11" s="1">
        <f>DATE(2025,2,3)</f>
        <v>45691</v>
      </c>
      <c r="I11" s="2">
        <f ca="1">NETWORKDAYS(TODAY(),H11)</f>
        <v>30</v>
      </c>
      <c r="J11" s="3">
        <f ca="1">($H$2 - $H$3) / I11</f>
        <v>4.3916666666666666</v>
      </c>
    </row>
    <row r="12" spans="1:10">
      <c r="B12" s="7" t="s">
        <v>26</v>
      </c>
      <c r="C12" s="7">
        <v>1</v>
      </c>
      <c r="D12" s="7"/>
      <c r="E12" s="7" t="s">
        <v>7</v>
      </c>
      <c r="H12" s="1"/>
      <c r="I12" s="2"/>
      <c r="J12" s="3"/>
    </row>
    <row r="13" spans="1:10">
      <c r="B13" s="7" t="s">
        <v>27</v>
      </c>
      <c r="C13" s="7">
        <v>1.5</v>
      </c>
      <c r="D13" s="7"/>
      <c r="E13" s="7" t="s">
        <v>7</v>
      </c>
    </row>
    <row r="14" spans="1:10">
      <c r="B14" s="12" t="s">
        <v>28</v>
      </c>
      <c r="C14" s="7"/>
      <c r="D14" s="7"/>
      <c r="E14" s="7"/>
    </row>
    <row r="15" spans="1:10">
      <c r="B15" s="7" t="s">
        <v>29</v>
      </c>
      <c r="C15" s="7">
        <v>0.5</v>
      </c>
      <c r="D15" s="7"/>
      <c r="E15" s="16" t="s">
        <v>15</v>
      </c>
    </row>
    <row r="16" spans="1:10">
      <c r="B16" s="7" t="s">
        <v>30</v>
      </c>
      <c r="C16" s="7">
        <v>0.5</v>
      </c>
      <c r="D16" s="7"/>
      <c r="E16" s="7" t="s">
        <v>15</v>
      </c>
    </row>
    <row r="17" spans="2:5">
      <c r="B17" s="7" t="s">
        <v>31</v>
      </c>
      <c r="C17" s="7">
        <v>0.5</v>
      </c>
      <c r="D17" s="7"/>
      <c r="E17" s="7" t="s">
        <v>15</v>
      </c>
    </row>
    <row r="18" spans="2:5">
      <c r="B18" s="7" t="s">
        <v>32</v>
      </c>
      <c r="C18" s="7">
        <v>0.5</v>
      </c>
      <c r="D18" s="7"/>
      <c r="E18" s="7" t="s">
        <v>7</v>
      </c>
    </row>
    <row r="19" spans="2:5">
      <c r="B19" s="7" t="s">
        <v>33</v>
      </c>
      <c r="C19" s="7">
        <v>0.5</v>
      </c>
      <c r="D19" s="7"/>
      <c r="E19" s="7" t="s">
        <v>7</v>
      </c>
    </row>
    <row r="20" spans="2:5">
      <c r="B20" s="7" t="s">
        <v>34</v>
      </c>
      <c r="C20" s="7">
        <v>0.5</v>
      </c>
      <c r="D20" s="7"/>
      <c r="E20" s="7" t="s">
        <v>7</v>
      </c>
    </row>
    <row r="21" spans="2:5">
      <c r="B21" s="12" t="s">
        <v>35</v>
      </c>
      <c r="C21" s="7"/>
      <c r="D21" s="7"/>
      <c r="E21" s="7"/>
    </row>
    <row r="22" spans="2:5">
      <c r="B22" s="7" t="s">
        <v>96</v>
      </c>
      <c r="C22" s="7">
        <v>1</v>
      </c>
      <c r="D22" s="7"/>
      <c r="E22" s="7" t="s">
        <v>15</v>
      </c>
    </row>
    <row r="23" spans="2:5">
      <c r="B23" s="7" t="s">
        <v>36</v>
      </c>
      <c r="C23" s="7">
        <v>1</v>
      </c>
      <c r="D23" s="7"/>
      <c r="E23" s="7" t="s">
        <v>7</v>
      </c>
    </row>
    <row r="24" spans="2:5">
      <c r="B24" s="7" t="s">
        <v>37</v>
      </c>
      <c r="C24" s="7">
        <v>1</v>
      </c>
      <c r="D24" s="7"/>
      <c r="E24" s="7" t="s">
        <v>7</v>
      </c>
    </row>
    <row r="25" spans="2:5">
      <c r="B25" s="7" t="s">
        <v>38</v>
      </c>
      <c r="C25" s="7">
        <v>1</v>
      </c>
      <c r="D25" s="7"/>
      <c r="E25" s="7" t="s">
        <v>7</v>
      </c>
    </row>
    <row r="26" spans="2:5">
      <c r="B26" s="7" t="s">
        <v>39</v>
      </c>
      <c r="C26" s="7">
        <v>1</v>
      </c>
      <c r="D26" s="7"/>
      <c r="E26" s="7" t="s">
        <v>7</v>
      </c>
    </row>
    <row r="27" spans="2:5">
      <c r="B27" s="7" t="s">
        <v>40</v>
      </c>
      <c r="C27" s="7">
        <v>0.5</v>
      </c>
      <c r="D27" s="7"/>
      <c r="E27" s="7" t="s">
        <v>7</v>
      </c>
    </row>
    <row r="28" spans="2:5">
      <c r="B28" s="7" t="s">
        <v>41</v>
      </c>
      <c r="C28" s="7">
        <v>1</v>
      </c>
      <c r="D28" s="7"/>
      <c r="E28" s="7" t="s">
        <v>7</v>
      </c>
    </row>
    <row r="29" spans="2:5">
      <c r="B29" s="7" t="s">
        <v>42</v>
      </c>
      <c r="C29" s="7">
        <v>1</v>
      </c>
      <c r="D29" s="7"/>
      <c r="E29" s="7" t="s">
        <v>7</v>
      </c>
    </row>
    <row r="30" spans="2:5">
      <c r="B30" s="7" t="s">
        <v>43</v>
      </c>
      <c r="C30" s="7">
        <v>1</v>
      </c>
      <c r="D30" s="7"/>
      <c r="E30" s="7" t="s">
        <v>7</v>
      </c>
    </row>
    <row r="31" spans="2:5">
      <c r="B31" s="7" t="s">
        <v>97</v>
      </c>
      <c r="C31" s="7">
        <v>1.5</v>
      </c>
      <c r="D31" s="7"/>
      <c r="E31" s="7" t="s">
        <v>7</v>
      </c>
    </row>
    <row r="32" spans="2:5">
      <c r="B32" s="7" t="s">
        <v>98</v>
      </c>
      <c r="C32" s="7">
        <v>1.5</v>
      </c>
      <c r="D32" s="7"/>
      <c r="E32" s="7" t="s">
        <v>7</v>
      </c>
    </row>
    <row r="33" spans="2:5">
      <c r="B33" s="7" t="s">
        <v>99</v>
      </c>
      <c r="C33" s="7">
        <v>1.5</v>
      </c>
      <c r="D33" s="7"/>
      <c r="E33" s="7" t="s">
        <v>7</v>
      </c>
    </row>
    <row r="34" spans="2:5">
      <c r="B34" s="7" t="s">
        <v>44</v>
      </c>
      <c r="C34" s="7">
        <v>0.5</v>
      </c>
      <c r="D34" s="7"/>
      <c r="E34" s="7" t="s">
        <v>7</v>
      </c>
    </row>
    <row r="35" spans="2:5">
      <c r="B35" s="7" t="s">
        <v>45</v>
      </c>
      <c r="C35" s="7">
        <v>0.5</v>
      </c>
      <c r="D35" s="7"/>
      <c r="E35" s="7" t="s">
        <v>7</v>
      </c>
    </row>
    <row r="36" spans="2:5">
      <c r="B36" s="7" t="s">
        <v>46</v>
      </c>
      <c r="C36" s="7">
        <v>1</v>
      </c>
      <c r="D36" s="7"/>
      <c r="E36" s="7" t="s">
        <v>7</v>
      </c>
    </row>
    <row r="37" spans="2:5">
      <c r="B37" s="7" t="s">
        <v>47</v>
      </c>
      <c r="C37" s="7">
        <v>1</v>
      </c>
      <c r="D37" s="7"/>
      <c r="E37" s="7" t="s">
        <v>7</v>
      </c>
    </row>
    <row r="38" spans="2:5">
      <c r="B38" s="7" t="s">
        <v>48</v>
      </c>
      <c r="C38" s="7">
        <v>1</v>
      </c>
      <c r="D38" s="7"/>
      <c r="E38" s="7" t="s">
        <v>7</v>
      </c>
    </row>
    <row r="39" spans="2:5">
      <c r="B39" s="12" t="s">
        <v>49</v>
      </c>
      <c r="C39" s="7"/>
      <c r="D39" s="7"/>
      <c r="E39" s="7"/>
    </row>
    <row r="40" spans="2:5">
      <c r="B40" s="7" t="s">
        <v>104</v>
      </c>
      <c r="C40" s="7">
        <v>2</v>
      </c>
      <c r="D40" s="7"/>
      <c r="E40" s="7" t="s">
        <v>7</v>
      </c>
    </row>
    <row r="41" spans="2:5">
      <c r="B41" s="7" t="s">
        <v>105</v>
      </c>
      <c r="C41" s="7">
        <v>2</v>
      </c>
      <c r="D41" s="7"/>
      <c r="E41" s="7" t="s">
        <v>7</v>
      </c>
    </row>
    <row r="42" spans="2:5">
      <c r="B42" s="7" t="s">
        <v>106</v>
      </c>
      <c r="C42" s="7">
        <v>2</v>
      </c>
      <c r="D42" s="7"/>
      <c r="E42" s="7" t="s">
        <v>7</v>
      </c>
    </row>
    <row r="43" spans="2:5">
      <c r="B43" s="7" t="s">
        <v>50</v>
      </c>
      <c r="C43" s="7">
        <v>4</v>
      </c>
      <c r="D43" s="7"/>
      <c r="E43" s="7" t="s">
        <v>7</v>
      </c>
    </row>
    <row r="44" spans="2:5">
      <c r="B44" s="12" t="s">
        <v>51</v>
      </c>
      <c r="C44" s="7"/>
      <c r="D44" s="7"/>
      <c r="E44" s="7"/>
    </row>
    <row r="45" spans="2:5">
      <c r="B45" s="7" t="s">
        <v>52</v>
      </c>
      <c r="C45" s="7">
        <v>0.25</v>
      </c>
      <c r="D45" s="7"/>
      <c r="E45" s="7" t="s">
        <v>7</v>
      </c>
    </row>
    <row r="46" spans="2:5">
      <c r="B46" s="7" t="s">
        <v>53</v>
      </c>
      <c r="C46" s="7">
        <v>0.5</v>
      </c>
      <c r="D46" s="7"/>
      <c r="E46" s="7" t="s">
        <v>7</v>
      </c>
    </row>
    <row r="47" spans="2:5">
      <c r="B47" s="7" t="s">
        <v>54</v>
      </c>
      <c r="C47" s="7">
        <v>0.5</v>
      </c>
      <c r="D47" s="7"/>
      <c r="E47" s="7" t="s">
        <v>7</v>
      </c>
    </row>
    <row r="48" spans="2:5">
      <c r="B48" s="7" t="s">
        <v>55</v>
      </c>
      <c r="C48" s="7">
        <v>0.5</v>
      </c>
      <c r="D48" s="7"/>
      <c r="E48" s="7" t="s">
        <v>7</v>
      </c>
    </row>
    <row r="49" spans="2:5">
      <c r="B49" s="12" t="s">
        <v>56</v>
      </c>
      <c r="C49" s="7"/>
      <c r="D49" s="7"/>
      <c r="E49" s="7"/>
    </row>
    <row r="50" spans="2:5">
      <c r="B50" s="7" t="s">
        <v>57</v>
      </c>
      <c r="C50" s="7">
        <v>2</v>
      </c>
      <c r="D50" s="7"/>
      <c r="E50" s="7" t="s">
        <v>15</v>
      </c>
    </row>
    <row r="51" spans="2:5">
      <c r="B51" s="7" t="s">
        <v>58</v>
      </c>
      <c r="C51" s="7">
        <v>2</v>
      </c>
      <c r="D51" s="7"/>
      <c r="E51" s="7" t="s">
        <v>7</v>
      </c>
    </row>
    <row r="52" spans="2:5">
      <c r="B52" s="12" t="s">
        <v>59</v>
      </c>
      <c r="C52" s="7"/>
      <c r="D52" s="7"/>
      <c r="E52" s="7"/>
    </row>
    <row r="53" spans="2:5">
      <c r="B53" s="7" t="s">
        <v>60</v>
      </c>
      <c r="C53" s="7">
        <v>1</v>
      </c>
      <c r="D53" s="7"/>
      <c r="E53" s="7" t="s">
        <v>7</v>
      </c>
    </row>
    <row r="54" spans="2:5">
      <c r="B54" s="7" t="s">
        <v>61</v>
      </c>
      <c r="C54" s="7">
        <v>1</v>
      </c>
      <c r="D54" s="7"/>
      <c r="E54" s="7" t="s">
        <v>15</v>
      </c>
    </row>
    <row r="55" spans="2:5">
      <c r="B55" s="7" t="s">
        <v>62</v>
      </c>
      <c r="C55" s="7">
        <v>1</v>
      </c>
      <c r="D55" s="7"/>
      <c r="E55" s="7" t="s">
        <v>7</v>
      </c>
    </row>
    <row r="56" spans="2:5">
      <c r="B56" s="7" t="s">
        <v>63</v>
      </c>
      <c r="C56" s="7">
        <v>1</v>
      </c>
      <c r="D56" s="7"/>
      <c r="E56" s="7" t="s">
        <v>7</v>
      </c>
    </row>
    <row r="57" spans="2:5">
      <c r="B57" s="12" t="s">
        <v>64</v>
      </c>
      <c r="C57" s="7"/>
      <c r="D57" s="7"/>
      <c r="E57" s="7"/>
    </row>
    <row r="58" spans="2:5">
      <c r="B58" s="7" t="s">
        <v>65</v>
      </c>
      <c r="C58" s="7">
        <v>6</v>
      </c>
      <c r="D58" s="7"/>
      <c r="E58" s="7" t="s">
        <v>7</v>
      </c>
    </row>
    <row r="59" spans="2:5">
      <c r="B59" s="7" t="s">
        <v>66</v>
      </c>
      <c r="C59" s="7">
        <v>6</v>
      </c>
      <c r="D59" s="7"/>
      <c r="E59" s="7" t="s">
        <v>7</v>
      </c>
    </row>
    <row r="60" spans="2:5">
      <c r="B60" s="7" t="s">
        <v>67</v>
      </c>
      <c r="C60" s="7">
        <v>6</v>
      </c>
      <c r="D60" s="7"/>
      <c r="E60" s="7" t="s">
        <v>7</v>
      </c>
    </row>
    <row r="61" spans="2:5">
      <c r="B61" s="7" t="s">
        <v>101</v>
      </c>
      <c r="C61" s="7">
        <v>6</v>
      </c>
      <c r="D61" s="7"/>
      <c r="E61" s="7" t="s">
        <v>7</v>
      </c>
    </row>
    <row r="62" spans="2:5">
      <c r="B62" s="7" t="s">
        <v>102</v>
      </c>
      <c r="C62" s="7">
        <v>3</v>
      </c>
      <c r="D62" s="7"/>
      <c r="E62" s="7" t="s">
        <v>7</v>
      </c>
    </row>
    <row r="63" spans="2:5">
      <c r="B63" s="7" t="s">
        <v>103</v>
      </c>
      <c r="C63" s="7">
        <v>3</v>
      </c>
      <c r="D63" s="7"/>
      <c r="E63" s="7" t="s">
        <v>7</v>
      </c>
    </row>
    <row r="64" spans="2:5">
      <c r="B64" s="7" t="s">
        <v>100</v>
      </c>
      <c r="C64" s="7">
        <v>6</v>
      </c>
      <c r="D64" s="7"/>
      <c r="E64" s="7" t="s">
        <v>7</v>
      </c>
    </row>
    <row r="65" spans="2:5">
      <c r="B65" s="7" t="s">
        <v>68</v>
      </c>
      <c r="C65" s="7">
        <v>3</v>
      </c>
      <c r="D65" s="7"/>
      <c r="E65" s="7" t="s">
        <v>7</v>
      </c>
    </row>
    <row r="66" spans="2:5">
      <c r="B66" s="7" t="s">
        <v>69</v>
      </c>
      <c r="C66" s="7">
        <v>3</v>
      </c>
      <c r="D66" s="7"/>
      <c r="E66" s="7" t="s">
        <v>7</v>
      </c>
    </row>
    <row r="67" spans="2:5">
      <c r="B67" s="12" t="s">
        <v>70</v>
      </c>
      <c r="C67" s="7"/>
      <c r="D67" s="7"/>
      <c r="E67" s="7"/>
    </row>
    <row r="68" spans="2:5">
      <c r="B68" s="7" t="s">
        <v>71</v>
      </c>
      <c r="C68" s="7">
        <v>1</v>
      </c>
      <c r="D68" s="7"/>
      <c r="E68" s="7" t="s">
        <v>7</v>
      </c>
    </row>
    <row r="69" spans="2:5">
      <c r="B69" s="7" t="s">
        <v>72</v>
      </c>
      <c r="C69" s="7">
        <v>1</v>
      </c>
      <c r="D69" s="7"/>
      <c r="E69" s="7" t="s">
        <v>7</v>
      </c>
    </row>
    <row r="70" spans="2:5">
      <c r="B70" s="7" t="s">
        <v>73</v>
      </c>
      <c r="C70" s="7">
        <v>1</v>
      </c>
      <c r="D70" s="7"/>
      <c r="E70" s="7" t="s">
        <v>7</v>
      </c>
    </row>
    <row r="71" spans="2:5">
      <c r="B71" s="7" t="s">
        <v>74</v>
      </c>
      <c r="C71" s="7">
        <v>1</v>
      </c>
      <c r="D71" s="7"/>
      <c r="E71" s="7" t="s">
        <v>7</v>
      </c>
    </row>
    <row r="72" spans="2:5">
      <c r="B72" s="12" t="s">
        <v>75</v>
      </c>
      <c r="C72" s="7"/>
      <c r="D72" s="7"/>
      <c r="E72" s="7"/>
    </row>
    <row r="73" spans="2:5">
      <c r="B73" s="7" t="s">
        <v>76</v>
      </c>
      <c r="C73" s="7">
        <v>1</v>
      </c>
      <c r="D73" s="7"/>
      <c r="E73" s="7" t="s">
        <v>7</v>
      </c>
    </row>
    <row r="74" spans="2:5">
      <c r="B74" s="7" t="s">
        <v>77</v>
      </c>
      <c r="C74" s="7">
        <v>1.5</v>
      </c>
      <c r="D74" s="7"/>
      <c r="E74" s="7" t="s">
        <v>7</v>
      </c>
    </row>
    <row r="75" spans="2:5">
      <c r="B75" s="7" t="s">
        <v>95</v>
      </c>
      <c r="C75" s="7">
        <v>3</v>
      </c>
      <c r="D75" s="7"/>
      <c r="E75" s="7" t="s">
        <v>7</v>
      </c>
    </row>
    <row r="76" spans="2:5">
      <c r="B76" s="7" t="s">
        <v>78</v>
      </c>
      <c r="C76" s="7">
        <v>3</v>
      </c>
      <c r="D76" s="7"/>
      <c r="E76" s="7" t="s">
        <v>7</v>
      </c>
    </row>
    <row r="77" spans="2:5">
      <c r="B77" s="7" t="s">
        <v>79</v>
      </c>
      <c r="C77" s="7">
        <v>3</v>
      </c>
      <c r="D77" s="7"/>
      <c r="E77" s="7" t="s">
        <v>7</v>
      </c>
    </row>
    <row r="78" spans="2:5">
      <c r="B78" s="7" t="s">
        <v>80</v>
      </c>
      <c r="C78" s="7">
        <v>1</v>
      </c>
      <c r="D78" s="7"/>
      <c r="E78" s="7" t="s">
        <v>7</v>
      </c>
    </row>
    <row r="79" spans="2:5">
      <c r="B79" s="7" t="s">
        <v>81</v>
      </c>
      <c r="C79" s="7">
        <v>1</v>
      </c>
      <c r="D79" s="7"/>
      <c r="E79" s="7" t="s">
        <v>7</v>
      </c>
    </row>
    <row r="80" spans="2:5">
      <c r="B80" s="12" t="s">
        <v>82</v>
      </c>
      <c r="C80" s="7"/>
      <c r="D80" s="7"/>
      <c r="E80" s="7"/>
    </row>
    <row r="81" spans="2:5">
      <c r="B81" s="7" t="s">
        <v>83</v>
      </c>
      <c r="C81" s="7">
        <v>1</v>
      </c>
      <c r="D81" s="7"/>
      <c r="E81" s="7" t="s">
        <v>7</v>
      </c>
    </row>
    <row r="82" spans="2:5">
      <c r="B82" s="7" t="s">
        <v>84</v>
      </c>
      <c r="C82" s="7">
        <v>1</v>
      </c>
      <c r="D82" s="7"/>
      <c r="E82" s="7" t="s">
        <v>7</v>
      </c>
    </row>
    <row r="83" spans="2:5">
      <c r="B83" s="7" t="s">
        <v>85</v>
      </c>
      <c r="C83" s="7">
        <v>1</v>
      </c>
      <c r="D83" s="7"/>
      <c r="E83" s="7" t="s">
        <v>7</v>
      </c>
    </row>
    <row r="84" spans="2:5">
      <c r="B84" s="8" t="s">
        <v>86</v>
      </c>
      <c r="C84" s="7">
        <v>1.5</v>
      </c>
      <c r="D84" s="7"/>
      <c r="E84" s="8" t="s">
        <v>7</v>
      </c>
    </row>
    <row r="85" spans="2:5">
      <c r="B85" s="7" t="s">
        <v>87</v>
      </c>
      <c r="C85" s="7">
        <v>1.5</v>
      </c>
      <c r="D85" s="7"/>
      <c r="E85" s="7" t="s">
        <v>7</v>
      </c>
    </row>
    <row r="86" spans="2:5">
      <c r="B86" s="12" t="s">
        <v>88</v>
      </c>
      <c r="C86" s="7"/>
      <c r="D86" s="7"/>
      <c r="E86" s="7"/>
    </row>
    <row r="87" spans="2:5">
      <c r="B87" s="7" t="s">
        <v>89</v>
      </c>
      <c r="C87" s="7">
        <v>1</v>
      </c>
      <c r="D87" s="7"/>
      <c r="E87" s="7" t="s">
        <v>7</v>
      </c>
    </row>
    <row r="88" spans="2:5">
      <c r="B88" s="7" t="s">
        <v>90</v>
      </c>
      <c r="C88" s="7">
        <v>1</v>
      </c>
      <c r="D88" s="7"/>
      <c r="E88" s="7" t="s">
        <v>7</v>
      </c>
    </row>
    <row r="89" spans="2:5">
      <c r="B89" s="7" t="s">
        <v>91</v>
      </c>
      <c r="C89" s="7">
        <v>1</v>
      </c>
      <c r="D89" s="7"/>
      <c r="E89" s="7" t="s">
        <v>7</v>
      </c>
    </row>
    <row r="90" spans="2:5">
      <c r="B90" s="7" t="s">
        <v>92</v>
      </c>
      <c r="C90" s="7">
        <v>1</v>
      </c>
      <c r="D90" s="7"/>
      <c r="E90" s="7" t="s">
        <v>7</v>
      </c>
    </row>
    <row r="91" spans="2:5">
      <c r="B91" s="12" t="s">
        <v>93</v>
      </c>
      <c r="C91" s="7"/>
      <c r="D91" s="7"/>
      <c r="E91" s="7" t="s">
        <v>7</v>
      </c>
    </row>
  </sheetData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6ce47f-d239-4c0e-b1fe-78bb0d1cad63" xsi:nil="true"/>
    <lcf76f155ced4ddcb4097134ff3c332f xmlns="a941b55e-93da-46ce-aa06-cdf502f284a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99BFAA0B83A8F4C93558AE126794799" ma:contentTypeVersion="12" ma:contentTypeDescription="新しいドキュメントを作成します。" ma:contentTypeScope="" ma:versionID="9701ab53e3b575107903ae5d91f9bfac">
  <xsd:schema xmlns:xsd="http://www.w3.org/2001/XMLSchema" xmlns:xs="http://www.w3.org/2001/XMLSchema" xmlns:p="http://schemas.microsoft.com/office/2006/metadata/properties" xmlns:ns2="a941b55e-93da-46ce-aa06-cdf502f284a4" xmlns:ns3="366ce47f-d239-4c0e-b1fe-78bb0d1cad63" targetNamespace="http://schemas.microsoft.com/office/2006/metadata/properties" ma:root="true" ma:fieldsID="179fc34737a7948d392d57a69f3d9b63" ns2:_="" ns3:_="">
    <xsd:import namespace="a941b55e-93da-46ce-aa06-cdf502f284a4"/>
    <xsd:import namespace="366ce47f-d239-4c0e-b1fe-78bb0d1cad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1b55e-93da-46ce-aa06-cdf502f284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6ce47f-d239-4c0e-b1fe-78bb0d1cad6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a27341-6a35-458d-a7ef-d96313667f30}" ma:internalName="TaxCatchAll" ma:showField="CatchAllData" ma:web="366ce47f-d239-4c0e-b1fe-78bb0d1cad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366ce47f-d239-4c0e-b1fe-78bb0d1cad63"/>
    <ds:schemaRef ds:uri="a941b55e-93da-46ce-aa06-cdf502f284a4"/>
  </ds:schemaRefs>
</ds:datastoreItem>
</file>

<file path=customXml/itemProps2.xml><?xml version="1.0" encoding="utf-8"?>
<ds:datastoreItem xmlns:ds="http://schemas.openxmlformats.org/officeDocument/2006/customXml" ds:itemID="{65BE2794-E616-4782-ACD4-BB50DF8286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1b55e-93da-46ce-aa06-cdf502f284a4"/>
    <ds:schemaRef ds:uri="366ce47f-d239-4c0e-b1fe-78bb0d1cad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作業状況</vt:lpstr>
      <vt:lpstr>作業効率見積もり</vt:lpstr>
      <vt:lpstr>11.25元データ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喜遼 立石</cp:lastModifiedBy>
  <cp:revision/>
  <dcterms:created xsi:type="dcterms:W3CDTF">2015-06-05T18:19:34Z</dcterms:created>
  <dcterms:modified xsi:type="dcterms:W3CDTF">2024-12-24T07:15:51Z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0x010100F99BFAA0B83A8F4C93558AE126794799</vt:lpwstr>
  </property>
  <property fmtid="{D5CDD505-2E9C-101B-9397-08002B2CF9AE}" pid="3" name="MediaServiceImageTags">
    <vt:lpwstr/>
  </property>
</Properties>
</file>