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isblilla\projects\elsoproject\"/>
    </mc:Choice>
  </mc:AlternateContent>
  <xr:revisionPtr revIDLastSave="0" documentId="13_ncr:1_{A6C232DD-DD40-40EB-A1D4-63CD8B9A0F27}" xr6:coauthVersionLast="46" xr6:coauthVersionMax="46" xr10:uidLastSave="{00000000-0000-0000-0000-000000000000}"/>
  <bookViews>
    <workbookView xWindow="-110" yWindow="-110" windowWidth="19420" windowHeight="10560" activeTab="4" xr2:uid="{358E52A0-DFAC-4323-81B9-FB994DEBC6EC}"/>
  </bookViews>
  <sheets>
    <sheet name="All" sheetId="1" r:id="rId1"/>
    <sheet name="pHRR" sheetId="13" r:id="rId2"/>
    <sheet name="Residue" sheetId="11" r:id="rId3"/>
    <sheet name="TTI" sheetId="12" r:id="rId4"/>
    <sheet name="TH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15" l="1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" i="15"/>
  <c r="T55" i="1"/>
  <c r="T54" i="1"/>
  <c r="T53" i="1"/>
  <c r="T52" i="1"/>
  <c r="T51" i="1"/>
  <c r="T50" i="1"/>
  <c r="T49" i="1"/>
  <c r="T48" i="1"/>
  <c r="T35" i="1"/>
  <c r="T34" i="1"/>
  <c r="T33" i="1"/>
  <c r="T32" i="1"/>
  <c r="T31" i="1"/>
  <c r="T26" i="1" l="1"/>
  <c r="T25" i="1"/>
  <c r="T24" i="1"/>
  <c r="T19" i="1"/>
  <c r="T18" i="1"/>
  <c r="T17" i="1"/>
  <c r="T15" i="1"/>
  <c r="T12" i="1"/>
  <c r="T9" i="1" l="1"/>
  <c r="T8" i="1"/>
  <c r="T7" i="1"/>
  <c r="T6" i="1"/>
  <c r="T5" i="1"/>
  <c r="T4" i="1"/>
  <c r="T3" i="1"/>
  <c r="T2" i="1"/>
  <c r="T47" i="1"/>
  <c r="T46" i="1"/>
  <c r="T45" i="1"/>
  <c r="T44" i="1"/>
  <c r="T43" i="1"/>
  <c r="T42" i="1"/>
  <c r="T41" i="1"/>
  <c r="T40" i="1"/>
  <c r="T39" i="1"/>
  <c r="T38" i="1"/>
  <c r="T37" i="1"/>
  <c r="T36" i="1"/>
</calcChain>
</file>

<file path=xl/sharedStrings.xml><?xml version="1.0" encoding="utf-8"?>
<sst xmlns="http://schemas.openxmlformats.org/spreadsheetml/2006/main" count="1138" uniqueCount="90">
  <si>
    <t>PER T58</t>
  </si>
  <si>
    <t>PER T58 TEDAP 1%</t>
  </si>
  <si>
    <t>PER T58 TEDAP 2%</t>
  </si>
  <si>
    <t>PER T58 TEDAP 3%</t>
  </si>
  <si>
    <t>SPE T58</t>
  </si>
  <si>
    <t>SPE T58 RDP 1%</t>
  </si>
  <si>
    <t>SPE T58 RDP 2%</t>
  </si>
  <si>
    <t>SPE T58 RDP 3%</t>
  </si>
  <si>
    <t>GER T58</t>
  </si>
  <si>
    <t>PER T58 RDP 4%</t>
  </si>
  <si>
    <t>PER T58 1%P RDP</t>
  </si>
  <si>
    <t>PER T58 2%P RDP</t>
  </si>
  <si>
    <t>PER T58 3%P RDP</t>
  </si>
  <si>
    <t>PER T58 4%P RDP</t>
  </si>
  <si>
    <t>GE60 (SPE) T58</t>
  </si>
  <si>
    <t>GE60 T58 OP560 1%</t>
  </si>
  <si>
    <t>GE60 T58 OP560 2%</t>
  </si>
  <si>
    <t>GE60 T58 OP560 3%</t>
  </si>
  <si>
    <t>GE60 T58 PNX 1%</t>
  </si>
  <si>
    <t>GE60 T58 PNX 2%</t>
  </si>
  <si>
    <t>GE60 T58 PNX 3%</t>
  </si>
  <si>
    <t>MLC THR [kJ/g]</t>
  </si>
  <si>
    <t>MLC pHRR [kW/m2]</t>
  </si>
  <si>
    <t>MLC TTI [s]</t>
  </si>
  <si>
    <t>MLC EHC [MJ/kg]</t>
  </si>
  <si>
    <t>MLC FIGRA [kW/m2s]</t>
  </si>
  <si>
    <t>MLC MARHE [kW/m2]</t>
  </si>
  <si>
    <t>SPE T58 1%P RDP + 2%P APP</t>
  </si>
  <si>
    <t>SPE T58 2%P RDP + 1%P APP</t>
  </si>
  <si>
    <t>GFTE DETDA 4%P APP</t>
  </si>
  <si>
    <t>GFTE DETDA 2%P RDP + 2%P APP</t>
  </si>
  <si>
    <t>SPE T58 1.5%P RDP + 1.5%P APP</t>
  </si>
  <si>
    <t>PER TEDAP 2.8%P</t>
  </si>
  <si>
    <t>UL94</t>
  </si>
  <si>
    <t>PER T58 1%P APP</t>
  </si>
  <si>
    <t>PER T58 2%P APP</t>
  </si>
  <si>
    <t>PER T58 3%P APP</t>
  </si>
  <si>
    <t>PER T58 4%P APP</t>
  </si>
  <si>
    <t>PER T58 5%P APP</t>
  </si>
  <si>
    <t>DGEBA TETA</t>
  </si>
  <si>
    <t>GER 2%P APP 2%P RDP</t>
  </si>
  <si>
    <t>PER 2%P APP 2%P RDP</t>
  </si>
  <si>
    <t>PER TEDAP 3.5%P</t>
  </si>
  <si>
    <t xml:space="preserve">GFTE DETDA </t>
  </si>
  <si>
    <t>GFTE DETDA 3%P RDP</t>
  </si>
  <si>
    <t>GFTE DETDA 3%P APP</t>
  </si>
  <si>
    <t>GFTE DETDA 1%P RDP + 2%P APP</t>
  </si>
  <si>
    <t>GFTE DETDA 2%P RDP + 1%P APP</t>
  </si>
  <si>
    <t>GFTE DETDA 4%P RDP</t>
  </si>
  <si>
    <t>SPE T58 APP  1%P</t>
  </si>
  <si>
    <t>SPE T58 APP  2%P</t>
  </si>
  <si>
    <t>SPE T58 APP  3%P</t>
  </si>
  <si>
    <t>LOI [V/V%]</t>
  </si>
  <si>
    <t>PER</t>
  </si>
  <si>
    <t>SPE</t>
  </si>
  <si>
    <t>GER</t>
  </si>
  <si>
    <t>DGEBA</t>
  </si>
  <si>
    <t>T58</t>
  </si>
  <si>
    <t>RDP</t>
  </si>
  <si>
    <t>APP</t>
  </si>
  <si>
    <t>TETA</t>
  </si>
  <si>
    <t>TEDAP</t>
  </si>
  <si>
    <t>PNX</t>
  </si>
  <si>
    <t>OP560</t>
  </si>
  <si>
    <t>DETDA</t>
  </si>
  <si>
    <t>GFTE</t>
  </si>
  <si>
    <t>FR1</t>
  </si>
  <si>
    <t>FR2</t>
  </si>
  <si>
    <t>None</t>
  </si>
  <si>
    <t>DGEBA DETDA</t>
  </si>
  <si>
    <t>PER DETDA</t>
  </si>
  <si>
    <t>GER DETDA</t>
  </si>
  <si>
    <t>DGEBA TEDAP</t>
  </si>
  <si>
    <t>GER T58  4%P RDP</t>
  </si>
  <si>
    <t>GER T58 4% APP</t>
  </si>
  <si>
    <t>Alifás rész aránya [%]</t>
  </si>
  <si>
    <t>P atom arány [%]</t>
  </si>
  <si>
    <t>N atom arány [%]</t>
  </si>
  <si>
    <t>O atom arány [%]</t>
  </si>
  <si>
    <t>H atom arány [%]</t>
  </si>
  <si>
    <t>C atom arány [%]</t>
  </si>
  <si>
    <t>Cikloalifás arány [%]</t>
  </si>
  <si>
    <t>Aromás arány [%]</t>
  </si>
  <si>
    <t>Alkalmazott hőáram [kW/m2]</t>
  </si>
  <si>
    <t>MLC maradék [%]</t>
  </si>
  <si>
    <t>MLC égési idő [s]</t>
  </si>
  <si>
    <t>MLC pHRR-ig eltelt idő [s]</t>
  </si>
  <si>
    <t>Mátrix</t>
  </si>
  <si>
    <t>Térhálósító</t>
  </si>
  <si>
    <t>Maradék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</si>
</sst>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2" fontId="0" fillId="0" borderId="0" xfId="0" applyNumberFormat="1" applyFill="1" applyAlignment="1">
      <alignment vertical="center" wrapText="1"/>
    </xf>
    <xf numFmtId="2" fontId="0" fillId="0" borderId="0" xfId="0" applyNumberFormat="1" applyFill="1" applyAlignment="1">
      <alignment horizontal="right" vertical="center" wrapText="1"/>
    </xf>
    <xf numFmtId="49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 vertical="center" wrapText="1"/>
    </xf>
    <xf numFmtId="49" fontId="0" fillId="5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 vertical="center" wrapText="1"/>
    </xf>
    <xf numFmtId="49" fontId="0" fillId="6" borderId="0" xfId="0" applyNumberFormat="1" applyFill="1" applyAlignment="1">
      <alignment horizontal="right"/>
    </xf>
    <xf numFmtId="2" fontId="0" fillId="6" borderId="0" xfId="0" applyNumberFormat="1" applyFill="1" applyAlignment="1">
      <alignment horizontal="right"/>
    </xf>
    <xf numFmtId="2" fontId="0" fillId="6" borderId="0" xfId="0" applyNumberFormat="1" applyFill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right"/>
    </xf>
    <xf numFmtId="2" fontId="0" fillId="3" borderId="0" xfId="0" applyNumberFormat="1" applyFill="1" applyAlignment="1">
      <alignment vertical="center" wrapText="1"/>
    </xf>
    <xf numFmtId="2" fontId="0" fillId="3" borderId="0" xfId="0" applyNumberFormat="1" applyFill="1"/>
    <xf numFmtId="2" fontId="0" fillId="4" borderId="0" xfId="0" applyNumberFormat="1" applyFill="1" applyAlignment="1">
      <alignment vertical="center" wrapText="1"/>
    </xf>
    <xf numFmtId="2" fontId="0" fillId="2" borderId="0" xfId="0" applyNumberFormat="1" applyFill="1" applyAlignment="1">
      <alignment horizontal="right"/>
    </xf>
    <xf numFmtId="2" fontId="0" fillId="0" borderId="0" xfId="0" applyNumberFormat="1"/>
    <xf numFmtId="2" fontId="3" fillId="2" borderId="0" xfId="0" applyNumberFormat="1" applyFont="1" applyFill="1" applyAlignment="1">
      <alignment horizontal="right"/>
    </xf>
    <xf numFmtId="2" fontId="3" fillId="0" borderId="0" xfId="0" applyNumberFormat="1" applyFont="1" applyAlignment="1">
      <alignment vertical="center" wrapText="1"/>
    </xf>
    <xf numFmtId="2" fontId="3" fillId="4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F7E0-D54C-4CAD-89ED-D17BBDB4E787}">
  <dimension ref="A1:Y55"/>
  <sheetViews>
    <sheetView topLeftCell="A2" zoomScale="41" zoomScaleNormal="48" workbookViewId="0">
      <selection activeCell="E30" sqref="E30"/>
    </sheetView>
  </sheetViews>
  <sheetFormatPr defaultRowHeight="14.5" x14ac:dyDescent="0.35"/>
  <cols>
    <col min="1" max="1" width="29.26953125" style="5" bestFit="1" customWidth="1"/>
    <col min="2" max="5" width="29.26953125" style="5" customWidth="1"/>
    <col min="6" max="6" width="33.1796875" style="1" bestFit="1" customWidth="1"/>
    <col min="7" max="7" width="29.36328125" style="1" bestFit="1" customWidth="1"/>
    <col min="8" max="8" width="29.453125" style="1" bestFit="1" customWidth="1"/>
    <col min="9" max="9" width="29.36328125" style="1" bestFit="1" customWidth="1"/>
    <col min="10" max="10" width="29" style="1" bestFit="1" customWidth="1"/>
    <col min="11" max="11" width="31.81640625" style="1" bestFit="1" customWidth="1"/>
    <col min="12" max="12" width="36.453125" style="1" bestFit="1" customWidth="1"/>
    <col min="13" max="13" width="27.7265625" style="1" bestFit="1" customWidth="1"/>
    <col min="14" max="14" width="19" style="1" bestFit="1" customWidth="1"/>
    <col min="16" max="16" width="13.36328125" style="1" customWidth="1"/>
    <col min="17" max="17" width="19.26953125" style="1" bestFit="1" customWidth="1"/>
    <col min="18" max="18" width="26.81640625" style="1" bestFit="1" customWidth="1"/>
    <col min="19" max="19" width="27.81640625" style="1" bestFit="1" customWidth="1"/>
    <col min="20" max="20" width="13.36328125" style="1" bestFit="1" customWidth="1"/>
    <col min="21" max="21" width="25.26953125" style="1" bestFit="1" customWidth="1"/>
    <col min="22" max="22" width="9.6328125" style="1" customWidth="1"/>
    <col min="23" max="23" width="15.08984375" style="1" bestFit="1" customWidth="1"/>
    <col min="24" max="24" width="18.81640625" style="1" bestFit="1" customWidth="1"/>
    <col min="25" max="25" width="19.26953125" style="1" bestFit="1" customWidth="1"/>
    <col min="26" max="16384" width="8.7265625" style="1"/>
  </cols>
  <sheetData>
    <row r="1" spans="1:25" ht="43.5" x14ac:dyDescent="0.35">
      <c r="A1" s="4"/>
      <c r="B1" s="4" t="s">
        <v>87</v>
      </c>
      <c r="C1" s="4" t="s">
        <v>88</v>
      </c>
      <c r="D1" s="4" t="s">
        <v>66</v>
      </c>
      <c r="E1" s="4" t="s">
        <v>67</v>
      </c>
      <c r="F1" s="2" t="s">
        <v>80</v>
      </c>
      <c r="G1" s="2" t="s">
        <v>79</v>
      </c>
      <c r="H1" s="2" t="s">
        <v>78</v>
      </c>
      <c r="I1" s="2" t="s">
        <v>77</v>
      </c>
      <c r="J1" s="2" t="s">
        <v>76</v>
      </c>
      <c r="K1" s="2" t="s">
        <v>75</v>
      </c>
      <c r="L1" s="2" t="s">
        <v>81</v>
      </c>
      <c r="M1" s="2" t="s">
        <v>82</v>
      </c>
      <c r="N1" s="2" t="s">
        <v>52</v>
      </c>
      <c r="O1" s="2" t="s">
        <v>33</v>
      </c>
      <c r="P1" s="2" t="s">
        <v>83</v>
      </c>
      <c r="Q1" s="2" t="s">
        <v>23</v>
      </c>
      <c r="R1" s="2" t="s">
        <v>22</v>
      </c>
      <c r="S1" s="2" t="s">
        <v>86</v>
      </c>
      <c r="T1" s="2" t="s">
        <v>21</v>
      </c>
      <c r="U1" s="3" t="s">
        <v>85</v>
      </c>
      <c r="V1" s="3" t="s">
        <v>84</v>
      </c>
      <c r="W1" s="2" t="s">
        <v>24</v>
      </c>
      <c r="X1" s="2" t="s">
        <v>25</v>
      </c>
      <c r="Y1" s="2" t="s">
        <v>26</v>
      </c>
    </row>
    <row r="2" spans="1:25" s="5" customFormat="1" x14ac:dyDescent="0.35">
      <c r="A2" s="25" t="s">
        <v>34</v>
      </c>
      <c r="B2" s="4" t="s">
        <v>53</v>
      </c>
      <c r="C2" s="4" t="s">
        <v>57</v>
      </c>
      <c r="D2" s="4" t="s">
        <v>59</v>
      </c>
      <c r="E2" s="4" t="s">
        <v>68</v>
      </c>
      <c r="F2" s="4">
        <v>60.113807350000002</v>
      </c>
      <c r="G2" s="4">
        <v>8.9980065499999995</v>
      </c>
      <c r="H2" s="4">
        <v>26.18194231</v>
      </c>
      <c r="I2" s="4">
        <v>3.7062437880000001</v>
      </c>
      <c r="J2" s="4">
        <v>1</v>
      </c>
      <c r="K2" s="4">
        <v>81.169635600000007</v>
      </c>
      <c r="L2" s="4">
        <v>18.830364400000001</v>
      </c>
      <c r="M2" s="4">
        <v>0</v>
      </c>
      <c r="N2" s="4">
        <v>27</v>
      </c>
      <c r="O2" s="4">
        <v>1</v>
      </c>
      <c r="P2" s="4">
        <v>50</v>
      </c>
      <c r="Q2" s="20">
        <v>23</v>
      </c>
      <c r="R2" s="20">
        <v>546</v>
      </c>
      <c r="S2" s="20">
        <v>99</v>
      </c>
      <c r="T2" s="28">
        <f>108.5/4800*1000</f>
        <v>22.604166666666668</v>
      </c>
      <c r="U2" s="20">
        <v>235</v>
      </c>
      <c r="V2" s="20">
        <v>10</v>
      </c>
      <c r="W2" s="20">
        <v>24.8</v>
      </c>
      <c r="X2" s="20">
        <v>5.5</v>
      </c>
      <c r="Y2" s="20">
        <v>6.9</v>
      </c>
    </row>
    <row r="3" spans="1:25" s="5" customFormat="1" x14ac:dyDescent="0.35">
      <c r="A3" s="25" t="s">
        <v>35</v>
      </c>
      <c r="B3" s="4" t="s">
        <v>53</v>
      </c>
      <c r="C3" s="4" t="s">
        <v>57</v>
      </c>
      <c r="D3" s="4" t="s">
        <v>59</v>
      </c>
      <c r="E3" s="4" t="s">
        <v>68</v>
      </c>
      <c r="F3" s="4">
        <v>58.142780770000002</v>
      </c>
      <c r="G3" s="4">
        <v>8.8390169689999993</v>
      </c>
      <c r="H3" s="4">
        <v>26.96705923</v>
      </c>
      <c r="I3" s="4">
        <v>4.0511430380000002</v>
      </c>
      <c r="J3" s="4">
        <v>2</v>
      </c>
      <c r="K3" s="4">
        <v>81.787050300000004</v>
      </c>
      <c r="L3" s="4">
        <v>18.212949699999999</v>
      </c>
      <c r="M3" s="4">
        <v>0</v>
      </c>
      <c r="N3" s="4">
        <v>32</v>
      </c>
      <c r="O3" s="4">
        <v>1</v>
      </c>
      <c r="P3" s="4">
        <v>50</v>
      </c>
      <c r="Q3" s="20">
        <v>25</v>
      </c>
      <c r="R3" s="20">
        <v>539</v>
      </c>
      <c r="S3" s="20">
        <v>106</v>
      </c>
      <c r="T3" s="28">
        <f>71.5*1000/4800</f>
        <v>14.895833333333334</v>
      </c>
      <c r="U3" s="4"/>
      <c r="V3" s="20">
        <v>14</v>
      </c>
      <c r="W3" s="20">
        <v>15.5</v>
      </c>
      <c r="X3" s="20">
        <v>5.0999999999999996</v>
      </c>
      <c r="Y3" s="20">
        <v>6</v>
      </c>
    </row>
    <row r="4" spans="1:25" s="5" customFormat="1" x14ac:dyDescent="0.35">
      <c r="A4" s="25" t="s">
        <v>36</v>
      </c>
      <c r="B4" s="4" t="s">
        <v>53</v>
      </c>
      <c r="C4" s="4" t="s">
        <v>57</v>
      </c>
      <c r="D4" s="4" t="s">
        <v>59</v>
      </c>
      <c r="E4" s="4" t="s">
        <v>68</v>
      </c>
      <c r="F4" s="4">
        <v>56.171754190000001</v>
      </c>
      <c r="G4" s="4">
        <v>8.6800273870000009</v>
      </c>
      <c r="H4" s="4">
        <v>27.75217614</v>
      </c>
      <c r="I4" s="4">
        <v>4.3960422880000003</v>
      </c>
      <c r="J4" s="4">
        <v>3</v>
      </c>
      <c r="K4" s="4">
        <v>82.404465009999996</v>
      </c>
      <c r="L4" s="4">
        <v>17.595534990000001</v>
      </c>
      <c r="M4" s="4">
        <v>0</v>
      </c>
      <c r="N4" s="4">
        <v>32</v>
      </c>
      <c r="O4" s="4">
        <v>1</v>
      </c>
      <c r="P4" s="4">
        <v>50</v>
      </c>
      <c r="Q4" s="20">
        <v>29</v>
      </c>
      <c r="R4" s="20">
        <v>421</v>
      </c>
      <c r="S4" s="20">
        <v>139</v>
      </c>
      <c r="T4" s="28">
        <f>82.5*1000/4800</f>
        <v>17.1875</v>
      </c>
      <c r="U4" s="4"/>
      <c r="V4" s="20">
        <v>14</v>
      </c>
      <c r="W4" s="20">
        <v>17</v>
      </c>
      <c r="X4" s="20">
        <v>3</v>
      </c>
      <c r="Y4" s="20">
        <v>4.5999999999999996</v>
      </c>
    </row>
    <row r="5" spans="1:25" x14ac:dyDescent="0.35">
      <c r="A5" s="25" t="s">
        <v>38</v>
      </c>
      <c r="B5" s="4" t="s">
        <v>53</v>
      </c>
      <c r="C5" s="4" t="s">
        <v>57</v>
      </c>
      <c r="D5" s="4" t="s">
        <v>59</v>
      </c>
      <c r="E5" s="4" t="s">
        <v>68</v>
      </c>
      <c r="F5" s="2">
        <v>52.22970102</v>
      </c>
      <c r="G5" s="2">
        <v>8.3620482240000005</v>
      </c>
      <c r="H5" s="2">
        <v>29.322409969999999</v>
      </c>
      <c r="I5" s="2">
        <v>5.0858407879999996</v>
      </c>
      <c r="J5" s="2">
        <v>5</v>
      </c>
      <c r="K5" s="2">
        <v>83.639294430000007</v>
      </c>
      <c r="L5" s="2">
        <v>16.36070557</v>
      </c>
      <c r="M5" s="2">
        <v>0</v>
      </c>
      <c r="N5" s="2">
        <v>32</v>
      </c>
      <c r="O5" s="4">
        <v>4</v>
      </c>
      <c r="P5" s="4">
        <v>50</v>
      </c>
      <c r="Q5" s="20">
        <v>28</v>
      </c>
      <c r="R5" s="20">
        <v>364</v>
      </c>
      <c r="S5" s="20">
        <v>114</v>
      </c>
      <c r="T5" s="28">
        <f>68.2*1000/4800</f>
        <v>14.208333333333334</v>
      </c>
      <c r="U5" s="2"/>
      <c r="V5" s="20">
        <v>18</v>
      </c>
      <c r="W5" s="20">
        <v>16.399999999999999</v>
      </c>
      <c r="X5" s="20">
        <v>3.2</v>
      </c>
      <c r="Y5" s="20">
        <v>4</v>
      </c>
    </row>
    <row r="6" spans="1:25" x14ac:dyDescent="0.35">
      <c r="A6" s="25" t="s">
        <v>1</v>
      </c>
      <c r="B6" s="4" t="s">
        <v>53</v>
      </c>
      <c r="C6" s="4" t="s">
        <v>57</v>
      </c>
      <c r="D6" s="4" t="s">
        <v>61</v>
      </c>
      <c r="E6" s="4" t="s">
        <v>68</v>
      </c>
      <c r="F6" s="2">
        <v>58.291969187675079</v>
      </c>
      <c r="G6" s="2">
        <v>8.7528401027077507</v>
      </c>
      <c r="H6" s="2">
        <v>27.181650793650796</v>
      </c>
      <c r="I6" s="2">
        <v>4.7826470588235281</v>
      </c>
      <c r="J6" s="2">
        <v>0.99089285714285724</v>
      </c>
      <c r="K6" s="2">
        <v>87.863613445378149</v>
      </c>
      <c r="L6" s="2">
        <v>12.136386554621849</v>
      </c>
      <c r="M6" s="2">
        <v>0</v>
      </c>
      <c r="N6" s="2">
        <v>25</v>
      </c>
      <c r="O6" s="2">
        <v>2</v>
      </c>
      <c r="P6" s="2">
        <v>50</v>
      </c>
      <c r="Q6" s="3">
        <v>22</v>
      </c>
      <c r="R6" s="3">
        <v>668</v>
      </c>
      <c r="S6" s="3">
        <v>104</v>
      </c>
      <c r="T6" s="2">
        <f>97.5*1000/4800</f>
        <v>20.3125</v>
      </c>
      <c r="U6" s="2"/>
      <c r="V6" s="2">
        <v>7</v>
      </c>
      <c r="W6" s="2">
        <v>20.2</v>
      </c>
      <c r="X6" s="2">
        <v>6.4</v>
      </c>
      <c r="Y6" s="2">
        <v>6.5</v>
      </c>
    </row>
    <row r="7" spans="1:25" x14ac:dyDescent="0.35">
      <c r="A7" s="25" t="s">
        <v>2</v>
      </c>
      <c r="B7" s="4" t="s">
        <v>53</v>
      </c>
      <c r="C7" s="4" t="s">
        <v>57</v>
      </c>
      <c r="D7" s="4" t="s">
        <v>61</v>
      </c>
      <c r="E7" s="4" t="s">
        <v>68</v>
      </c>
      <c r="F7" s="2">
        <v>55.087246498599441</v>
      </c>
      <c r="G7" s="2">
        <v>8.4983982259570485</v>
      </c>
      <c r="H7" s="2">
        <v>27.863746031746029</v>
      </c>
      <c r="I7" s="2">
        <v>6.5688235294117643</v>
      </c>
      <c r="J7" s="2">
        <v>1.9817857142857145</v>
      </c>
      <c r="K7" s="2">
        <v>93.063949579831927</v>
      </c>
      <c r="L7" s="2">
        <v>6.9360504201680673</v>
      </c>
      <c r="M7" s="2">
        <v>0</v>
      </c>
      <c r="N7" s="2">
        <v>30</v>
      </c>
      <c r="O7" s="2">
        <v>3</v>
      </c>
      <c r="P7" s="2">
        <v>50</v>
      </c>
      <c r="Q7" s="3">
        <v>17</v>
      </c>
      <c r="R7" s="3">
        <v>244</v>
      </c>
      <c r="S7" s="3">
        <v>159</v>
      </c>
      <c r="T7" s="2">
        <f>59.4*1000/4800</f>
        <v>12.375</v>
      </c>
      <c r="U7" s="2"/>
      <c r="V7" s="2">
        <v>26</v>
      </c>
      <c r="W7" s="3">
        <v>15.7</v>
      </c>
      <c r="X7" s="2">
        <v>1.5</v>
      </c>
      <c r="Y7" s="2">
        <v>2.4</v>
      </c>
    </row>
    <row r="8" spans="1:25" x14ac:dyDescent="0.35">
      <c r="A8" s="25" t="s">
        <v>3</v>
      </c>
      <c r="B8" s="4" t="s">
        <v>53</v>
      </c>
      <c r="C8" s="4" t="s">
        <v>68</v>
      </c>
      <c r="D8" s="4" t="s">
        <v>61</v>
      </c>
      <c r="E8" s="4" t="s">
        <v>68</v>
      </c>
      <c r="F8" s="2">
        <v>50.657583333333321</v>
      </c>
      <c r="G8" s="2">
        <v>8.1137534722222213</v>
      </c>
      <c r="H8" s="2">
        <v>28.738944444444446</v>
      </c>
      <c r="I8" s="2">
        <v>8.7701250000000002</v>
      </c>
      <c r="J8" s="2">
        <v>3.2365937499999999</v>
      </c>
      <c r="K8" s="2">
        <v>100</v>
      </c>
      <c r="L8" s="2">
        <v>0</v>
      </c>
      <c r="M8" s="2">
        <v>0</v>
      </c>
      <c r="N8" s="2">
        <v>33</v>
      </c>
      <c r="O8" s="2">
        <v>4</v>
      </c>
      <c r="P8" s="2">
        <v>50</v>
      </c>
      <c r="Q8" s="3">
        <v>95</v>
      </c>
      <c r="R8" s="3">
        <v>111</v>
      </c>
      <c r="S8" s="3">
        <v>110</v>
      </c>
      <c r="T8" s="2">
        <f>28*1000/4800</f>
        <v>5.833333333333333</v>
      </c>
      <c r="U8" s="2"/>
      <c r="V8" s="2">
        <v>40</v>
      </c>
      <c r="W8" s="3">
        <v>43.6</v>
      </c>
      <c r="X8" s="2">
        <v>1</v>
      </c>
      <c r="Y8" s="2">
        <v>1</v>
      </c>
    </row>
    <row r="9" spans="1:25" s="5" customFormat="1" x14ac:dyDescent="0.35">
      <c r="A9" s="25" t="s">
        <v>4</v>
      </c>
      <c r="B9" s="4" t="s">
        <v>54</v>
      </c>
      <c r="C9" s="4" t="s">
        <v>57</v>
      </c>
      <c r="D9" s="4" t="s">
        <v>68</v>
      </c>
      <c r="E9" s="4" t="s">
        <v>68</v>
      </c>
      <c r="F9" s="4">
        <v>58.809040857722408</v>
      </c>
      <c r="G9" s="4">
        <v>8.693132425383947</v>
      </c>
      <c r="H9" s="4">
        <v>29.55665024630542</v>
      </c>
      <c r="I9" s="4">
        <v>2.9411764705882355</v>
      </c>
      <c r="J9" s="4">
        <v>0</v>
      </c>
      <c r="K9" s="4">
        <v>82.983193277310932</v>
      </c>
      <c r="L9" s="4">
        <v>17.016806722689076</v>
      </c>
      <c r="M9" s="4">
        <v>0</v>
      </c>
      <c r="N9" s="4">
        <v>20</v>
      </c>
      <c r="O9" s="4">
        <v>1</v>
      </c>
      <c r="P9" s="4">
        <v>25</v>
      </c>
      <c r="Q9" s="8">
        <v>45</v>
      </c>
      <c r="R9" s="8">
        <v>575</v>
      </c>
      <c r="S9" s="8">
        <v>72</v>
      </c>
      <c r="T9" s="4">
        <f>43.3*1000/4800</f>
        <v>9.0208333333333339</v>
      </c>
      <c r="U9" s="8">
        <v>105</v>
      </c>
      <c r="V9" s="8">
        <v>5</v>
      </c>
      <c r="W9" s="8">
        <v>18.7</v>
      </c>
      <c r="X9" s="4">
        <v>8</v>
      </c>
      <c r="Y9" s="8">
        <v>233.1</v>
      </c>
    </row>
    <row r="10" spans="1:25" x14ac:dyDescent="0.35">
      <c r="A10" s="25" t="s">
        <v>5</v>
      </c>
      <c r="B10" s="4" t="s">
        <v>54</v>
      </c>
      <c r="C10" s="4" t="s">
        <v>57</v>
      </c>
      <c r="D10" s="4" t="s">
        <v>58</v>
      </c>
      <c r="E10" s="4" t="s">
        <v>68</v>
      </c>
      <c r="F10" s="2">
        <v>59.170913526701014</v>
      </c>
      <c r="G10" s="2">
        <v>8.2754133911629175</v>
      </c>
      <c r="H10" s="2">
        <v>28.884792626728114</v>
      </c>
      <c r="I10" s="2">
        <v>2.6688804554079688</v>
      </c>
      <c r="J10" s="2">
        <v>1</v>
      </c>
      <c r="K10" s="2">
        <v>78.365071835185688</v>
      </c>
      <c r="L10" s="2">
        <v>15.441379777717536</v>
      </c>
      <c r="M10" s="2">
        <v>6.1935483870967749</v>
      </c>
      <c r="N10" s="2">
        <v>25</v>
      </c>
      <c r="O10" s="2">
        <v>1</v>
      </c>
      <c r="P10" s="2">
        <v>25</v>
      </c>
      <c r="Q10" s="2"/>
      <c r="R10" s="3"/>
      <c r="S10" s="3"/>
      <c r="T10" s="2"/>
      <c r="U10" s="3"/>
      <c r="V10" s="3"/>
      <c r="W10" s="2"/>
      <c r="X10" s="2"/>
      <c r="Y10" s="2"/>
    </row>
    <row r="11" spans="1:25" x14ac:dyDescent="0.35">
      <c r="A11" s="25" t="s">
        <v>6</v>
      </c>
      <c r="B11" s="4" t="s">
        <v>54</v>
      </c>
      <c r="C11" s="4" t="s">
        <v>57</v>
      </c>
      <c r="D11" s="4" t="s">
        <v>58</v>
      </c>
      <c r="E11" s="4" t="s">
        <v>68</v>
      </c>
      <c r="F11" s="2">
        <v>59.532786195679613</v>
      </c>
      <c r="G11" s="2">
        <v>7.8576943569418871</v>
      </c>
      <c r="H11" s="2">
        <v>28.212935007150801</v>
      </c>
      <c r="I11" s="2">
        <v>2.3965844402277043</v>
      </c>
      <c r="J11" s="2">
        <v>2</v>
      </c>
      <c r="K11" s="2">
        <v>73.746950393060445</v>
      </c>
      <c r="L11" s="2">
        <v>13.865952832746004</v>
      </c>
      <c r="M11" s="2">
        <v>12.38709677419355</v>
      </c>
      <c r="N11" s="2">
        <v>27</v>
      </c>
      <c r="O11" s="2">
        <v>1</v>
      </c>
      <c r="P11" s="2">
        <v>25</v>
      </c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5">
      <c r="A12" s="25" t="s">
        <v>7</v>
      </c>
      <c r="B12" s="4" t="s">
        <v>54</v>
      </c>
      <c r="C12" s="4" t="s">
        <v>57</v>
      </c>
      <c r="D12" s="4" t="s">
        <v>58</v>
      </c>
      <c r="E12" s="4" t="s">
        <v>68</v>
      </c>
      <c r="F12" s="2">
        <v>59.894658864658211</v>
      </c>
      <c r="G12" s="2">
        <v>7.4399753227208576</v>
      </c>
      <c r="H12" s="2">
        <v>27.541077387573495</v>
      </c>
      <c r="I12" s="2">
        <v>2.1242884250474385</v>
      </c>
      <c r="J12" s="2">
        <v>2.9999999999999996</v>
      </c>
      <c r="K12" s="2">
        <v>69.128828950935215</v>
      </c>
      <c r="L12" s="2">
        <v>12.290525887774466</v>
      </c>
      <c r="M12" s="2">
        <v>18.58064516129032</v>
      </c>
      <c r="N12" s="2">
        <v>28</v>
      </c>
      <c r="O12" s="2">
        <v>1</v>
      </c>
      <c r="P12" s="2">
        <v>25</v>
      </c>
      <c r="Q12" s="3">
        <v>43</v>
      </c>
      <c r="R12" s="3">
        <v>255</v>
      </c>
      <c r="S12" s="3">
        <v>66</v>
      </c>
      <c r="T12" s="2">
        <f>24.5*1000/4800</f>
        <v>5.104166666666667</v>
      </c>
      <c r="U12" s="2">
        <v>315</v>
      </c>
      <c r="V12" s="2">
        <v>28</v>
      </c>
      <c r="W12" s="3">
        <v>13.3</v>
      </c>
      <c r="X12" s="2">
        <v>3.9</v>
      </c>
      <c r="Y12" s="2">
        <v>111.7</v>
      </c>
    </row>
    <row r="13" spans="1:25" x14ac:dyDescent="0.35">
      <c r="A13" s="25" t="s">
        <v>49</v>
      </c>
      <c r="B13" s="4" t="s">
        <v>54</v>
      </c>
      <c r="C13" s="4" t="s">
        <v>57</v>
      </c>
      <c r="D13" s="4" t="s">
        <v>59</v>
      </c>
      <c r="E13" s="4" t="s">
        <v>68</v>
      </c>
      <c r="F13" s="21">
        <v>56.942011899999997</v>
      </c>
      <c r="G13" s="2">
        <v>8.5488692700000009</v>
      </c>
      <c r="H13" s="2">
        <v>30.209703900000001</v>
      </c>
      <c r="I13" s="2">
        <v>3.2994149269999999</v>
      </c>
      <c r="J13" s="2">
        <v>1</v>
      </c>
      <c r="K13" s="2">
        <v>83.523431149999993</v>
      </c>
      <c r="L13" s="2">
        <v>16.47656885</v>
      </c>
      <c r="M13" s="2">
        <v>0</v>
      </c>
      <c r="N13" s="2">
        <v>27</v>
      </c>
      <c r="O13" s="26">
        <v>1</v>
      </c>
      <c r="P13" s="2">
        <v>25</v>
      </c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5">
      <c r="A14" s="25" t="s">
        <v>50</v>
      </c>
      <c r="B14" s="4" t="s">
        <v>54</v>
      </c>
      <c r="C14" s="4" t="s">
        <v>57</v>
      </c>
      <c r="D14" s="4" t="s">
        <v>59</v>
      </c>
      <c r="E14" s="4" t="s">
        <v>68</v>
      </c>
      <c r="F14" s="21">
        <v>55.074982939999998</v>
      </c>
      <c r="G14" s="2">
        <v>8.4046061139999999</v>
      </c>
      <c r="H14" s="2">
        <v>30.862757559999999</v>
      </c>
      <c r="I14" s="2">
        <v>3.6576533840000001</v>
      </c>
      <c r="J14" s="2">
        <v>2</v>
      </c>
      <c r="K14" s="2">
        <v>84.063669020000006</v>
      </c>
      <c r="L14" s="2">
        <v>15.936330979999999</v>
      </c>
      <c r="M14" s="2">
        <v>0</v>
      </c>
      <c r="N14" s="2">
        <v>30</v>
      </c>
      <c r="O14" s="26">
        <v>1</v>
      </c>
      <c r="P14" s="2">
        <v>25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5">
      <c r="A15" s="25" t="s">
        <v>51</v>
      </c>
      <c r="B15" s="4" t="s">
        <v>54</v>
      </c>
      <c r="C15" s="4" t="s">
        <v>57</v>
      </c>
      <c r="D15" s="4" t="s">
        <v>59</v>
      </c>
      <c r="E15" s="4" t="s">
        <v>68</v>
      </c>
      <c r="F15" s="21">
        <v>53.207953979999999</v>
      </c>
      <c r="G15" s="2">
        <v>8.2603429580000007</v>
      </c>
      <c r="H15" s="2">
        <v>31.51581122</v>
      </c>
      <c r="I15" s="2">
        <v>4.0158918410000002</v>
      </c>
      <c r="J15" s="2">
        <v>3</v>
      </c>
      <c r="K15" s="2">
        <v>84.603906890000005</v>
      </c>
      <c r="L15" s="2">
        <v>15.396093110000001</v>
      </c>
      <c r="M15" s="2">
        <v>0</v>
      </c>
      <c r="N15" s="2">
        <v>31</v>
      </c>
      <c r="O15" s="26">
        <v>1</v>
      </c>
      <c r="P15" s="2">
        <v>25</v>
      </c>
      <c r="Q15" s="2">
        <v>38</v>
      </c>
      <c r="R15" s="2">
        <v>387</v>
      </c>
      <c r="S15" s="2">
        <v>65</v>
      </c>
      <c r="T15" s="2">
        <f>30.1*1000/4800</f>
        <v>6.270833333333333</v>
      </c>
      <c r="U15" s="2">
        <v>146</v>
      </c>
      <c r="V15" s="2">
        <v>17</v>
      </c>
      <c r="W15" s="2">
        <v>14.7</v>
      </c>
      <c r="X15" s="2">
        <v>6</v>
      </c>
      <c r="Y15" s="2">
        <v>156.6</v>
      </c>
    </row>
    <row r="16" spans="1:25" s="5" customFormat="1" x14ac:dyDescent="0.35">
      <c r="A16" s="25" t="s">
        <v>27</v>
      </c>
      <c r="B16" s="4" t="s">
        <v>54</v>
      </c>
      <c r="C16" s="4" t="s">
        <v>57</v>
      </c>
      <c r="D16" s="4" t="s">
        <v>58</v>
      </c>
      <c r="E16" s="4" t="s">
        <v>59</v>
      </c>
      <c r="F16" s="4">
        <v>55.436855610000002</v>
      </c>
      <c r="G16" s="4">
        <v>7.9868870799999998</v>
      </c>
      <c r="H16" s="4">
        <v>30.190899940000001</v>
      </c>
      <c r="I16" s="4">
        <v>3.3853573689999998</v>
      </c>
      <c r="J16" s="4">
        <v>3</v>
      </c>
      <c r="K16" s="4">
        <v>79.445547570000002</v>
      </c>
      <c r="L16" s="4">
        <v>14.360904039999999</v>
      </c>
      <c r="M16" s="4">
        <v>6.1935483869999999</v>
      </c>
      <c r="N16" s="4">
        <v>29</v>
      </c>
      <c r="O16" s="4">
        <v>1</v>
      </c>
      <c r="P16" s="2">
        <v>25</v>
      </c>
      <c r="Q16" s="7"/>
      <c r="R16" s="7"/>
      <c r="S16" s="7"/>
      <c r="T16" s="7"/>
      <c r="U16" s="7"/>
      <c r="V16" s="7"/>
      <c r="W16" s="7"/>
      <c r="X16" s="7"/>
      <c r="Y16" s="7"/>
    </row>
    <row r="17" spans="1:25" s="5" customFormat="1" x14ac:dyDescent="0.35">
      <c r="A17" s="25" t="s">
        <v>31</v>
      </c>
      <c r="B17" s="4" t="s">
        <v>54</v>
      </c>
      <c r="C17" s="4" t="s">
        <v>57</v>
      </c>
      <c r="D17" s="4" t="s">
        <v>58</v>
      </c>
      <c r="E17" s="4" t="s">
        <v>59</v>
      </c>
      <c r="F17" s="4">
        <v>56.551306420000003</v>
      </c>
      <c r="G17" s="4">
        <v>7.8501591399999997</v>
      </c>
      <c r="H17" s="4">
        <v>29.5284443</v>
      </c>
      <c r="I17" s="4">
        <v>3.0700901329999999</v>
      </c>
      <c r="J17" s="4">
        <v>3</v>
      </c>
      <c r="K17" s="4">
        <v>76.866367920000002</v>
      </c>
      <c r="L17" s="4">
        <v>13.8433095</v>
      </c>
      <c r="M17" s="4">
        <v>9.2903225809999999</v>
      </c>
      <c r="N17" s="4">
        <v>33</v>
      </c>
      <c r="O17" s="4">
        <v>4</v>
      </c>
      <c r="P17" s="7">
        <v>25</v>
      </c>
      <c r="Q17" s="7">
        <v>31</v>
      </c>
      <c r="R17" s="7">
        <v>278</v>
      </c>
      <c r="S17" s="7">
        <v>69</v>
      </c>
      <c r="T17" s="7">
        <f>26.7*1000/4800</f>
        <v>5.5625</v>
      </c>
      <c r="U17" s="7">
        <v>234</v>
      </c>
      <c r="V17" s="7">
        <v>20</v>
      </c>
      <c r="W17" s="7">
        <v>13.7</v>
      </c>
      <c r="X17" s="7">
        <v>4</v>
      </c>
      <c r="Y17" s="7">
        <v>129.80000000000001</v>
      </c>
    </row>
    <row r="18" spans="1:25" s="5" customFormat="1" x14ac:dyDescent="0.35">
      <c r="A18" s="25" t="s">
        <v>28</v>
      </c>
      <c r="B18" s="4" t="s">
        <v>54</v>
      </c>
      <c r="C18" s="4" t="s">
        <v>57</v>
      </c>
      <c r="D18" s="4" t="s">
        <v>58</v>
      </c>
      <c r="E18" s="4" t="s">
        <v>59</v>
      </c>
      <c r="F18" s="4">
        <v>57.665757239999998</v>
      </c>
      <c r="G18" s="4">
        <v>7.7134312009999997</v>
      </c>
      <c r="H18" s="4">
        <v>28.865988659999999</v>
      </c>
      <c r="I18" s="4">
        <v>2.7548228969999999</v>
      </c>
      <c r="J18" s="4">
        <v>3</v>
      </c>
      <c r="K18" s="4">
        <v>74.287188259999994</v>
      </c>
      <c r="L18" s="4">
        <v>13.325714960000001</v>
      </c>
      <c r="M18" s="4">
        <v>12.387096769999999</v>
      </c>
      <c r="N18" s="4">
        <v>34</v>
      </c>
      <c r="O18" s="4">
        <v>4</v>
      </c>
      <c r="P18" s="7">
        <v>25</v>
      </c>
      <c r="Q18" s="7">
        <v>35</v>
      </c>
      <c r="R18" s="7">
        <v>237</v>
      </c>
      <c r="S18" s="7">
        <v>72</v>
      </c>
      <c r="T18" s="7">
        <f>24.7*1000/4800</f>
        <v>5.145833333333333</v>
      </c>
      <c r="U18" s="7">
        <v>282</v>
      </c>
      <c r="V18" s="7">
        <v>19</v>
      </c>
      <c r="W18" s="7">
        <v>12</v>
      </c>
      <c r="X18" s="7">
        <v>3.3</v>
      </c>
      <c r="Y18" s="7">
        <v>110.8</v>
      </c>
    </row>
    <row r="19" spans="1:25" x14ac:dyDescent="0.35">
      <c r="A19" s="25" t="s">
        <v>43</v>
      </c>
      <c r="B19" s="4" t="s">
        <v>65</v>
      </c>
      <c r="C19" s="4" t="s">
        <v>64</v>
      </c>
      <c r="D19" s="4" t="s">
        <v>68</v>
      </c>
      <c r="E19" s="4" t="s">
        <v>68</v>
      </c>
      <c r="F19" s="2">
        <v>59.714178150000002</v>
      </c>
      <c r="G19" s="2">
        <v>7.8499652500000003</v>
      </c>
      <c r="H19" s="2">
        <v>28.994845359999999</v>
      </c>
      <c r="I19" s="2">
        <v>3.441011236</v>
      </c>
      <c r="J19" s="2">
        <v>0</v>
      </c>
      <c r="K19" s="2">
        <v>77.336781830000007</v>
      </c>
      <c r="L19" s="2">
        <v>13.692010310000001</v>
      </c>
      <c r="M19" s="2">
        <v>8.9712078650000002</v>
      </c>
      <c r="N19" s="20">
        <v>22</v>
      </c>
      <c r="O19" s="20">
        <v>1</v>
      </c>
      <c r="P19" s="2">
        <v>25</v>
      </c>
      <c r="Q19" s="2">
        <v>54</v>
      </c>
      <c r="R19" s="2">
        <v>361</v>
      </c>
      <c r="S19" s="2">
        <v>93</v>
      </c>
      <c r="T19" s="2">
        <f>44.4*1000/4800</f>
        <v>9.25</v>
      </c>
      <c r="U19" s="2">
        <v>155</v>
      </c>
      <c r="V19" s="2">
        <v>6</v>
      </c>
      <c r="W19" s="2">
        <v>21</v>
      </c>
      <c r="X19" s="2">
        <v>3.9</v>
      </c>
      <c r="Y19" s="2">
        <v>173.5</v>
      </c>
    </row>
    <row r="20" spans="1:25" x14ac:dyDescent="0.35">
      <c r="A20" s="25" t="s">
        <v>44</v>
      </c>
      <c r="B20" s="4" t="s">
        <v>65</v>
      </c>
      <c r="C20" s="4" t="s">
        <v>64</v>
      </c>
      <c r="D20" s="4" t="s">
        <v>58</v>
      </c>
      <c r="E20" s="4" t="s">
        <v>68</v>
      </c>
      <c r="F20" s="2">
        <v>60.548401579999997</v>
      </c>
      <c r="G20" s="2">
        <v>6.8309910299999999</v>
      </c>
      <c r="H20" s="2">
        <v>27.135309280000001</v>
      </c>
      <c r="I20" s="2">
        <v>2.485298115</v>
      </c>
      <c r="J20" s="2">
        <v>3</v>
      </c>
      <c r="K20" s="2">
        <v>65.050662740000007</v>
      </c>
      <c r="L20" s="2">
        <v>9.8891648649999997</v>
      </c>
      <c r="M20" s="2">
        <v>25.060172390000002</v>
      </c>
      <c r="N20" s="2">
        <v>30</v>
      </c>
      <c r="O20" s="2">
        <v>1</v>
      </c>
      <c r="P20" s="2">
        <v>25</v>
      </c>
      <c r="Q20" s="2"/>
      <c r="R20" s="2"/>
      <c r="S20" s="2"/>
      <c r="T20" s="2"/>
      <c r="U20" s="2"/>
      <c r="V20" s="2"/>
      <c r="W20" s="2"/>
      <c r="X20" s="2"/>
      <c r="Y20" s="2"/>
    </row>
    <row r="21" spans="1:25" s="5" customFormat="1" x14ac:dyDescent="0.35">
      <c r="A21" s="25" t="s">
        <v>45</v>
      </c>
      <c r="B21" s="4" t="s">
        <v>65</v>
      </c>
      <c r="C21" s="4" t="s">
        <v>64</v>
      </c>
      <c r="D21" s="4" t="s">
        <v>59</v>
      </c>
      <c r="E21" s="4" t="s">
        <v>68</v>
      </c>
      <c r="F21" s="4">
        <v>54.026884250000002</v>
      </c>
      <c r="G21" s="4">
        <v>7.4974806559999996</v>
      </c>
      <c r="H21" s="4">
        <v>31.007513719999999</v>
      </c>
      <c r="I21" s="4">
        <v>4.468121375</v>
      </c>
      <c r="J21" s="4">
        <v>3</v>
      </c>
      <c r="K21" s="4">
        <v>79.495270590000004</v>
      </c>
      <c r="L21" s="4">
        <v>12.387956750000001</v>
      </c>
      <c r="M21" s="4">
        <v>8.1167726640000009</v>
      </c>
      <c r="N21" s="4">
        <v>25</v>
      </c>
      <c r="O21" s="4">
        <v>1</v>
      </c>
      <c r="P21" s="2">
        <v>25</v>
      </c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35">
      <c r="A22" s="25" t="s">
        <v>46</v>
      </c>
      <c r="B22" s="4" t="s">
        <v>65</v>
      </c>
      <c r="C22" s="4" t="s">
        <v>64</v>
      </c>
      <c r="D22" s="4" t="s">
        <v>58</v>
      </c>
      <c r="E22" s="4" t="s">
        <v>59</v>
      </c>
      <c r="F22" s="2">
        <v>56.200723359999998</v>
      </c>
      <c r="G22" s="2">
        <v>7.2753174469999999</v>
      </c>
      <c r="H22" s="2">
        <v>29.716778900000001</v>
      </c>
      <c r="I22" s="2">
        <v>3.8071802890000002</v>
      </c>
      <c r="J22" s="2">
        <v>3</v>
      </c>
      <c r="K22" s="2">
        <v>74.680401309999993</v>
      </c>
      <c r="L22" s="2">
        <v>11.555026120000001</v>
      </c>
      <c r="M22" s="2">
        <v>13.76457257</v>
      </c>
      <c r="N22" s="2">
        <v>29</v>
      </c>
      <c r="O22" s="26">
        <v>1</v>
      </c>
      <c r="P22" s="2">
        <v>25</v>
      </c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5">
      <c r="A23" s="25" t="s">
        <v>47</v>
      </c>
      <c r="B23" s="4" t="s">
        <v>65</v>
      </c>
      <c r="C23" s="4" t="s">
        <v>64</v>
      </c>
      <c r="D23" s="4" t="s">
        <v>58</v>
      </c>
      <c r="E23" s="4" t="s">
        <v>59</v>
      </c>
      <c r="F23" s="2">
        <v>58.374562470000001</v>
      </c>
      <c r="G23" s="2">
        <v>7.0531542390000004</v>
      </c>
      <c r="H23" s="2">
        <v>28.426044090000001</v>
      </c>
      <c r="I23" s="2">
        <v>3.1462392019999998</v>
      </c>
      <c r="J23" s="2">
        <v>3</v>
      </c>
      <c r="K23" s="2">
        <v>69.865532029999997</v>
      </c>
      <c r="L23" s="2">
        <v>10.722095489999999</v>
      </c>
      <c r="M23" s="2">
        <v>19.412372479999998</v>
      </c>
      <c r="N23" s="2">
        <v>29</v>
      </c>
      <c r="O23" s="26">
        <v>1</v>
      </c>
      <c r="P23" s="2">
        <v>25</v>
      </c>
      <c r="Q23" s="2"/>
      <c r="R23" s="2"/>
      <c r="S23" s="2"/>
      <c r="T23" s="2"/>
      <c r="U23" s="2"/>
      <c r="V23" s="2"/>
      <c r="W23" s="2"/>
      <c r="X23" s="2"/>
      <c r="Y23" s="2"/>
    </row>
    <row r="24" spans="1:25" s="5" customFormat="1" x14ac:dyDescent="0.35">
      <c r="A24" s="25" t="s">
        <v>48</v>
      </c>
      <c r="B24" s="4" t="s">
        <v>65</v>
      </c>
      <c r="C24" s="4" t="s">
        <v>64</v>
      </c>
      <c r="D24" s="4" t="s">
        <v>58</v>
      </c>
      <c r="E24" s="4" t="s">
        <v>68</v>
      </c>
      <c r="F24" s="7">
        <v>60.826476049999997</v>
      </c>
      <c r="G24" s="7">
        <v>6.491332957</v>
      </c>
      <c r="H24" s="7">
        <v>26.515463919999998</v>
      </c>
      <c r="I24" s="7">
        <v>2.1667270749999998</v>
      </c>
      <c r="J24" s="7">
        <v>4</v>
      </c>
      <c r="K24" s="7">
        <v>60.955289720000003</v>
      </c>
      <c r="L24" s="7">
        <v>8.6215497170000006</v>
      </c>
      <c r="M24" s="7">
        <v>30.42316057</v>
      </c>
      <c r="N24" s="4">
        <v>31</v>
      </c>
      <c r="O24" s="4">
        <v>3</v>
      </c>
      <c r="P24" s="2">
        <v>25</v>
      </c>
      <c r="Q24" s="4">
        <v>44</v>
      </c>
      <c r="R24" s="4">
        <v>211</v>
      </c>
      <c r="S24" s="4">
        <v>81</v>
      </c>
      <c r="T24" s="4">
        <f>26/4800*1000</f>
        <v>5.416666666666667</v>
      </c>
      <c r="U24" s="4">
        <v>196</v>
      </c>
      <c r="V24" s="4">
        <v>19</v>
      </c>
      <c r="W24" s="4">
        <v>14.5</v>
      </c>
      <c r="X24" s="4">
        <v>2.6</v>
      </c>
      <c r="Y24" s="4">
        <v>110.5</v>
      </c>
    </row>
    <row r="25" spans="1:25" x14ac:dyDescent="0.35">
      <c r="A25" s="25" t="s">
        <v>29</v>
      </c>
      <c r="B25" s="4" t="s">
        <v>65</v>
      </c>
      <c r="C25" s="4" t="s">
        <v>64</v>
      </c>
      <c r="D25" s="4" t="s">
        <v>59</v>
      </c>
      <c r="E25" s="4" t="s">
        <v>68</v>
      </c>
      <c r="F25" s="2">
        <v>52.13111962</v>
      </c>
      <c r="G25" s="2">
        <v>7.3799857920000003</v>
      </c>
      <c r="H25" s="2">
        <v>31.678403169999999</v>
      </c>
      <c r="I25" s="2">
        <v>4.8104914220000001</v>
      </c>
      <c r="J25" s="2">
        <v>4</v>
      </c>
      <c r="K25" s="2">
        <v>80.214766839999996</v>
      </c>
      <c r="L25" s="2">
        <v>11.95327223</v>
      </c>
      <c r="M25" s="2">
        <v>7.8319609310000002</v>
      </c>
      <c r="N25" s="2">
        <v>29</v>
      </c>
      <c r="O25" s="26">
        <v>4</v>
      </c>
      <c r="P25" s="2">
        <v>25</v>
      </c>
      <c r="Q25" s="2">
        <v>44</v>
      </c>
      <c r="R25" s="2">
        <v>297</v>
      </c>
      <c r="S25" s="2">
        <v>82</v>
      </c>
      <c r="T25" s="2">
        <f>31.2*1000/4800</f>
        <v>6.5</v>
      </c>
      <c r="U25" s="2">
        <v>472</v>
      </c>
      <c r="V25" s="2">
        <v>23</v>
      </c>
      <c r="W25" s="2">
        <v>17.8</v>
      </c>
      <c r="X25" s="2">
        <v>3.6</v>
      </c>
      <c r="Y25" s="2">
        <v>138.9</v>
      </c>
    </row>
    <row r="26" spans="1:25" s="5" customFormat="1" x14ac:dyDescent="0.35">
      <c r="A26" s="25" t="s">
        <v>30</v>
      </c>
      <c r="B26" s="4" t="s">
        <v>65</v>
      </c>
      <c r="C26" s="4" t="s">
        <v>64</v>
      </c>
      <c r="D26" s="4" t="s">
        <v>58</v>
      </c>
      <c r="E26" s="4" t="s">
        <v>59</v>
      </c>
      <c r="F26" s="7">
        <v>56.478797829999998</v>
      </c>
      <c r="G26" s="7">
        <v>6.9356593740000001</v>
      </c>
      <c r="H26" s="7">
        <v>29.096933539999998</v>
      </c>
      <c r="I26" s="7">
        <v>3.488609249</v>
      </c>
      <c r="J26" s="7">
        <v>4</v>
      </c>
      <c r="K26" s="7">
        <v>70.585028280000003</v>
      </c>
      <c r="L26" s="7">
        <v>10.28741097</v>
      </c>
      <c r="M26" s="7">
        <v>19.127560750000001</v>
      </c>
      <c r="N26" s="4">
        <v>32</v>
      </c>
      <c r="O26" s="4">
        <v>4</v>
      </c>
      <c r="P26" s="2">
        <v>25</v>
      </c>
      <c r="Q26" s="4">
        <v>40</v>
      </c>
      <c r="R26" s="7">
        <v>246</v>
      </c>
      <c r="S26" s="7">
        <v>69</v>
      </c>
      <c r="T26" s="4">
        <f>32.3*1000/4800</f>
        <v>6.7291666666666661</v>
      </c>
      <c r="U26" s="7">
        <v>191</v>
      </c>
      <c r="V26" s="7">
        <v>25</v>
      </c>
      <c r="W26" s="7">
        <v>19</v>
      </c>
      <c r="X26" s="7">
        <v>3.6</v>
      </c>
      <c r="Y26" s="7">
        <v>128.1</v>
      </c>
    </row>
    <row r="27" spans="1:25" s="5" customFormat="1" x14ac:dyDescent="0.35">
      <c r="A27" s="27" t="s">
        <v>32</v>
      </c>
      <c r="B27" s="4" t="s">
        <v>53</v>
      </c>
      <c r="C27" s="4" t="s">
        <v>57</v>
      </c>
      <c r="D27" s="4" t="s">
        <v>61</v>
      </c>
      <c r="E27" s="4" t="s">
        <v>68</v>
      </c>
      <c r="F27" s="7">
        <v>52.696511200000003</v>
      </c>
      <c r="G27" s="7">
        <v>8.3515941290000004</v>
      </c>
      <c r="H27" s="7">
        <v>27.964460320000001</v>
      </c>
      <c r="I27" s="7">
        <v>8.1905147060000001</v>
      </c>
      <c r="J27" s="7">
        <v>2.7969196429999998</v>
      </c>
      <c r="K27" s="7">
        <v>96.460504200000003</v>
      </c>
      <c r="L27" s="7">
        <v>3.5394957979999999</v>
      </c>
      <c r="M27" s="7">
        <v>0</v>
      </c>
      <c r="N27" s="7">
        <v>33</v>
      </c>
      <c r="O27" s="7">
        <v>4</v>
      </c>
      <c r="P27" s="4"/>
      <c r="Q27" s="4"/>
      <c r="R27" s="7"/>
      <c r="S27" s="7"/>
      <c r="T27" s="4"/>
      <c r="U27" s="7"/>
      <c r="V27" s="7"/>
      <c r="W27" s="7"/>
      <c r="X27" s="7"/>
      <c r="Y27" s="7"/>
    </row>
    <row r="28" spans="1:25" s="9" customFormat="1" x14ac:dyDescent="0.35">
      <c r="A28" s="27" t="s">
        <v>69</v>
      </c>
      <c r="B28" s="10" t="s">
        <v>56</v>
      </c>
      <c r="C28" s="10" t="s">
        <v>64</v>
      </c>
      <c r="D28" s="10" t="s">
        <v>68</v>
      </c>
      <c r="E28" s="10" t="s">
        <v>68</v>
      </c>
      <c r="F28" s="22">
        <v>74.125578320000002</v>
      </c>
      <c r="G28" s="22">
        <v>7.6695307340000003</v>
      </c>
      <c r="H28" s="22">
        <v>15.05882353</v>
      </c>
      <c r="I28" s="22">
        <v>3.1460674160000002</v>
      </c>
      <c r="J28" s="22">
        <v>0</v>
      </c>
      <c r="K28" s="22">
        <v>56.033046929999998</v>
      </c>
      <c r="L28" s="22">
        <v>0</v>
      </c>
      <c r="M28" s="22">
        <v>43.966953070000002</v>
      </c>
      <c r="N28" s="22"/>
      <c r="O28" s="22"/>
      <c r="P28" s="10"/>
      <c r="Q28" s="10"/>
      <c r="R28" s="10"/>
      <c r="S28" s="10"/>
      <c r="T28" s="10"/>
      <c r="U28" s="22"/>
      <c r="V28" s="22"/>
      <c r="W28" s="22"/>
      <c r="X28" s="22"/>
      <c r="Y28" s="22"/>
    </row>
    <row r="29" spans="1:25" s="9" customFormat="1" x14ac:dyDescent="0.35">
      <c r="A29" s="27" t="s">
        <v>70</v>
      </c>
      <c r="B29" s="10" t="s">
        <v>53</v>
      </c>
      <c r="C29" s="10" t="s">
        <v>64</v>
      </c>
      <c r="D29" s="10" t="s">
        <v>68</v>
      </c>
      <c r="E29" s="10" t="s">
        <v>68</v>
      </c>
      <c r="F29" s="22">
        <v>60.385148489999999</v>
      </c>
      <c r="G29" s="22">
        <v>8.2741061859999991</v>
      </c>
      <c r="H29" s="22">
        <v>27.996500439999998</v>
      </c>
      <c r="I29" s="22">
        <v>3.3442448910000002</v>
      </c>
      <c r="J29" s="22">
        <v>0</v>
      </c>
      <c r="K29" s="22">
        <v>91.281075819999998</v>
      </c>
      <c r="L29" s="22">
        <v>0</v>
      </c>
      <c r="M29" s="22">
        <v>8.7189241790000001</v>
      </c>
      <c r="N29" s="22"/>
      <c r="O29" s="22"/>
      <c r="P29" s="10"/>
      <c r="Q29" s="10"/>
      <c r="R29" s="10"/>
      <c r="S29" s="10"/>
      <c r="T29" s="10"/>
      <c r="U29" s="22"/>
      <c r="V29" s="22"/>
      <c r="W29" s="22"/>
      <c r="X29" s="22"/>
      <c r="Y29" s="22"/>
    </row>
    <row r="30" spans="1:25" s="9" customFormat="1" x14ac:dyDescent="0.35">
      <c r="A30" s="27" t="s">
        <v>0</v>
      </c>
      <c r="B30" s="10" t="s">
        <v>53</v>
      </c>
      <c r="C30" s="10" t="s">
        <v>57</v>
      </c>
      <c r="D30" s="10" t="s">
        <v>68</v>
      </c>
      <c r="E30" s="10" t="s">
        <v>68</v>
      </c>
      <c r="F30" s="22">
        <v>59.827007199999997</v>
      </c>
      <c r="G30" s="22">
        <v>8.2649917199999994</v>
      </c>
      <c r="H30" s="22">
        <v>28.1855549</v>
      </c>
      <c r="I30" s="22">
        <v>3.7224461789999999</v>
      </c>
      <c r="J30" s="22">
        <v>0</v>
      </c>
      <c r="K30" s="22">
        <v>90.295051029999996</v>
      </c>
      <c r="L30" s="22">
        <v>0</v>
      </c>
      <c r="M30" s="22">
        <v>9.7049489659999999</v>
      </c>
      <c r="N30" s="22"/>
      <c r="O30" s="22"/>
      <c r="P30" s="10"/>
      <c r="Q30" s="10"/>
      <c r="R30" s="10"/>
      <c r="S30" s="10"/>
      <c r="T30" s="10"/>
      <c r="U30" s="22"/>
      <c r="V30" s="22"/>
      <c r="W30" s="22"/>
      <c r="X30" s="22"/>
      <c r="Y30" s="22"/>
    </row>
    <row r="31" spans="1:25" s="9" customFormat="1" x14ac:dyDescent="0.35">
      <c r="A31" s="27" t="s">
        <v>71</v>
      </c>
      <c r="B31" s="10" t="s">
        <v>55</v>
      </c>
      <c r="C31" s="10" t="s">
        <v>64</v>
      </c>
      <c r="D31" s="10" t="s">
        <v>68</v>
      </c>
      <c r="E31" s="10" t="s">
        <v>68</v>
      </c>
      <c r="F31" s="22">
        <v>62.084833930000002</v>
      </c>
      <c r="G31" s="22">
        <v>9.1569961319999997</v>
      </c>
      <c r="H31" s="22">
        <v>25.396825400000001</v>
      </c>
      <c r="I31" s="22">
        <v>3.361344538</v>
      </c>
      <c r="J31" s="22">
        <v>0</v>
      </c>
      <c r="K31" s="22">
        <v>80.552220890000001</v>
      </c>
      <c r="L31" s="22">
        <v>19.447779109999999</v>
      </c>
      <c r="M31" s="22">
        <v>0</v>
      </c>
      <c r="N31" s="22">
        <v>21</v>
      </c>
      <c r="O31" s="22">
        <v>1</v>
      </c>
      <c r="P31" s="10"/>
      <c r="Q31" s="10"/>
      <c r="R31" s="10"/>
      <c r="S31" s="10"/>
      <c r="T31" s="10">
        <f>89.7*1000/4800</f>
        <v>18.6875</v>
      </c>
      <c r="U31" s="22">
        <v>331</v>
      </c>
      <c r="V31" s="22">
        <v>0</v>
      </c>
      <c r="W31" s="22"/>
      <c r="X31" s="22">
        <v>10.1</v>
      </c>
      <c r="Y31" s="22"/>
    </row>
    <row r="32" spans="1:25" s="9" customFormat="1" x14ac:dyDescent="0.35">
      <c r="A32" s="27" t="s">
        <v>39</v>
      </c>
      <c r="B32" s="10" t="s">
        <v>56</v>
      </c>
      <c r="C32" s="10" t="s">
        <v>60</v>
      </c>
      <c r="D32" s="10" t="s">
        <v>68</v>
      </c>
      <c r="E32" s="10" t="s">
        <v>68</v>
      </c>
      <c r="F32" s="22">
        <v>71.167560620000003</v>
      </c>
      <c r="G32" s="22">
        <v>7.6856450140000003</v>
      </c>
      <c r="H32" s="22">
        <v>16.58460741</v>
      </c>
      <c r="I32" s="22">
        <v>4.5621869530000003</v>
      </c>
      <c r="J32" s="22">
        <v>0</v>
      </c>
      <c r="K32" s="22">
        <v>60.611557400000002</v>
      </c>
      <c r="L32" s="22">
        <v>0</v>
      </c>
      <c r="M32" s="22">
        <v>39.388442599999998</v>
      </c>
      <c r="N32" s="22">
        <v>26</v>
      </c>
      <c r="O32" s="22">
        <v>1</v>
      </c>
      <c r="P32" s="10">
        <v>50</v>
      </c>
      <c r="Q32" s="23">
        <v>32</v>
      </c>
      <c r="R32" s="23">
        <v>1022</v>
      </c>
      <c r="S32" s="23">
        <v>115</v>
      </c>
      <c r="T32" s="23">
        <f>103.6*1000/4800</f>
        <v>21.583333333333332</v>
      </c>
      <c r="U32" s="22">
        <v>322</v>
      </c>
      <c r="V32" s="22">
        <v>1</v>
      </c>
      <c r="W32" s="22"/>
      <c r="X32" s="22">
        <v>8.9</v>
      </c>
      <c r="Y32" s="22"/>
    </row>
    <row r="33" spans="1:25" s="9" customFormat="1" x14ac:dyDescent="0.35">
      <c r="A33" s="27" t="s">
        <v>42</v>
      </c>
      <c r="B33" s="10" t="s">
        <v>53</v>
      </c>
      <c r="C33" s="10" t="s">
        <v>68</v>
      </c>
      <c r="D33" s="10" t="s">
        <v>61</v>
      </c>
      <c r="E33" s="10" t="s">
        <v>68</v>
      </c>
      <c r="F33" s="22">
        <v>50.535714290000001</v>
      </c>
      <c r="G33" s="22">
        <v>8.1770833330000006</v>
      </c>
      <c r="H33" s="22">
        <v>28.452380949999998</v>
      </c>
      <c r="I33" s="22">
        <v>9.375</v>
      </c>
      <c r="J33" s="22">
        <v>3.4598214289999998</v>
      </c>
      <c r="K33" s="22">
        <v>100</v>
      </c>
      <c r="L33" s="22">
        <v>0</v>
      </c>
      <c r="M33" s="22">
        <v>0</v>
      </c>
      <c r="N33" s="22">
        <v>33</v>
      </c>
      <c r="O33" s="22">
        <v>4</v>
      </c>
      <c r="P33" s="10">
        <v>50</v>
      </c>
      <c r="Q33" s="10">
        <v>90</v>
      </c>
      <c r="R33" s="10">
        <v>287</v>
      </c>
      <c r="S33" s="10">
        <v>143</v>
      </c>
      <c r="T33" s="23">
        <f>26*1000/4800</f>
        <v>5.416666666666667</v>
      </c>
      <c r="U33" s="22">
        <v>379</v>
      </c>
      <c r="V33" s="22">
        <v>37</v>
      </c>
      <c r="W33" s="22"/>
      <c r="X33" s="22">
        <v>2</v>
      </c>
      <c r="Y33" s="22"/>
    </row>
    <row r="34" spans="1:25" s="9" customFormat="1" x14ac:dyDescent="0.35">
      <c r="A34" s="27" t="s">
        <v>72</v>
      </c>
      <c r="B34" s="10" t="s">
        <v>56</v>
      </c>
      <c r="C34" s="30" t="s">
        <v>68</v>
      </c>
      <c r="D34" s="10" t="s">
        <v>61</v>
      </c>
      <c r="E34" s="10" t="s">
        <v>68</v>
      </c>
      <c r="F34" s="22"/>
      <c r="G34" s="22"/>
      <c r="H34" s="22"/>
      <c r="I34" s="22"/>
      <c r="J34" s="22"/>
      <c r="K34" s="22"/>
      <c r="L34" s="22"/>
      <c r="M34" s="22"/>
      <c r="N34" s="22">
        <v>31</v>
      </c>
      <c r="O34" s="22">
        <v>4</v>
      </c>
      <c r="P34" s="10"/>
      <c r="Q34" s="10"/>
      <c r="R34" s="10"/>
      <c r="S34" s="10"/>
      <c r="T34" s="23">
        <f>48.1*1000/4800</f>
        <v>10.020833333333334</v>
      </c>
      <c r="U34" s="22">
        <v>484</v>
      </c>
      <c r="V34" s="22">
        <v>25</v>
      </c>
      <c r="W34" s="22"/>
      <c r="X34" s="22"/>
      <c r="Y34" s="22"/>
    </row>
    <row r="35" spans="1:25" s="14" customFormat="1" x14ac:dyDescent="0.35">
      <c r="A35" s="15" t="s">
        <v>0</v>
      </c>
      <c r="B35" s="15" t="s">
        <v>53</v>
      </c>
      <c r="C35" s="15" t="s">
        <v>57</v>
      </c>
      <c r="D35" s="15" t="s">
        <v>68</v>
      </c>
      <c r="E35" s="15" t="s">
        <v>68</v>
      </c>
      <c r="F35" s="15">
        <v>62.084833933573428</v>
      </c>
      <c r="G35" s="15">
        <v>9.1569961317860482</v>
      </c>
      <c r="H35" s="15">
        <v>25.396825396825399</v>
      </c>
      <c r="I35" s="15">
        <v>3.3613445378151257</v>
      </c>
      <c r="J35" s="15">
        <v>0</v>
      </c>
      <c r="K35" s="15">
        <v>80.55222088835535</v>
      </c>
      <c r="L35" s="15">
        <v>19.447779111644657</v>
      </c>
      <c r="M35" s="15">
        <v>0</v>
      </c>
      <c r="N35" s="15">
        <v>22</v>
      </c>
      <c r="O35" s="15">
        <v>1</v>
      </c>
      <c r="P35" s="15">
        <v>50</v>
      </c>
      <c r="Q35" s="16">
        <v>30</v>
      </c>
      <c r="R35" s="16">
        <v>944</v>
      </c>
      <c r="S35" s="16">
        <v>102</v>
      </c>
      <c r="T35" s="15">
        <f>108.7/4800*1000</f>
        <v>22.645833333333332</v>
      </c>
      <c r="U35" s="16">
        <v>151</v>
      </c>
      <c r="V35" s="15">
        <v>4</v>
      </c>
      <c r="W35" s="15">
        <v>22.4</v>
      </c>
      <c r="X35" s="15">
        <v>9.3000000000000007</v>
      </c>
      <c r="Y35" s="15">
        <v>9.6999999999999993</v>
      </c>
    </row>
    <row r="36" spans="1:25" s="14" customFormat="1" x14ac:dyDescent="0.35">
      <c r="A36" s="15" t="s">
        <v>10</v>
      </c>
      <c r="B36" s="15" t="s">
        <v>53</v>
      </c>
      <c r="C36" s="15" t="s">
        <v>57</v>
      </c>
      <c r="D36" s="15" t="s">
        <v>58</v>
      </c>
      <c r="E36" s="15" t="s">
        <v>68</v>
      </c>
      <c r="F36" s="15">
        <v>62.143431566174847</v>
      </c>
      <c r="G36" s="15">
        <v>8.6963322963594027</v>
      </c>
      <c r="H36" s="15">
        <v>25.110087045570921</v>
      </c>
      <c r="I36" s="15">
        <v>3.0501490918948218</v>
      </c>
      <c r="J36" s="15">
        <v>1</v>
      </c>
      <c r="K36" s="15">
        <v>76.1591604383689</v>
      </c>
      <c r="L36" s="15">
        <v>17.647291174534327</v>
      </c>
      <c r="M36" s="15">
        <v>6.1935483870967749</v>
      </c>
      <c r="N36" s="15">
        <v>25</v>
      </c>
      <c r="O36" s="15">
        <v>1</v>
      </c>
      <c r="P36" s="15">
        <v>50</v>
      </c>
      <c r="Q36" s="16">
        <v>26</v>
      </c>
      <c r="R36" s="16">
        <v>516</v>
      </c>
      <c r="S36" s="16">
        <v>99</v>
      </c>
      <c r="T36" s="15">
        <f>95.8/4800*1000</f>
        <v>19.958333333333332</v>
      </c>
      <c r="U36" s="16">
        <v>398</v>
      </c>
      <c r="V36" s="15">
        <v>3</v>
      </c>
      <c r="W36" s="15">
        <v>20.94</v>
      </c>
      <c r="X36" s="15">
        <v>5.21</v>
      </c>
      <c r="Y36" s="15">
        <v>6.5</v>
      </c>
    </row>
    <row r="37" spans="1:25" s="14" customFormat="1" x14ac:dyDescent="0.35">
      <c r="A37" s="15" t="s">
        <v>11</v>
      </c>
      <c r="B37" s="15" t="s">
        <v>53</v>
      </c>
      <c r="C37" s="15" t="s">
        <v>57</v>
      </c>
      <c r="D37" s="15" t="s">
        <v>58</v>
      </c>
      <c r="E37" s="15" t="s">
        <v>68</v>
      </c>
      <c r="F37" s="15">
        <v>62.202029198776287</v>
      </c>
      <c r="G37" s="15">
        <v>8.2356684609327608</v>
      </c>
      <c r="H37" s="15">
        <v>24.823348694316437</v>
      </c>
      <c r="I37" s="15">
        <v>2.7389536459745192</v>
      </c>
      <c r="J37" s="15">
        <v>2</v>
      </c>
      <c r="K37" s="15">
        <v>71.766099988382436</v>
      </c>
      <c r="L37" s="15">
        <v>15.846803237424007</v>
      </c>
      <c r="M37" s="15">
        <v>12.38709677419355</v>
      </c>
      <c r="N37" s="15">
        <v>26</v>
      </c>
      <c r="O37" s="15">
        <v>1</v>
      </c>
      <c r="P37" s="15">
        <v>50</v>
      </c>
      <c r="Q37" s="16">
        <v>22</v>
      </c>
      <c r="R37" s="16">
        <v>402</v>
      </c>
      <c r="S37" s="16">
        <v>132</v>
      </c>
      <c r="T37" s="15">
        <f>84.9/4800*1000</f>
        <v>17.687500000000004</v>
      </c>
      <c r="U37" s="16">
        <v>466</v>
      </c>
      <c r="V37" s="15">
        <v>8</v>
      </c>
      <c r="W37" s="15">
        <v>20.9</v>
      </c>
      <c r="X37" s="15">
        <v>3</v>
      </c>
      <c r="Y37" s="15">
        <v>3.7</v>
      </c>
    </row>
    <row r="38" spans="1:25" s="14" customFormat="1" x14ac:dyDescent="0.35">
      <c r="A38" s="15" t="s">
        <v>12</v>
      </c>
      <c r="B38" s="15" t="s">
        <v>53</v>
      </c>
      <c r="C38" s="15" t="s">
        <v>57</v>
      </c>
      <c r="D38" s="15" t="s">
        <v>58</v>
      </c>
      <c r="E38" s="15" t="s">
        <v>68</v>
      </c>
      <c r="F38" s="15">
        <v>62.260626831377706</v>
      </c>
      <c r="G38" s="15">
        <v>7.7750046255061163</v>
      </c>
      <c r="H38" s="15">
        <v>24.536610343061955</v>
      </c>
      <c r="I38" s="15">
        <v>2.4277582000542148</v>
      </c>
      <c r="J38" s="15">
        <v>2.9999999999999996</v>
      </c>
      <c r="K38" s="15">
        <v>67.373039538396</v>
      </c>
      <c r="L38" s="15">
        <v>14.046315300313674</v>
      </c>
      <c r="M38" s="15">
        <v>18.58064516129032</v>
      </c>
      <c r="N38" s="15">
        <v>28</v>
      </c>
      <c r="O38" s="15">
        <v>1</v>
      </c>
      <c r="P38" s="15">
        <v>50</v>
      </c>
      <c r="Q38" s="16">
        <v>23</v>
      </c>
      <c r="R38" s="16">
        <v>458</v>
      </c>
      <c r="S38" s="16">
        <v>162</v>
      </c>
      <c r="T38" s="15">
        <f>113.6/4800*1000</f>
        <v>23.666666666666664</v>
      </c>
      <c r="U38" s="16">
        <v>393</v>
      </c>
      <c r="V38" s="15">
        <v>15</v>
      </c>
      <c r="W38" s="15">
        <v>27</v>
      </c>
      <c r="X38" s="15">
        <v>2.8</v>
      </c>
      <c r="Y38" s="15">
        <v>3.8</v>
      </c>
    </row>
    <row r="39" spans="1:25" s="14" customFormat="1" x14ac:dyDescent="0.35">
      <c r="A39" s="15" t="s">
        <v>13</v>
      </c>
      <c r="B39" s="15" t="s">
        <v>53</v>
      </c>
      <c r="C39" s="15" t="s">
        <v>57</v>
      </c>
      <c r="D39" s="15" t="s">
        <v>58</v>
      </c>
      <c r="E39" s="15" t="s">
        <v>68</v>
      </c>
      <c r="F39" s="15">
        <v>62.31922446397914</v>
      </c>
      <c r="G39" s="15">
        <v>7.3143407900794735</v>
      </c>
      <c r="H39" s="15">
        <v>24.249871991807474</v>
      </c>
      <c r="I39" s="15">
        <v>2.1165627541339114</v>
      </c>
      <c r="J39" s="15">
        <v>4</v>
      </c>
      <c r="K39" s="15">
        <v>62.97997908840955</v>
      </c>
      <c r="L39" s="15">
        <v>12.245827363203347</v>
      </c>
      <c r="M39" s="15">
        <v>24.7741935483871</v>
      </c>
      <c r="N39" s="15">
        <v>30</v>
      </c>
      <c r="O39" s="15">
        <v>4</v>
      </c>
      <c r="P39" s="15">
        <v>50</v>
      </c>
      <c r="Q39" s="16">
        <v>22</v>
      </c>
      <c r="R39" s="16">
        <v>371</v>
      </c>
      <c r="S39" s="16">
        <v>148</v>
      </c>
      <c r="T39" s="15">
        <f>80.1/4800*1000</f>
        <v>16.687499999999996</v>
      </c>
      <c r="U39" s="16">
        <v>262</v>
      </c>
      <c r="V39" s="15">
        <v>11</v>
      </c>
      <c r="W39" s="15">
        <v>19.2</v>
      </c>
      <c r="X39" s="15">
        <v>2.5</v>
      </c>
      <c r="Y39" s="15">
        <v>4.5</v>
      </c>
    </row>
    <row r="40" spans="1:25" s="17" customFormat="1" x14ac:dyDescent="0.35">
      <c r="A40" s="18" t="s">
        <v>14</v>
      </c>
      <c r="B40" s="18" t="s">
        <v>54</v>
      </c>
      <c r="C40" s="18" t="s">
        <v>57</v>
      </c>
      <c r="D40" s="18" t="s">
        <v>68</v>
      </c>
      <c r="E40" s="18" t="s">
        <v>68</v>
      </c>
      <c r="F40" s="18">
        <v>58.809040857722408</v>
      </c>
      <c r="G40" s="18">
        <v>8.693132425383947</v>
      </c>
      <c r="H40" s="18">
        <v>29.55665024630542</v>
      </c>
      <c r="I40" s="18">
        <v>2.9411764705882355</v>
      </c>
      <c r="J40" s="18">
        <v>0</v>
      </c>
      <c r="K40" s="18">
        <v>82.983193277310932</v>
      </c>
      <c r="L40" s="18">
        <v>17.016806722689076</v>
      </c>
      <c r="M40" s="18">
        <v>0</v>
      </c>
      <c r="N40" s="18">
        <v>23</v>
      </c>
      <c r="O40" s="18">
        <v>1</v>
      </c>
      <c r="P40" s="18">
        <v>25</v>
      </c>
      <c r="Q40" s="19">
        <v>32</v>
      </c>
      <c r="R40" s="19">
        <v>823</v>
      </c>
      <c r="S40" s="19">
        <v>57</v>
      </c>
      <c r="T40" s="18">
        <f>47.9/4800*1000</f>
        <v>9.9791666666666661</v>
      </c>
      <c r="U40" s="18"/>
      <c r="V40" s="18">
        <v>6.5</v>
      </c>
      <c r="W40" s="18"/>
      <c r="X40" s="18"/>
      <c r="Y40" s="18"/>
    </row>
    <row r="41" spans="1:25" s="17" customFormat="1" x14ac:dyDescent="0.35">
      <c r="A41" s="18" t="s">
        <v>15</v>
      </c>
      <c r="B41" s="18" t="s">
        <v>54</v>
      </c>
      <c r="C41" s="18" t="s">
        <v>57</v>
      </c>
      <c r="D41" s="18" t="s">
        <v>63</v>
      </c>
      <c r="E41" s="18" t="s">
        <v>68</v>
      </c>
      <c r="F41" s="18">
        <v>56.303497033750517</v>
      </c>
      <c r="G41" s="18">
        <v>8.4178065196758052</v>
      </c>
      <c r="H41" s="18">
        <v>29.888007236758014</v>
      </c>
      <c r="I41" s="18">
        <v>2.6960784313725492</v>
      </c>
      <c r="J41" s="18">
        <v>0.77345309381237515</v>
      </c>
      <c r="K41" s="18">
        <v>84.401260504201673</v>
      </c>
      <c r="L41" s="18">
        <v>15.59873949579832</v>
      </c>
      <c r="M41" s="18">
        <v>0</v>
      </c>
      <c r="N41" s="18">
        <v>25</v>
      </c>
      <c r="O41" s="18">
        <v>1</v>
      </c>
      <c r="P41" s="18">
        <v>25</v>
      </c>
      <c r="Q41" s="19">
        <v>36</v>
      </c>
      <c r="R41" s="19">
        <v>622</v>
      </c>
      <c r="S41" s="19">
        <v>69</v>
      </c>
      <c r="T41" s="18">
        <f>36.9/4800*1000</f>
        <v>7.6875</v>
      </c>
      <c r="U41" s="18"/>
      <c r="V41" s="18">
        <v>9</v>
      </c>
      <c r="W41" s="18"/>
      <c r="X41" s="18"/>
      <c r="Y41" s="18"/>
    </row>
    <row r="42" spans="1:25" s="17" customFormat="1" x14ac:dyDescent="0.35">
      <c r="A42" s="18" t="s">
        <v>16</v>
      </c>
      <c r="B42" s="18" t="s">
        <v>54</v>
      </c>
      <c r="C42" s="18" t="s">
        <v>57</v>
      </c>
      <c r="D42" s="18" t="s">
        <v>63</v>
      </c>
      <c r="E42" s="18" t="s">
        <v>68</v>
      </c>
      <c r="F42" s="18">
        <v>53.797953209778647</v>
      </c>
      <c r="G42" s="18">
        <v>8.1424806139676598</v>
      </c>
      <c r="H42" s="18">
        <v>30.219364227210608</v>
      </c>
      <c r="I42" s="18">
        <v>2.4509803921568616</v>
      </c>
      <c r="J42" s="18">
        <v>1.5469061876247503</v>
      </c>
      <c r="K42" s="18">
        <v>85.819327731092443</v>
      </c>
      <c r="L42" s="18">
        <v>14.180672268907555</v>
      </c>
      <c r="M42" s="18">
        <v>0</v>
      </c>
      <c r="N42" s="18">
        <v>28</v>
      </c>
      <c r="O42" s="18">
        <v>1</v>
      </c>
      <c r="P42" s="18">
        <v>25</v>
      </c>
      <c r="Q42" s="19">
        <v>29</v>
      </c>
      <c r="R42" s="19">
        <v>576</v>
      </c>
      <c r="S42" s="19">
        <v>68</v>
      </c>
      <c r="T42" s="18">
        <f>34/4800*1000</f>
        <v>7.083333333333333</v>
      </c>
      <c r="U42" s="18"/>
      <c r="V42" s="18">
        <v>11</v>
      </c>
      <c r="W42" s="18"/>
      <c r="X42" s="18"/>
      <c r="Y42" s="18"/>
    </row>
    <row r="43" spans="1:25" s="17" customFormat="1" x14ac:dyDescent="0.35">
      <c r="A43" s="18" t="s">
        <v>17</v>
      </c>
      <c r="B43" s="18" t="s">
        <v>54</v>
      </c>
      <c r="C43" s="18" t="s">
        <v>57</v>
      </c>
      <c r="D43" s="18" t="s">
        <v>63</v>
      </c>
      <c r="E43" s="18" t="s">
        <v>68</v>
      </c>
      <c r="F43" s="18">
        <v>51.292409385806764</v>
      </c>
      <c r="G43" s="18">
        <v>7.8671547082595179</v>
      </c>
      <c r="H43" s="18">
        <v>30.550721217663195</v>
      </c>
      <c r="I43" s="18">
        <v>2.2058823529411766</v>
      </c>
      <c r="J43" s="18">
        <v>2.3203592814371259</v>
      </c>
      <c r="K43" s="18">
        <v>87.237394957983199</v>
      </c>
      <c r="L43" s="18">
        <v>12.762605042016807</v>
      </c>
      <c r="M43" s="18">
        <v>0</v>
      </c>
      <c r="N43" s="18">
        <v>29</v>
      </c>
      <c r="O43" s="18">
        <v>3</v>
      </c>
      <c r="P43" s="18">
        <v>25</v>
      </c>
      <c r="Q43" s="19">
        <v>26</v>
      </c>
      <c r="R43" s="19">
        <v>416</v>
      </c>
      <c r="S43" s="19">
        <v>71</v>
      </c>
      <c r="T43" s="18">
        <f>34.2/4800*1000</f>
        <v>7.125</v>
      </c>
      <c r="U43" s="18"/>
      <c r="V43" s="18">
        <v>10.6</v>
      </c>
      <c r="W43" s="18"/>
      <c r="X43" s="18"/>
      <c r="Y43" s="18"/>
    </row>
    <row r="44" spans="1:25" s="17" customFormat="1" x14ac:dyDescent="0.35">
      <c r="A44" s="18" t="s">
        <v>18</v>
      </c>
      <c r="B44" s="18" t="s">
        <v>54</v>
      </c>
      <c r="C44" s="18" t="s">
        <v>57</v>
      </c>
      <c r="D44" s="18" t="s">
        <v>62</v>
      </c>
      <c r="E44" s="18" t="s">
        <v>68</v>
      </c>
      <c r="F44" s="18">
        <v>58.157619682785231</v>
      </c>
      <c r="G44" s="18">
        <v>8.7278307573943916</v>
      </c>
      <c r="H44" s="18">
        <v>30.645295258375942</v>
      </c>
      <c r="I44" s="18">
        <v>2.7830487033523084</v>
      </c>
      <c r="J44" s="18">
        <v>1.2970168612191959</v>
      </c>
      <c r="K44" s="18">
        <v>83.89807535917592</v>
      </c>
      <c r="L44" s="18">
        <v>16.101924640824073</v>
      </c>
      <c r="M44" s="18">
        <v>0</v>
      </c>
      <c r="N44" s="18">
        <v>26</v>
      </c>
      <c r="O44" s="18">
        <v>1</v>
      </c>
      <c r="P44" s="18">
        <v>25</v>
      </c>
      <c r="Q44" s="19">
        <v>35</v>
      </c>
      <c r="R44" s="19">
        <v>383</v>
      </c>
      <c r="S44" s="19">
        <v>60</v>
      </c>
      <c r="T44" s="18">
        <f>31.5*1000/4800</f>
        <v>6.5625</v>
      </c>
      <c r="U44" s="18"/>
      <c r="V44" s="18">
        <v>24.3</v>
      </c>
      <c r="W44" s="18"/>
      <c r="X44" s="18"/>
      <c r="Y44" s="18"/>
    </row>
    <row r="45" spans="1:25" s="17" customFormat="1" x14ac:dyDescent="0.35">
      <c r="A45" s="18" t="s">
        <v>19</v>
      </c>
      <c r="B45" s="18" t="s">
        <v>54</v>
      </c>
      <c r="C45" s="18" t="s">
        <v>57</v>
      </c>
      <c r="D45" s="18" t="s">
        <v>62</v>
      </c>
      <c r="E45" s="18" t="s">
        <v>68</v>
      </c>
      <c r="F45" s="18">
        <v>57.506198507848069</v>
      </c>
      <c r="G45" s="18">
        <v>8.7625290894048362</v>
      </c>
      <c r="H45" s="18">
        <v>31.73394027044646</v>
      </c>
      <c r="I45" s="18">
        <v>2.6249209361163821</v>
      </c>
      <c r="J45" s="18">
        <v>2.5940337224383918</v>
      </c>
      <c r="K45" s="18">
        <v>84.812957441040936</v>
      </c>
      <c r="L45" s="18">
        <v>15.187042558959069</v>
      </c>
      <c r="M45" s="18">
        <v>0</v>
      </c>
      <c r="N45" s="18">
        <v>28</v>
      </c>
      <c r="O45" s="18">
        <v>1</v>
      </c>
      <c r="P45" s="18">
        <v>25</v>
      </c>
      <c r="Q45" s="19">
        <v>38</v>
      </c>
      <c r="R45" s="19">
        <v>449</v>
      </c>
      <c r="S45" s="19">
        <v>67</v>
      </c>
      <c r="T45" s="18">
        <f>38.4/4800*1000</f>
        <v>8</v>
      </c>
      <c r="U45" s="18"/>
      <c r="V45" s="18">
        <v>12.8</v>
      </c>
      <c r="W45" s="18"/>
      <c r="X45" s="18"/>
      <c r="Y45" s="18"/>
    </row>
    <row r="46" spans="1:25" s="17" customFormat="1" x14ac:dyDescent="0.35">
      <c r="A46" s="18" t="s">
        <v>20</v>
      </c>
      <c r="B46" s="18" t="s">
        <v>54</v>
      </c>
      <c r="C46" s="18" t="s">
        <v>57</v>
      </c>
      <c r="D46" s="18" t="s">
        <v>62</v>
      </c>
      <c r="E46" s="18" t="s">
        <v>68</v>
      </c>
      <c r="F46" s="18">
        <v>56.854777332910899</v>
      </c>
      <c r="G46" s="18">
        <v>8.797227421415279</v>
      </c>
      <c r="H46" s="18">
        <v>32.822585282516989</v>
      </c>
      <c r="I46" s="18">
        <v>2.466793168880455</v>
      </c>
      <c r="J46" s="18">
        <v>3.8910505836575879</v>
      </c>
      <c r="K46" s="18">
        <v>85.727839522905938</v>
      </c>
      <c r="L46" s="18">
        <v>14.272160477094062</v>
      </c>
      <c r="M46" s="18">
        <v>0</v>
      </c>
      <c r="N46" s="18">
        <v>29</v>
      </c>
      <c r="O46" s="18">
        <v>1</v>
      </c>
      <c r="P46" s="18">
        <v>25</v>
      </c>
      <c r="Q46" s="19">
        <v>38</v>
      </c>
      <c r="R46" s="19">
        <v>628</v>
      </c>
      <c r="S46" s="19">
        <v>62</v>
      </c>
      <c r="T46" s="18">
        <f>38.4/4800*1000</f>
        <v>8</v>
      </c>
      <c r="U46" s="18"/>
      <c r="V46" s="18">
        <v>14.5</v>
      </c>
      <c r="W46" s="18"/>
      <c r="X46" s="18"/>
      <c r="Y46" s="18"/>
    </row>
    <row r="47" spans="1:25" x14ac:dyDescent="0.35">
      <c r="A47" s="4" t="s">
        <v>0</v>
      </c>
      <c r="B47" s="4" t="s">
        <v>53</v>
      </c>
      <c r="C47" s="4" t="s">
        <v>57</v>
      </c>
      <c r="D47" s="4" t="s">
        <v>68</v>
      </c>
      <c r="E47" s="4" t="s">
        <v>68</v>
      </c>
      <c r="F47" s="2">
        <v>62.084833930000002</v>
      </c>
      <c r="G47" s="2">
        <v>9.1569961319999997</v>
      </c>
      <c r="H47" s="2">
        <v>25.396825400000001</v>
      </c>
      <c r="I47" s="2">
        <v>3.361344538</v>
      </c>
      <c r="J47" s="2">
        <v>0</v>
      </c>
      <c r="K47" s="2">
        <v>80.552220890000001</v>
      </c>
      <c r="L47" s="2">
        <v>19.447779109999999</v>
      </c>
      <c r="M47" s="2">
        <v>0</v>
      </c>
      <c r="N47" s="2">
        <v>21</v>
      </c>
      <c r="O47" s="26">
        <v>1</v>
      </c>
      <c r="P47" s="2">
        <v>50</v>
      </c>
      <c r="Q47" s="2">
        <v>37</v>
      </c>
      <c r="R47" s="2">
        <v>962</v>
      </c>
      <c r="S47" s="2">
        <v>95</v>
      </c>
      <c r="T47" s="2">
        <f>89.7*1000/4800</f>
        <v>18.6875</v>
      </c>
      <c r="U47" s="2">
        <v>331</v>
      </c>
      <c r="V47" s="2">
        <v>0</v>
      </c>
      <c r="W47" s="2"/>
      <c r="X47" s="2">
        <v>10.1</v>
      </c>
      <c r="Y47" s="2"/>
    </row>
    <row r="48" spans="1:25" s="11" customFormat="1" x14ac:dyDescent="0.35">
      <c r="A48" s="12" t="s">
        <v>8</v>
      </c>
      <c r="B48" s="12" t="s">
        <v>55</v>
      </c>
      <c r="C48" s="12" t="s">
        <v>57</v>
      </c>
      <c r="D48" s="12" t="s">
        <v>68</v>
      </c>
      <c r="E48" s="12" t="s">
        <v>68</v>
      </c>
      <c r="F48" s="24">
        <v>61.169083020000002</v>
      </c>
      <c r="G48" s="24">
        <v>9.0959460710000002</v>
      </c>
      <c r="H48" s="24">
        <v>26.37362637</v>
      </c>
      <c r="I48" s="24">
        <v>3.361344538</v>
      </c>
      <c r="J48" s="24">
        <v>0</v>
      </c>
      <c r="K48" s="24">
        <v>80.552220890000001</v>
      </c>
      <c r="L48" s="24">
        <v>19.447779109999999</v>
      </c>
      <c r="M48" s="24">
        <v>0</v>
      </c>
      <c r="N48" s="24">
        <v>22</v>
      </c>
      <c r="O48" s="24">
        <v>1</v>
      </c>
      <c r="P48" s="12">
        <v>50</v>
      </c>
      <c r="Q48" s="24">
        <v>26</v>
      </c>
      <c r="R48" s="24">
        <v>1101</v>
      </c>
      <c r="S48" s="24">
        <v>83</v>
      </c>
      <c r="T48" s="24">
        <f>90.6*1000/4800</f>
        <v>18.875</v>
      </c>
      <c r="U48" s="24"/>
      <c r="V48" s="24">
        <v>0</v>
      </c>
      <c r="W48" s="13"/>
      <c r="X48" s="24">
        <v>13.3</v>
      </c>
      <c r="Y48" s="13"/>
    </row>
    <row r="49" spans="1:25" s="11" customFormat="1" x14ac:dyDescent="0.35">
      <c r="A49" s="12" t="s">
        <v>74</v>
      </c>
      <c r="B49" s="12" t="s">
        <v>55</v>
      </c>
      <c r="C49" s="12" t="s">
        <v>57</v>
      </c>
      <c r="D49" s="12" t="s">
        <v>59</v>
      </c>
      <c r="E49" s="12" t="s">
        <v>68</v>
      </c>
      <c r="F49" s="24">
        <v>53.40126721</v>
      </c>
      <c r="G49" s="24">
        <v>8.4677404460000005</v>
      </c>
      <c r="H49" s="24">
        <v>29.390050810000002</v>
      </c>
      <c r="I49" s="24">
        <v>4.7409415380000004</v>
      </c>
      <c r="J49" s="24">
        <v>4</v>
      </c>
      <c r="K49" s="24">
        <v>83.021879720000001</v>
      </c>
      <c r="L49" s="24">
        <v>16.978120279999999</v>
      </c>
      <c r="M49" s="24">
        <v>0</v>
      </c>
      <c r="N49" s="24">
        <v>27</v>
      </c>
      <c r="O49" s="24">
        <v>1</v>
      </c>
      <c r="P49" s="12">
        <v>50</v>
      </c>
      <c r="Q49" s="24">
        <v>29</v>
      </c>
      <c r="R49" s="24">
        <v>627</v>
      </c>
      <c r="S49" s="24">
        <v>58</v>
      </c>
      <c r="T49" s="24">
        <f>63.1*1000/4800</f>
        <v>13.145833333333334</v>
      </c>
      <c r="U49" s="24"/>
      <c r="V49" s="24">
        <v>12</v>
      </c>
      <c r="W49" s="12"/>
      <c r="X49" s="24">
        <v>10.8</v>
      </c>
      <c r="Y49" s="12"/>
    </row>
    <row r="50" spans="1:25" s="11" customFormat="1" x14ac:dyDescent="0.35">
      <c r="A50" s="12" t="s">
        <v>73</v>
      </c>
      <c r="B50" s="12" t="s">
        <v>55</v>
      </c>
      <c r="C50" s="12" t="s">
        <v>57</v>
      </c>
      <c r="D50" s="12" t="s">
        <v>58</v>
      </c>
      <c r="E50" s="12" t="s">
        <v>68</v>
      </c>
      <c r="F50" s="24">
        <v>61.74259679</v>
      </c>
      <c r="G50" s="24">
        <v>7.2758989449999998</v>
      </c>
      <c r="H50" s="24">
        <v>24.864941510000001</v>
      </c>
      <c r="I50" s="24">
        <v>2.1165627539999998</v>
      </c>
      <c r="J50" s="24">
        <v>4</v>
      </c>
      <c r="K50" s="24">
        <v>62.97997909</v>
      </c>
      <c r="L50" s="24">
        <v>12.24582736</v>
      </c>
      <c r="M50" s="24">
        <v>24.77419355</v>
      </c>
      <c r="N50" s="24">
        <v>29</v>
      </c>
      <c r="O50" s="24">
        <v>4</v>
      </c>
      <c r="P50" s="12">
        <v>50</v>
      </c>
      <c r="Q50" s="24">
        <v>25</v>
      </c>
      <c r="R50" s="24">
        <v>600</v>
      </c>
      <c r="S50" s="24">
        <v>108</v>
      </c>
      <c r="T50" s="24">
        <f>75.7*1000/4800</f>
        <v>15.770833333333334</v>
      </c>
      <c r="U50" s="24"/>
      <c r="V50" s="24">
        <v>14</v>
      </c>
      <c r="W50" s="12"/>
      <c r="X50" s="24">
        <v>5.6</v>
      </c>
      <c r="Y50" s="12"/>
    </row>
    <row r="51" spans="1:25" s="11" customFormat="1" x14ac:dyDescent="0.35">
      <c r="A51" s="12" t="s">
        <v>40</v>
      </c>
      <c r="B51" s="12" t="s">
        <v>55</v>
      </c>
      <c r="C51" s="12" t="s">
        <v>57</v>
      </c>
      <c r="D51" s="12" t="s">
        <v>59</v>
      </c>
      <c r="E51" s="12" t="s">
        <v>58</v>
      </c>
      <c r="F51" s="24">
        <v>57.571931999999997</v>
      </c>
      <c r="G51" s="24">
        <v>7.8718196960000002</v>
      </c>
      <c r="H51" s="24">
        <v>27.12749616</v>
      </c>
      <c r="I51" s="24">
        <v>3.4287521459999999</v>
      </c>
      <c r="J51" s="24">
        <v>4</v>
      </c>
      <c r="K51" s="24">
        <v>73.000929400000004</v>
      </c>
      <c r="L51" s="24">
        <v>14.611973819999999</v>
      </c>
      <c r="M51" s="24">
        <v>12.387096769999999</v>
      </c>
      <c r="N51" s="24">
        <v>28</v>
      </c>
      <c r="O51" s="24">
        <v>4</v>
      </c>
      <c r="P51" s="12">
        <v>50</v>
      </c>
      <c r="Q51" s="24">
        <v>28</v>
      </c>
      <c r="R51" s="24">
        <v>408</v>
      </c>
      <c r="S51" s="24">
        <v>116</v>
      </c>
      <c r="T51" s="24">
        <f>60.5*1000/4800</f>
        <v>12.604166666666666</v>
      </c>
      <c r="U51" s="24"/>
      <c r="V51" s="24">
        <v>10</v>
      </c>
      <c r="W51" s="12"/>
      <c r="X51" s="24">
        <v>3.5</v>
      </c>
      <c r="Y51" s="12"/>
    </row>
    <row r="52" spans="1:25" s="11" customFormat="1" x14ac:dyDescent="0.35">
      <c r="A52" s="12" t="s">
        <v>0</v>
      </c>
      <c r="B52" s="12" t="s">
        <v>53</v>
      </c>
      <c r="C52" s="12" t="s">
        <v>57</v>
      </c>
      <c r="D52" s="12" t="s">
        <v>68</v>
      </c>
      <c r="E52" s="12" t="s">
        <v>68</v>
      </c>
      <c r="F52" s="12">
        <v>62.0848339335734</v>
      </c>
      <c r="G52" s="12">
        <v>9.15699613178605</v>
      </c>
      <c r="H52" s="12">
        <v>25.396825396825399</v>
      </c>
      <c r="I52" s="12">
        <v>3.3613445378151301</v>
      </c>
      <c r="J52" s="12">
        <v>0</v>
      </c>
      <c r="K52" s="12">
        <v>80.552220888355393</v>
      </c>
      <c r="L52" s="12">
        <v>19.447779111644699</v>
      </c>
      <c r="M52" s="12">
        <v>0</v>
      </c>
      <c r="N52" s="12">
        <v>23</v>
      </c>
      <c r="O52" s="12">
        <v>1</v>
      </c>
      <c r="P52" s="12">
        <v>50</v>
      </c>
      <c r="Q52" s="13">
        <v>13</v>
      </c>
      <c r="R52" s="13">
        <v>706</v>
      </c>
      <c r="S52" s="13">
        <v>67</v>
      </c>
      <c r="T52" s="29">
        <f>103.5*1000/4800</f>
        <v>21.5625</v>
      </c>
      <c r="U52" s="24">
        <v>332</v>
      </c>
      <c r="V52" s="24">
        <v>0</v>
      </c>
      <c r="W52" s="24">
        <v>22</v>
      </c>
      <c r="X52" s="24">
        <v>10.5</v>
      </c>
      <c r="Y52" s="24">
        <v>12.9</v>
      </c>
    </row>
    <row r="53" spans="1:25" s="11" customFormat="1" x14ac:dyDescent="0.35">
      <c r="A53" s="12" t="s">
        <v>37</v>
      </c>
      <c r="B53" s="12" t="s">
        <v>53</v>
      </c>
      <c r="C53" s="12" t="s">
        <v>57</v>
      </c>
      <c r="D53" s="12" t="s">
        <v>59</v>
      </c>
      <c r="E53" s="12" t="s">
        <v>68</v>
      </c>
      <c r="F53" s="12">
        <v>54.2007276</v>
      </c>
      <c r="G53" s="12">
        <v>8.5210378060000007</v>
      </c>
      <c r="H53" s="12">
        <v>28.537293049999999</v>
      </c>
      <c r="I53" s="12">
        <v>4.7409415380000004</v>
      </c>
      <c r="J53" s="12">
        <v>4</v>
      </c>
      <c r="K53" s="12">
        <v>83.021879720000001</v>
      </c>
      <c r="L53" s="12">
        <v>16.978120279999999</v>
      </c>
      <c r="M53" s="12">
        <v>0</v>
      </c>
      <c r="N53" s="12">
        <v>32</v>
      </c>
      <c r="O53" s="12">
        <v>3</v>
      </c>
      <c r="P53" s="12">
        <v>50</v>
      </c>
      <c r="Q53" s="24">
        <v>23</v>
      </c>
      <c r="R53" s="24">
        <v>358</v>
      </c>
      <c r="S53" s="24">
        <v>123</v>
      </c>
      <c r="T53" s="29">
        <f>76.7*1000/4800</f>
        <v>15.979166666666666</v>
      </c>
      <c r="U53" s="12"/>
      <c r="V53" s="24">
        <v>18</v>
      </c>
      <c r="W53" s="24">
        <v>18.399999999999999</v>
      </c>
      <c r="X53" s="24">
        <v>2.9</v>
      </c>
      <c r="Y53" s="24">
        <v>4.9000000000000004</v>
      </c>
    </row>
    <row r="54" spans="1:25" s="11" customFormat="1" x14ac:dyDescent="0.35">
      <c r="A54" s="12" t="s">
        <v>9</v>
      </c>
      <c r="B54" s="12" t="s">
        <v>53</v>
      </c>
      <c r="C54" s="12" t="s">
        <v>57</v>
      </c>
      <c r="D54" s="12" t="s">
        <v>58</v>
      </c>
      <c r="E54" s="12" t="s">
        <v>68</v>
      </c>
      <c r="F54" s="24">
        <v>62.319224460000001</v>
      </c>
      <c r="G54" s="24">
        <v>7.3143407900000001</v>
      </c>
      <c r="H54" s="24">
        <v>24.249871989999999</v>
      </c>
      <c r="I54" s="24">
        <v>2.1165627539999998</v>
      </c>
      <c r="J54" s="24">
        <v>4</v>
      </c>
      <c r="K54" s="24">
        <v>62.97997909</v>
      </c>
      <c r="L54" s="24">
        <v>12.24582736</v>
      </c>
      <c r="M54" s="24">
        <v>24.77419355</v>
      </c>
      <c r="N54" s="24">
        <v>32</v>
      </c>
      <c r="O54" s="24">
        <v>1</v>
      </c>
      <c r="P54" s="12">
        <v>50</v>
      </c>
      <c r="Q54" s="24">
        <v>19</v>
      </c>
      <c r="R54" s="24">
        <v>346</v>
      </c>
      <c r="S54" s="24">
        <v>75</v>
      </c>
      <c r="T54" s="24">
        <f>69.5*1000/4800</f>
        <v>14.479166666666666</v>
      </c>
      <c r="U54" s="24"/>
      <c r="V54" s="24">
        <v>10</v>
      </c>
      <c r="W54" s="12"/>
      <c r="X54" s="24">
        <v>4.5999999999999996</v>
      </c>
      <c r="Y54" s="12"/>
    </row>
    <row r="55" spans="1:25" s="11" customFormat="1" x14ac:dyDescent="0.35">
      <c r="A55" s="12" t="s">
        <v>41</v>
      </c>
      <c r="B55" s="12" t="s">
        <v>53</v>
      </c>
      <c r="C55" s="12" t="s">
        <v>57</v>
      </c>
      <c r="D55" s="12" t="s">
        <v>59</v>
      </c>
      <c r="E55" s="12" t="s">
        <v>58</v>
      </c>
      <c r="F55" s="24">
        <v>58.259976029999997</v>
      </c>
      <c r="G55" s="24">
        <v>7.917689298</v>
      </c>
      <c r="H55" s="24">
        <v>26.393582519999999</v>
      </c>
      <c r="I55" s="24">
        <v>3.4287521459999999</v>
      </c>
      <c r="J55" s="24">
        <v>4</v>
      </c>
      <c r="K55" s="24">
        <v>73.000929400000004</v>
      </c>
      <c r="L55" s="24">
        <v>14.611973819999999</v>
      </c>
      <c r="M55" s="24">
        <v>12.387096769999999</v>
      </c>
      <c r="N55" s="24">
        <v>31</v>
      </c>
      <c r="O55" s="24">
        <v>1</v>
      </c>
      <c r="P55" s="12">
        <v>50</v>
      </c>
      <c r="Q55" s="24">
        <v>20</v>
      </c>
      <c r="R55" s="24">
        <v>445</v>
      </c>
      <c r="S55" s="24">
        <v>96</v>
      </c>
      <c r="T55" s="24">
        <f>60.5*1000/4800</f>
        <v>12.604166666666666</v>
      </c>
      <c r="U55" s="24"/>
      <c r="V55" s="24">
        <v>4</v>
      </c>
      <c r="W55" s="12"/>
      <c r="X55" s="24">
        <v>4.5999999999999996</v>
      </c>
      <c r="Y55" s="1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6646-A4A2-4FCE-A84B-40B7F6A4A981}">
  <dimension ref="A1:Q40"/>
  <sheetViews>
    <sheetView zoomScale="49" zoomScaleNormal="85" workbookViewId="0">
      <selection activeCell="A18" sqref="A18:XFD18"/>
    </sheetView>
  </sheetViews>
  <sheetFormatPr defaultRowHeight="14.5" x14ac:dyDescent="0.35"/>
  <cols>
    <col min="1" max="1" width="29.453125" style="26" bestFit="1" customWidth="1"/>
    <col min="2" max="5" width="8.7265625" style="26"/>
    <col min="6" max="6" width="29.453125" style="26" bestFit="1" customWidth="1"/>
    <col min="7" max="7" width="31.6328125" style="2" customWidth="1"/>
    <col min="8" max="15" width="8.7265625" style="26"/>
    <col min="16" max="16" width="8.7265625" style="2"/>
    <col min="17" max="17" width="26.81640625" style="2" bestFit="1" customWidth="1"/>
    <col min="18" max="16384" width="8.7265625" style="26"/>
  </cols>
  <sheetData>
    <row r="1" spans="1:17" x14ac:dyDescent="0.35">
      <c r="A1" s="4"/>
      <c r="B1" s="4" t="s">
        <v>87</v>
      </c>
      <c r="C1" s="4" t="s">
        <v>88</v>
      </c>
      <c r="D1" s="4" t="s">
        <v>66</v>
      </c>
      <c r="E1" s="4" t="s">
        <v>67</v>
      </c>
      <c r="F1" s="2" t="s">
        <v>80</v>
      </c>
      <c r="G1" s="2" t="s">
        <v>79</v>
      </c>
      <c r="H1" s="2" t="s">
        <v>78</v>
      </c>
      <c r="I1" s="2" t="s">
        <v>77</v>
      </c>
      <c r="J1" s="2" t="s">
        <v>76</v>
      </c>
      <c r="K1" s="2" t="s">
        <v>75</v>
      </c>
      <c r="L1" s="2" t="s">
        <v>81</v>
      </c>
      <c r="M1" s="2" t="s">
        <v>82</v>
      </c>
      <c r="N1" s="2" t="s">
        <v>52</v>
      </c>
      <c r="O1" s="2" t="s">
        <v>33</v>
      </c>
      <c r="P1" s="2" t="s">
        <v>83</v>
      </c>
      <c r="Q1" s="2" t="s">
        <v>22</v>
      </c>
    </row>
    <row r="2" spans="1:17" x14ac:dyDescent="0.35">
      <c r="A2" s="25" t="s">
        <v>34</v>
      </c>
      <c r="B2" s="4" t="s">
        <v>53</v>
      </c>
      <c r="C2" s="4" t="s">
        <v>57</v>
      </c>
      <c r="D2" s="4" t="s">
        <v>59</v>
      </c>
      <c r="E2" s="4" t="s">
        <v>68</v>
      </c>
      <c r="F2" s="4">
        <v>60.113807350000002</v>
      </c>
      <c r="G2" s="4">
        <v>8.9980065499999995</v>
      </c>
      <c r="H2" s="4">
        <v>26.18194231</v>
      </c>
      <c r="I2" s="4">
        <v>3.7062437880000001</v>
      </c>
      <c r="J2" s="4">
        <v>1</v>
      </c>
      <c r="K2" s="4">
        <v>81.169635600000007</v>
      </c>
      <c r="L2" s="4">
        <v>18.830364400000001</v>
      </c>
      <c r="M2" s="4">
        <v>0</v>
      </c>
      <c r="N2" s="4">
        <v>27</v>
      </c>
      <c r="O2" s="4">
        <v>1</v>
      </c>
      <c r="P2" s="4">
        <v>50</v>
      </c>
      <c r="Q2" s="20">
        <v>546</v>
      </c>
    </row>
    <row r="3" spans="1:17" x14ac:dyDescent="0.35">
      <c r="A3" s="25" t="s">
        <v>35</v>
      </c>
      <c r="B3" s="4" t="s">
        <v>53</v>
      </c>
      <c r="C3" s="4" t="s">
        <v>57</v>
      </c>
      <c r="D3" s="4" t="s">
        <v>59</v>
      </c>
      <c r="E3" s="4" t="s">
        <v>68</v>
      </c>
      <c r="F3" s="4">
        <v>58.142780770000002</v>
      </c>
      <c r="G3" s="4">
        <v>8.8390169689999993</v>
      </c>
      <c r="H3" s="4">
        <v>26.96705923</v>
      </c>
      <c r="I3" s="4">
        <v>4.0511430380000002</v>
      </c>
      <c r="J3" s="4">
        <v>2</v>
      </c>
      <c r="K3" s="4">
        <v>81.787050300000004</v>
      </c>
      <c r="L3" s="4">
        <v>18.212949699999999</v>
      </c>
      <c r="M3" s="4">
        <v>0</v>
      </c>
      <c r="N3" s="4">
        <v>32</v>
      </c>
      <c r="O3" s="4">
        <v>1</v>
      </c>
      <c r="P3" s="4">
        <v>50</v>
      </c>
      <c r="Q3" s="20">
        <v>539</v>
      </c>
    </row>
    <row r="4" spans="1:17" x14ac:dyDescent="0.35">
      <c r="A4" s="25" t="s">
        <v>36</v>
      </c>
      <c r="B4" s="4" t="s">
        <v>53</v>
      </c>
      <c r="C4" s="4" t="s">
        <v>57</v>
      </c>
      <c r="D4" s="4" t="s">
        <v>59</v>
      </c>
      <c r="E4" s="4" t="s">
        <v>68</v>
      </c>
      <c r="F4" s="4">
        <v>56.171754190000001</v>
      </c>
      <c r="G4" s="4">
        <v>8.6800273870000009</v>
      </c>
      <c r="H4" s="4">
        <v>27.75217614</v>
      </c>
      <c r="I4" s="4">
        <v>4.3960422880000003</v>
      </c>
      <c r="J4" s="4">
        <v>3</v>
      </c>
      <c r="K4" s="4">
        <v>82.404465009999996</v>
      </c>
      <c r="L4" s="4">
        <v>17.595534990000001</v>
      </c>
      <c r="M4" s="4">
        <v>0</v>
      </c>
      <c r="N4" s="4">
        <v>32</v>
      </c>
      <c r="O4" s="4">
        <v>1</v>
      </c>
      <c r="P4" s="4">
        <v>50</v>
      </c>
      <c r="Q4" s="20">
        <v>421</v>
      </c>
    </row>
    <row r="5" spans="1:17" x14ac:dyDescent="0.35">
      <c r="A5" s="25" t="s">
        <v>38</v>
      </c>
      <c r="B5" s="4" t="s">
        <v>53</v>
      </c>
      <c r="C5" s="4" t="s">
        <v>57</v>
      </c>
      <c r="D5" s="4" t="s">
        <v>59</v>
      </c>
      <c r="E5" s="4" t="s">
        <v>68</v>
      </c>
      <c r="F5" s="2">
        <v>52.22970102</v>
      </c>
      <c r="G5" s="2">
        <v>8.3620482240000005</v>
      </c>
      <c r="H5" s="2">
        <v>29.322409969999999</v>
      </c>
      <c r="I5" s="2">
        <v>5.0858407879999996</v>
      </c>
      <c r="J5" s="2">
        <v>5</v>
      </c>
      <c r="K5" s="2">
        <v>83.639294430000007</v>
      </c>
      <c r="L5" s="2">
        <v>16.36070557</v>
      </c>
      <c r="M5" s="2">
        <v>0</v>
      </c>
      <c r="N5" s="2">
        <v>32</v>
      </c>
      <c r="O5" s="4">
        <v>4</v>
      </c>
      <c r="P5" s="4">
        <v>50</v>
      </c>
      <c r="Q5" s="20">
        <v>364</v>
      </c>
    </row>
    <row r="6" spans="1:17" x14ac:dyDescent="0.35">
      <c r="A6" s="25" t="s">
        <v>1</v>
      </c>
      <c r="B6" s="4" t="s">
        <v>53</v>
      </c>
      <c r="C6" s="4" t="s">
        <v>57</v>
      </c>
      <c r="D6" s="4" t="s">
        <v>61</v>
      </c>
      <c r="E6" s="4" t="s">
        <v>68</v>
      </c>
      <c r="F6" s="2">
        <v>58.291969187675079</v>
      </c>
      <c r="G6" s="2">
        <v>8.7528401027077507</v>
      </c>
      <c r="H6" s="2">
        <v>27.181650793650796</v>
      </c>
      <c r="I6" s="2">
        <v>4.7826470588235281</v>
      </c>
      <c r="J6" s="2">
        <v>0.99089285714285724</v>
      </c>
      <c r="K6" s="2">
        <v>87.863613445378149</v>
      </c>
      <c r="L6" s="2">
        <v>12.136386554621849</v>
      </c>
      <c r="M6" s="2">
        <v>0</v>
      </c>
      <c r="N6" s="2">
        <v>25</v>
      </c>
      <c r="O6" s="2">
        <v>2</v>
      </c>
      <c r="P6" s="2">
        <v>50</v>
      </c>
      <c r="Q6" s="3">
        <v>668</v>
      </c>
    </row>
    <row r="7" spans="1:17" x14ac:dyDescent="0.35">
      <c r="A7" s="25" t="s">
        <v>2</v>
      </c>
      <c r="B7" s="4" t="s">
        <v>53</v>
      </c>
      <c r="C7" s="4" t="s">
        <v>57</v>
      </c>
      <c r="D7" s="4" t="s">
        <v>61</v>
      </c>
      <c r="E7" s="4" t="s">
        <v>68</v>
      </c>
      <c r="F7" s="2">
        <v>55.087246498599441</v>
      </c>
      <c r="G7" s="2">
        <v>8.4983982259570485</v>
      </c>
      <c r="H7" s="2">
        <v>27.863746031746029</v>
      </c>
      <c r="I7" s="2">
        <v>6.5688235294117643</v>
      </c>
      <c r="J7" s="2">
        <v>1.9817857142857145</v>
      </c>
      <c r="K7" s="2">
        <v>93.063949579831927</v>
      </c>
      <c r="L7" s="2">
        <v>6.9360504201680673</v>
      </c>
      <c r="M7" s="2">
        <v>0</v>
      </c>
      <c r="N7" s="2">
        <v>30</v>
      </c>
      <c r="O7" s="2">
        <v>3</v>
      </c>
      <c r="P7" s="2">
        <v>50</v>
      </c>
      <c r="Q7" s="3">
        <v>244</v>
      </c>
    </row>
    <row r="8" spans="1:17" x14ac:dyDescent="0.35">
      <c r="A8" s="25" t="s">
        <v>3</v>
      </c>
      <c r="B8" s="4" t="s">
        <v>53</v>
      </c>
      <c r="C8" s="4" t="s">
        <v>68</v>
      </c>
      <c r="D8" s="4" t="s">
        <v>61</v>
      </c>
      <c r="E8" s="4" t="s">
        <v>68</v>
      </c>
      <c r="F8" s="2">
        <v>50.657583333333321</v>
      </c>
      <c r="G8" s="2">
        <v>8.1137534722222213</v>
      </c>
      <c r="H8" s="2">
        <v>28.738944444444446</v>
      </c>
      <c r="I8" s="2">
        <v>8.7701250000000002</v>
      </c>
      <c r="J8" s="2">
        <v>3.2365937499999999</v>
      </c>
      <c r="K8" s="2">
        <v>100</v>
      </c>
      <c r="L8" s="2">
        <v>0</v>
      </c>
      <c r="M8" s="2">
        <v>0</v>
      </c>
      <c r="N8" s="2">
        <v>33</v>
      </c>
      <c r="O8" s="2">
        <v>4</v>
      </c>
      <c r="P8" s="2">
        <v>50</v>
      </c>
      <c r="Q8" s="3">
        <v>111</v>
      </c>
    </row>
    <row r="9" spans="1:17" x14ac:dyDescent="0.35">
      <c r="A9" s="25" t="s">
        <v>4</v>
      </c>
      <c r="B9" s="4" t="s">
        <v>54</v>
      </c>
      <c r="C9" s="4" t="s">
        <v>57</v>
      </c>
      <c r="D9" s="4" t="s">
        <v>68</v>
      </c>
      <c r="E9" s="4" t="s">
        <v>68</v>
      </c>
      <c r="F9" s="4">
        <v>58.809040857722408</v>
      </c>
      <c r="G9" s="4">
        <v>8.693132425383947</v>
      </c>
      <c r="H9" s="4">
        <v>29.55665024630542</v>
      </c>
      <c r="I9" s="4">
        <v>2.9411764705882355</v>
      </c>
      <c r="J9" s="4">
        <v>0</v>
      </c>
      <c r="K9" s="4">
        <v>82.983193277310932</v>
      </c>
      <c r="L9" s="4">
        <v>17.016806722689076</v>
      </c>
      <c r="M9" s="4">
        <v>0</v>
      </c>
      <c r="N9" s="4">
        <v>20</v>
      </c>
      <c r="O9" s="4">
        <v>1</v>
      </c>
      <c r="P9" s="4">
        <v>25</v>
      </c>
      <c r="Q9" s="8">
        <v>575</v>
      </c>
    </row>
    <row r="10" spans="1:17" x14ac:dyDescent="0.35">
      <c r="A10" s="25" t="s">
        <v>7</v>
      </c>
      <c r="B10" s="4" t="s">
        <v>54</v>
      </c>
      <c r="C10" s="4" t="s">
        <v>57</v>
      </c>
      <c r="D10" s="4" t="s">
        <v>58</v>
      </c>
      <c r="E10" s="4" t="s">
        <v>68</v>
      </c>
      <c r="F10" s="2">
        <v>59.894658864658211</v>
      </c>
      <c r="G10" s="2">
        <v>7.4399753227208576</v>
      </c>
      <c r="H10" s="2">
        <v>27.541077387573495</v>
      </c>
      <c r="I10" s="2">
        <v>2.1242884250474385</v>
      </c>
      <c r="J10" s="2">
        <v>2.9999999999999996</v>
      </c>
      <c r="K10" s="2">
        <v>69.128828950935215</v>
      </c>
      <c r="L10" s="2">
        <v>12.290525887774466</v>
      </c>
      <c r="M10" s="2">
        <v>18.58064516129032</v>
      </c>
      <c r="N10" s="2">
        <v>28</v>
      </c>
      <c r="O10" s="2">
        <v>1</v>
      </c>
      <c r="P10" s="2">
        <v>25</v>
      </c>
      <c r="Q10" s="3">
        <v>255</v>
      </c>
    </row>
    <row r="11" spans="1:17" x14ac:dyDescent="0.35">
      <c r="A11" s="25" t="s">
        <v>51</v>
      </c>
      <c r="B11" s="4" t="s">
        <v>54</v>
      </c>
      <c r="C11" s="4" t="s">
        <v>57</v>
      </c>
      <c r="D11" s="4" t="s">
        <v>59</v>
      </c>
      <c r="E11" s="4" t="s">
        <v>68</v>
      </c>
      <c r="F11" s="21">
        <v>53.207953979999999</v>
      </c>
      <c r="G11" s="2">
        <v>8.2603429580000007</v>
      </c>
      <c r="H11" s="2">
        <v>31.51581122</v>
      </c>
      <c r="I11" s="2">
        <v>4.0158918410000002</v>
      </c>
      <c r="J11" s="2">
        <v>3</v>
      </c>
      <c r="K11" s="2">
        <v>84.603906890000005</v>
      </c>
      <c r="L11" s="2">
        <v>15.396093110000001</v>
      </c>
      <c r="M11" s="2">
        <v>0</v>
      </c>
      <c r="N11" s="2">
        <v>31</v>
      </c>
      <c r="O11" s="26">
        <v>1</v>
      </c>
      <c r="P11" s="2">
        <v>25</v>
      </c>
      <c r="Q11" s="2">
        <v>387</v>
      </c>
    </row>
    <row r="12" spans="1:17" x14ac:dyDescent="0.35">
      <c r="A12" s="25" t="s">
        <v>31</v>
      </c>
      <c r="B12" s="4" t="s">
        <v>54</v>
      </c>
      <c r="C12" s="4" t="s">
        <v>57</v>
      </c>
      <c r="D12" s="4" t="s">
        <v>58</v>
      </c>
      <c r="E12" s="4" t="s">
        <v>59</v>
      </c>
      <c r="F12" s="4">
        <v>56.551306420000003</v>
      </c>
      <c r="G12" s="4">
        <v>7.8501591399999997</v>
      </c>
      <c r="H12" s="4">
        <v>29.5284443</v>
      </c>
      <c r="I12" s="4">
        <v>3.0700901329999999</v>
      </c>
      <c r="J12" s="4">
        <v>3</v>
      </c>
      <c r="K12" s="4">
        <v>76.866367920000002</v>
      </c>
      <c r="L12" s="4">
        <v>13.8433095</v>
      </c>
      <c r="M12" s="4">
        <v>9.2903225809999999</v>
      </c>
      <c r="N12" s="4">
        <v>33</v>
      </c>
      <c r="O12" s="4">
        <v>4</v>
      </c>
      <c r="P12" s="7">
        <v>25</v>
      </c>
      <c r="Q12" s="7">
        <v>278</v>
      </c>
    </row>
    <row r="13" spans="1:17" x14ac:dyDescent="0.35">
      <c r="A13" s="25" t="s">
        <v>28</v>
      </c>
      <c r="B13" s="4" t="s">
        <v>54</v>
      </c>
      <c r="C13" s="4" t="s">
        <v>57</v>
      </c>
      <c r="D13" s="4" t="s">
        <v>58</v>
      </c>
      <c r="E13" s="4" t="s">
        <v>59</v>
      </c>
      <c r="F13" s="4">
        <v>57.665757239999998</v>
      </c>
      <c r="G13" s="4">
        <v>7.7134312009999997</v>
      </c>
      <c r="H13" s="4">
        <v>28.865988659999999</v>
      </c>
      <c r="I13" s="4">
        <v>2.7548228969999999</v>
      </c>
      <c r="J13" s="4">
        <v>3</v>
      </c>
      <c r="K13" s="4">
        <v>74.287188259999994</v>
      </c>
      <c r="L13" s="4">
        <v>13.325714960000001</v>
      </c>
      <c r="M13" s="4">
        <v>12.387096769999999</v>
      </c>
      <c r="N13" s="4">
        <v>34</v>
      </c>
      <c r="O13" s="4">
        <v>4</v>
      </c>
      <c r="P13" s="7">
        <v>25</v>
      </c>
      <c r="Q13" s="7">
        <v>237</v>
      </c>
    </row>
    <row r="14" spans="1:17" x14ac:dyDescent="0.35">
      <c r="A14" s="25" t="s">
        <v>43</v>
      </c>
      <c r="B14" s="4" t="s">
        <v>65</v>
      </c>
      <c r="C14" s="4" t="s">
        <v>64</v>
      </c>
      <c r="D14" s="4" t="s">
        <v>68</v>
      </c>
      <c r="E14" s="4" t="s">
        <v>68</v>
      </c>
      <c r="F14" s="2">
        <v>59.714178150000002</v>
      </c>
      <c r="G14" s="2">
        <v>7.8499652500000003</v>
      </c>
      <c r="H14" s="2">
        <v>28.994845359999999</v>
      </c>
      <c r="I14" s="2">
        <v>3.441011236</v>
      </c>
      <c r="J14" s="2">
        <v>0</v>
      </c>
      <c r="K14" s="2">
        <v>77.336781830000007</v>
      </c>
      <c r="L14" s="2">
        <v>13.692010310000001</v>
      </c>
      <c r="M14" s="2">
        <v>8.9712078650000002</v>
      </c>
      <c r="N14" s="20">
        <v>22</v>
      </c>
      <c r="O14" s="20">
        <v>1</v>
      </c>
      <c r="P14" s="2">
        <v>25</v>
      </c>
      <c r="Q14" s="2">
        <v>361</v>
      </c>
    </row>
    <row r="15" spans="1:17" x14ac:dyDescent="0.35">
      <c r="A15" s="25" t="s">
        <v>48</v>
      </c>
      <c r="B15" s="4" t="s">
        <v>65</v>
      </c>
      <c r="C15" s="4" t="s">
        <v>64</v>
      </c>
      <c r="D15" s="4" t="s">
        <v>58</v>
      </c>
      <c r="E15" s="4" t="s">
        <v>68</v>
      </c>
      <c r="F15" s="7">
        <v>60.826476049999997</v>
      </c>
      <c r="G15" s="7">
        <v>6.491332957</v>
      </c>
      <c r="H15" s="7">
        <v>26.515463919999998</v>
      </c>
      <c r="I15" s="7">
        <v>2.1667270749999998</v>
      </c>
      <c r="J15" s="7">
        <v>4</v>
      </c>
      <c r="K15" s="7">
        <v>60.955289720000003</v>
      </c>
      <c r="L15" s="7">
        <v>8.6215497170000006</v>
      </c>
      <c r="M15" s="7">
        <v>30.42316057</v>
      </c>
      <c r="N15" s="4">
        <v>31</v>
      </c>
      <c r="O15" s="4">
        <v>3</v>
      </c>
      <c r="P15" s="2">
        <v>25</v>
      </c>
      <c r="Q15" s="4">
        <v>211</v>
      </c>
    </row>
    <row r="16" spans="1:17" x14ac:dyDescent="0.35">
      <c r="A16" s="25" t="s">
        <v>29</v>
      </c>
      <c r="B16" s="4" t="s">
        <v>65</v>
      </c>
      <c r="C16" s="4" t="s">
        <v>64</v>
      </c>
      <c r="D16" s="4" t="s">
        <v>59</v>
      </c>
      <c r="E16" s="4" t="s">
        <v>68</v>
      </c>
      <c r="F16" s="2">
        <v>52.13111962</v>
      </c>
      <c r="G16" s="2">
        <v>7.3799857920000003</v>
      </c>
      <c r="H16" s="2">
        <v>31.678403169999999</v>
      </c>
      <c r="I16" s="2">
        <v>4.8104914220000001</v>
      </c>
      <c r="J16" s="2">
        <v>4</v>
      </c>
      <c r="K16" s="2">
        <v>80.214766839999996</v>
      </c>
      <c r="L16" s="2">
        <v>11.95327223</v>
      </c>
      <c r="M16" s="2">
        <v>7.8319609310000002</v>
      </c>
      <c r="N16" s="2">
        <v>29</v>
      </c>
      <c r="O16" s="26">
        <v>4</v>
      </c>
      <c r="P16" s="2">
        <v>25</v>
      </c>
      <c r="Q16" s="2">
        <v>297</v>
      </c>
    </row>
    <row r="17" spans="1:17" x14ac:dyDescent="0.35">
      <c r="A17" s="25" t="s">
        <v>30</v>
      </c>
      <c r="B17" s="4" t="s">
        <v>65</v>
      </c>
      <c r="C17" s="4" t="s">
        <v>64</v>
      </c>
      <c r="D17" s="4" t="s">
        <v>58</v>
      </c>
      <c r="E17" s="4" t="s">
        <v>59</v>
      </c>
      <c r="F17" s="7">
        <v>56.478797829999998</v>
      </c>
      <c r="G17" s="7">
        <v>6.9356593740000001</v>
      </c>
      <c r="H17" s="7">
        <v>29.096933539999998</v>
      </c>
      <c r="I17" s="7">
        <v>3.488609249</v>
      </c>
      <c r="J17" s="7">
        <v>4</v>
      </c>
      <c r="K17" s="7">
        <v>70.585028280000003</v>
      </c>
      <c r="L17" s="7">
        <v>10.28741097</v>
      </c>
      <c r="M17" s="7">
        <v>19.127560750000001</v>
      </c>
      <c r="N17" s="4">
        <v>32</v>
      </c>
      <c r="O17" s="4">
        <v>4</v>
      </c>
      <c r="P17" s="2">
        <v>25</v>
      </c>
      <c r="Q17" s="7">
        <v>246</v>
      </c>
    </row>
    <row r="18" spans="1:17" x14ac:dyDescent="0.35">
      <c r="A18" s="27" t="s">
        <v>39</v>
      </c>
      <c r="B18" s="10" t="s">
        <v>56</v>
      </c>
      <c r="C18" s="10" t="s">
        <v>60</v>
      </c>
      <c r="D18" s="10" t="s">
        <v>68</v>
      </c>
      <c r="E18" s="10" t="s">
        <v>68</v>
      </c>
      <c r="F18" s="22">
        <v>71.167560620000003</v>
      </c>
      <c r="G18" s="22">
        <v>7.6856450140000003</v>
      </c>
      <c r="H18" s="22">
        <v>16.58460741</v>
      </c>
      <c r="I18" s="22">
        <v>4.5621869530000003</v>
      </c>
      <c r="J18" s="22">
        <v>0</v>
      </c>
      <c r="K18" s="22">
        <v>60.611557400000002</v>
      </c>
      <c r="L18" s="22">
        <v>0</v>
      </c>
      <c r="M18" s="22">
        <v>39.388442599999998</v>
      </c>
      <c r="N18" s="22">
        <v>26</v>
      </c>
      <c r="O18" s="22">
        <v>1</v>
      </c>
      <c r="P18" s="10">
        <v>50</v>
      </c>
      <c r="Q18" s="23">
        <v>1022</v>
      </c>
    </row>
    <row r="19" spans="1:17" x14ac:dyDescent="0.35">
      <c r="A19" s="27" t="s">
        <v>42</v>
      </c>
      <c r="B19" s="10" t="s">
        <v>53</v>
      </c>
      <c r="C19" s="10" t="s">
        <v>68</v>
      </c>
      <c r="D19" s="10" t="s">
        <v>61</v>
      </c>
      <c r="E19" s="10" t="s">
        <v>68</v>
      </c>
      <c r="F19" s="22">
        <v>50.535714290000001</v>
      </c>
      <c r="G19" s="22">
        <v>8.1770833330000006</v>
      </c>
      <c r="H19" s="22">
        <v>28.452380949999998</v>
      </c>
      <c r="I19" s="22">
        <v>9.375</v>
      </c>
      <c r="J19" s="22">
        <v>3.4598214289999998</v>
      </c>
      <c r="K19" s="22">
        <v>100</v>
      </c>
      <c r="L19" s="22">
        <v>0</v>
      </c>
      <c r="M19" s="22">
        <v>0</v>
      </c>
      <c r="N19" s="22">
        <v>33</v>
      </c>
      <c r="O19" s="22">
        <v>4</v>
      </c>
      <c r="P19" s="10">
        <v>50</v>
      </c>
      <c r="Q19" s="10">
        <v>287</v>
      </c>
    </row>
    <row r="20" spans="1:17" x14ac:dyDescent="0.35">
      <c r="A20" s="15" t="s">
        <v>0</v>
      </c>
      <c r="B20" s="15" t="s">
        <v>53</v>
      </c>
      <c r="C20" s="15" t="s">
        <v>57</v>
      </c>
      <c r="D20" s="15" t="s">
        <v>68</v>
      </c>
      <c r="E20" s="15" t="s">
        <v>68</v>
      </c>
      <c r="F20" s="15">
        <v>62.084833933573428</v>
      </c>
      <c r="G20" s="15">
        <v>9.1569961317860482</v>
      </c>
      <c r="H20" s="15">
        <v>25.396825396825399</v>
      </c>
      <c r="I20" s="15">
        <v>3.3613445378151257</v>
      </c>
      <c r="J20" s="15">
        <v>0</v>
      </c>
      <c r="K20" s="15">
        <v>80.55222088835535</v>
      </c>
      <c r="L20" s="15">
        <v>19.447779111644657</v>
      </c>
      <c r="M20" s="15">
        <v>0</v>
      </c>
      <c r="N20" s="15">
        <v>22</v>
      </c>
      <c r="O20" s="15">
        <v>1</v>
      </c>
      <c r="P20" s="15">
        <v>50</v>
      </c>
      <c r="Q20" s="16">
        <v>944</v>
      </c>
    </row>
    <row r="21" spans="1:17" x14ac:dyDescent="0.35">
      <c r="A21" s="15" t="s">
        <v>10</v>
      </c>
      <c r="B21" s="15" t="s">
        <v>53</v>
      </c>
      <c r="C21" s="15" t="s">
        <v>57</v>
      </c>
      <c r="D21" s="15" t="s">
        <v>58</v>
      </c>
      <c r="E21" s="15" t="s">
        <v>68</v>
      </c>
      <c r="F21" s="15">
        <v>62.143431566174847</v>
      </c>
      <c r="G21" s="15">
        <v>8.6963322963594027</v>
      </c>
      <c r="H21" s="15">
        <v>25.110087045570921</v>
      </c>
      <c r="I21" s="15">
        <v>3.0501490918948218</v>
      </c>
      <c r="J21" s="15">
        <v>1</v>
      </c>
      <c r="K21" s="15">
        <v>76.1591604383689</v>
      </c>
      <c r="L21" s="15">
        <v>17.647291174534327</v>
      </c>
      <c r="M21" s="15">
        <v>6.1935483870967749</v>
      </c>
      <c r="N21" s="15">
        <v>25</v>
      </c>
      <c r="O21" s="15">
        <v>1</v>
      </c>
      <c r="P21" s="15">
        <v>50</v>
      </c>
      <c r="Q21" s="16">
        <v>516</v>
      </c>
    </row>
    <row r="22" spans="1:17" x14ac:dyDescent="0.35">
      <c r="A22" s="15" t="s">
        <v>11</v>
      </c>
      <c r="B22" s="15" t="s">
        <v>53</v>
      </c>
      <c r="C22" s="15" t="s">
        <v>57</v>
      </c>
      <c r="D22" s="15" t="s">
        <v>58</v>
      </c>
      <c r="E22" s="15" t="s">
        <v>68</v>
      </c>
      <c r="F22" s="15">
        <v>62.202029198776287</v>
      </c>
      <c r="G22" s="15">
        <v>8.2356684609327608</v>
      </c>
      <c r="H22" s="15">
        <v>24.823348694316437</v>
      </c>
      <c r="I22" s="15">
        <v>2.7389536459745192</v>
      </c>
      <c r="J22" s="15">
        <v>2</v>
      </c>
      <c r="K22" s="15">
        <v>71.766099988382436</v>
      </c>
      <c r="L22" s="15">
        <v>15.846803237424007</v>
      </c>
      <c r="M22" s="15">
        <v>12.38709677419355</v>
      </c>
      <c r="N22" s="15">
        <v>26</v>
      </c>
      <c r="O22" s="15">
        <v>1</v>
      </c>
      <c r="P22" s="15">
        <v>50</v>
      </c>
      <c r="Q22" s="16">
        <v>402</v>
      </c>
    </row>
    <row r="23" spans="1:17" x14ac:dyDescent="0.35">
      <c r="A23" s="15" t="s">
        <v>12</v>
      </c>
      <c r="B23" s="15" t="s">
        <v>53</v>
      </c>
      <c r="C23" s="15" t="s">
        <v>57</v>
      </c>
      <c r="D23" s="15" t="s">
        <v>58</v>
      </c>
      <c r="E23" s="15" t="s">
        <v>68</v>
      </c>
      <c r="F23" s="15">
        <v>62.260626831377706</v>
      </c>
      <c r="G23" s="15">
        <v>7.7750046255061163</v>
      </c>
      <c r="H23" s="15">
        <v>24.536610343061955</v>
      </c>
      <c r="I23" s="15">
        <v>2.4277582000542148</v>
      </c>
      <c r="J23" s="15">
        <v>2.9999999999999996</v>
      </c>
      <c r="K23" s="15">
        <v>67.373039538396</v>
      </c>
      <c r="L23" s="15">
        <v>14.046315300313674</v>
      </c>
      <c r="M23" s="15">
        <v>18.58064516129032</v>
      </c>
      <c r="N23" s="15">
        <v>28</v>
      </c>
      <c r="O23" s="15">
        <v>1</v>
      </c>
      <c r="P23" s="15">
        <v>50</v>
      </c>
      <c r="Q23" s="16">
        <v>458</v>
      </c>
    </row>
    <row r="24" spans="1:17" x14ac:dyDescent="0.35">
      <c r="A24" s="15" t="s">
        <v>13</v>
      </c>
      <c r="B24" s="15" t="s">
        <v>53</v>
      </c>
      <c r="C24" s="15" t="s">
        <v>57</v>
      </c>
      <c r="D24" s="15" t="s">
        <v>58</v>
      </c>
      <c r="E24" s="15" t="s">
        <v>68</v>
      </c>
      <c r="F24" s="15">
        <v>62.31922446397914</v>
      </c>
      <c r="G24" s="15">
        <v>7.3143407900794735</v>
      </c>
      <c r="H24" s="15">
        <v>24.249871991807474</v>
      </c>
      <c r="I24" s="15">
        <v>2.1165627541339114</v>
      </c>
      <c r="J24" s="15">
        <v>4</v>
      </c>
      <c r="K24" s="15">
        <v>62.97997908840955</v>
      </c>
      <c r="L24" s="15">
        <v>12.245827363203347</v>
      </c>
      <c r="M24" s="15">
        <v>24.7741935483871</v>
      </c>
      <c r="N24" s="15">
        <v>30</v>
      </c>
      <c r="O24" s="15">
        <v>4</v>
      </c>
      <c r="P24" s="15">
        <v>50</v>
      </c>
      <c r="Q24" s="16">
        <v>371</v>
      </c>
    </row>
    <row r="25" spans="1:17" x14ac:dyDescent="0.35">
      <c r="A25" s="18" t="s">
        <v>14</v>
      </c>
      <c r="B25" s="18" t="s">
        <v>54</v>
      </c>
      <c r="C25" s="18" t="s">
        <v>57</v>
      </c>
      <c r="D25" s="18" t="s">
        <v>68</v>
      </c>
      <c r="E25" s="18" t="s">
        <v>68</v>
      </c>
      <c r="F25" s="18">
        <v>58.809040857722408</v>
      </c>
      <c r="G25" s="18">
        <v>8.693132425383947</v>
      </c>
      <c r="H25" s="18">
        <v>29.55665024630542</v>
      </c>
      <c r="I25" s="18">
        <v>2.9411764705882355</v>
      </c>
      <c r="J25" s="18">
        <v>0</v>
      </c>
      <c r="K25" s="18">
        <v>82.983193277310932</v>
      </c>
      <c r="L25" s="18">
        <v>17.016806722689076</v>
      </c>
      <c r="M25" s="18">
        <v>0</v>
      </c>
      <c r="N25" s="18">
        <v>23</v>
      </c>
      <c r="O25" s="18">
        <v>1</v>
      </c>
      <c r="P25" s="18">
        <v>25</v>
      </c>
      <c r="Q25" s="19">
        <v>823</v>
      </c>
    </row>
    <row r="26" spans="1:17" x14ac:dyDescent="0.35">
      <c r="A26" s="18" t="s">
        <v>15</v>
      </c>
      <c r="B26" s="18" t="s">
        <v>54</v>
      </c>
      <c r="C26" s="18" t="s">
        <v>57</v>
      </c>
      <c r="D26" s="18" t="s">
        <v>63</v>
      </c>
      <c r="E26" s="18" t="s">
        <v>68</v>
      </c>
      <c r="F26" s="18">
        <v>56.303497033750517</v>
      </c>
      <c r="G26" s="18">
        <v>8.4178065196758052</v>
      </c>
      <c r="H26" s="18">
        <v>29.888007236758014</v>
      </c>
      <c r="I26" s="18">
        <v>2.6960784313725492</v>
      </c>
      <c r="J26" s="18">
        <v>0.77345309381237515</v>
      </c>
      <c r="K26" s="18">
        <v>84.401260504201673</v>
      </c>
      <c r="L26" s="18">
        <v>15.59873949579832</v>
      </c>
      <c r="M26" s="18">
        <v>0</v>
      </c>
      <c r="N26" s="18">
        <v>25</v>
      </c>
      <c r="O26" s="18">
        <v>1</v>
      </c>
      <c r="P26" s="18">
        <v>25</v>
      </c>
      <c r="Q26" s="19">
        <v>622</v>
      </c>
    </row>
    <row r="27" spans="1:17" x14ac:dyDescent="0.35">
      <c r="A27" s="18" t="s">
        <v>16</v>
      </c>
      <c r="B27" s="18" t="s">
        <v>54</v>
      </c>
      <c r="C27" s="18" t="s">
        <v>57</v>
      </c>
      <c r="D27" s="18" t="s">
        <v>63</v>
      </c>
      <c r="E27" s="18" t="s">
        <v>68</v>
      </c>
      <c r="F27" s="18">
        <v>53.797953209778647</v>
      </c>
      <c r="G27" s="18">
        <v>8.1424806139676598</v>
      </c>
      <c r="H27" s="18">
        <v>30.219364227210608</v>
      </c>
      <c r="I27" s="18">
        <v>2.4509803921568616</v>
      </c>
      <c r="J27" s="18">
        <v>1.5469061876247503</v>
      </c>
      <c r="K27" s="18">
        <v>85.819327731092443</v>
      </c>
      <c r="L27" s="18">
        <v>14.180672268907555</v>
      </c>
      <c r="M27" s="18">
        <v>0</v>
      </c>
      <c r="N27" s="18">
        <v>28</v>
      </c>
      <c r="O27" s="18">
        <v>1</v>
      </c>
      <c r="P27" s="18">
        <v>25</v>
      </c>
      <c r="Q27" s="19">
        <v>576</v>
      </c>
    </row>
    <row r="28" spans="1:17" x14ac:dyDescent="0.35">
      <c r="A28" s="18" t="s">
        <v>17</v>
      </c>
      <c r="B28" s="18" t="s">
        <v>54</v>
      </c>
      <c r="C28" s="18" t="s">
        <v>57</v>
      </c>
      <c r="D28" s="18" t="s">
        <v>63</v>
      </c>
      <c r="E28" s="18" t="s">
        <v>68</v>
      </c>
      <c r="F28" s="18">
        <v>51.292409385806764</v>
      </c>
      <c r="G28" s="18">
        <v>7.8671547082595179</v>
      </c>
      <c r="H28" s="18">
        <v>30.550721217663195</v>
      </c>
      <c r="I28" s="18">
        <v>2.2058823529411766</v>
      </c>
      <c r="J28" s="18">
        <v>2.3203592814371259</v>
      </c>
      <c r="K28" s="18">
        <v>87.237394957983199</v>
      </c>
      <c r="L28" s="18">
        <v>12.762605042016807</v>
      </c>
      <c r="M28" s="18">
        <v>0</v>
      </c>
      <c r="N28" s="18">
        <v>29</v>
      </c>
      <c r="O28" s="18">
        <v>3</v>
      </c>
      <c r="P28" s="18">
        <v>25</v>
      </c>
      <c r="Q28" s="19">
        <v>416</v>
      </c>
    </row>
    <row r="29" spans="1:17" x14ac:dyDescent="0.35">
      <c r="A29" s="18" t="s">
        <v>18</v>
      </c>
      <c r="B29" s="18" t="s">
        <v>54</v>
      </c>
      <c r="C29" s="18" t="s">
        <v>57</v>
      </c>
      <c r="D29" s="18" t="s">
        <v>62</v>
      </c>
      <c r="E29" s="18" t="s">
        <v>68</v>
      </c>
      <c r="F29" s="18">
        <v>58.157619682785231</v>
      </c>
      <c r="G29" s="18">
        <v>8.7278307573943916</v>
      </c>
      <c r="H29" s="18">
        <v>30.645295258375942</v>
      </c>
      <c r="I29" s="18">
        <v>2.7830487033523084</v>
      </c>
      <c r="J29" s="18">
        <v>1.2970168612191959</v>
      </c>
      <c r="K29" s="18">
        <v>83.89807535917592</v>
      </c>
      <c r="L29" s="18">
        <v>16.101924640824073</v>
      </c>
      <c r="M29" s="18">
        <v>0</v>
      </c>
      <c r="N29" s="18">
        <v>26</v>
      </c>
      <c r="O29" s="18">
        <v>1</v>
      </c>
      <c r="P29" s="18">
        <v>25</v>
      </c>
      <c r="Q29" s="19">
        <v>383</v>
      </c>
    </row>
    <row r="30" spans="1:17" x14ac:dyDescent="0.35">
      <c r="A30" s="18" t="s">
        <v>19</v>
      </c>
      <c r="B30" s="18" t="s">
        <v>54</v>
      </c>
      <c r="C30" s="18" t="s">
        <v>57</v>
      </c>
      <c r="D30" s="18" t="s">
        <v>62</v>
      </c>
      <c r="E30" s="18" t="s">
        <v>68</v>
      </c>
      <c r="F30" s="18">
        <v>57.506198507848069</v>
      </c>
      <c r="G30" s="18">
        <v>8.7625290894048362</v>
      </c>
      <c r="H30" s="18">
        <v>31.73394027044646</v>
      </c>
      <c r="I30" s="18">
        <v>2.6249209361163821</v>
      </c>
      <c r="J30" s="18">
        <v>2.5940337224383918</v>
      </c>
      <c r="K30" s="18">
        <v>84.812957441040936</v>
      </c>
      <c r="L30" s="18">
        <v>15.187042558959069</v>
      </c>
      <c r="M30" s="18">
        <v>0</v>
      </c>
      <c r="N30" s="18">
        <v>28</v>
      </c>
      <c r="O30" s="18">
        <v>1</v>
      </c>
      <c r="P30" s="18">
        <v>25</v>
      </c>
      <c r="Q30" s="19">
        <v>449</v>
      </c>
    </row>
    <row r="31" spans="1:17" x14ac:dyDescent="0.35">
      <c r="A31" s="18" t="s">
        <v>20</v>
      </c>
      <c r="B31" s="18" t="s">
        <v>54</v>
      </c>
      <c r="C31" s="18" t="s">
        <v>57</v>
      </c>
      <c r="D31" s="18" t="s">
        <v>62</v>
      </c>
      <c r="E31" s="18" t="s">
        <v>68</v>
      </c>
      <c r="F31" s="18">
        <v>56.854777332910899</v>
      </c>
      <c r="G31" s="18">
        <v>8.797227421415279</v>
      </c>
      <c r="H31" s="18">
        <v>32.822585282516989</v>
      </c>
      <c r="I31" s="18">
        <v>2.466793168880455</v>
      </c>
      <c r="J31" s="18">
        <v>3.8910505836575879</v>
      </c>
      <c r="K31" s="18">
        <v>85.727839522905938</v>
      </c>
      <c r="L31" s="18">
        <v>14.272160477094062</v>
      </c>
      <c r="M31" s="18">
        <v>0</v>
      </c>
      <c r="N31" s="18">
        <v>29</v>
      </c>
      <c r="O31" s="18">
        <v>1</v>
      </c>
      <c r="P31" s="18">
        <v>25</v>
      </c>
      <c r="Q31" s="19">
        <v>628</v>
      </c>
    </row>
    <row r="32" spans="1:17" x14ac:dyDescent="0.35">
      <c r="A32" s="4" t="s">
        <v>0</v>
      </c>
      <c r="B32" s="4" t="s">
        <v>53</v>
      </c>
      <c r="C32" s="4" t="s">
        <v>57</v>
      </c>
      <c r="D32" s="4" t="s">
        <v>68</v>
      </c>
      <c r="E32" s="4" t="s">
        <v>68</v>
      </c>
      <c r="F32" s="2">
        <v>62.084833930000002</v>
      </c>
      <c r="G32" s="2">
        <v>9.1569961319999997</v>
      </c>
      <c r="H32" s="2">
        <v>25.396825400000001</v>
      </c>
      <c r="I32" s="2">
        <v>3.361344538</v>
      </c>
      <c r="J32" s="2">
        <v>0</v>
      </c>
      <c r="K32" s="2">
        <v>80.552220890000001</v>
      </c>
      <c r="L32" s="2">
        <v>19.447779109999999</v>
      </c>
      <c r="M32" s="2">
        <v>0</v>
      </c>
      <c r="N32" s="2">
        <v>21</v>
      </c>
      <c r="O32" s="26">
        <v>1</v>
      </c>
      <c r="P32" s="2">
        <v>50</v>
      </c>
      <c r="Q32" s="2">
        <v>962</v>
      </c>
    </row>
    <row r="33" spans="1:17" x14ac:dyDescent="0.35">
      <c r="A33" s="12" t="s">
        <v>8</v>
      </c>
      <c r="B33" s="12" t="s">
        <v>55</v>
      </c>
      <c r="C33" s="12" t="s">
        <v>57</v>
      </c>
      <c r="D33" s="12" t="s">
        <v>68</v>
      </c>
      <c r="E33" s="12" t="s">
        <v>68</v>
      </c>
      <c r="F33" s="24">
        <v>61.169083020000002</v>
      </c>
      <c r="G33" s="24">
        <v>9.0959460710000002</v>
      </c>
      <c r="H33" s="24">
        <v>26.37362637</v>
      </c>
      <c r="I33" s="24">
        <v>3.361344538</v>
      </c>
      <c r="J33" s="24">
        <v>0</v>
      </c>
      <c r="K33" s="24">
        <v>80.552220890000001</v>
      </c>
      <c r="L33" s="24">
        <v>19.447779109999999</v>
      </c>
      <c r="M33" s="24">
        <v>0</v>
      </c>
      <c r="N33" s="24">
        <v>22</v>
      </c>
      <c r="O33" s="24">
        <v>1</v>
      </c>
      <c r="P33" s="12">
        <v>50</v>
      </c>
      <c r="Q33" s="24">
        <v>1101</v>
      </c>
    </row>
    <row r="34" spans="1:17" x14ac:dyDescent="0.35">
      <c r="A34" s="12" t="s">
        <v>74</v>
      </c>
      <c r="B34" s="12" t="s">
        <v>55</v>
      </c>
      <c r="C34" s="12" t="s">
        <v>57</v>
      </c>
      <c r="D34" s="12" t="s">
        <v>59</v>
      </c>
      <c r="E34" s="12" t="s">
        <v>68</v>
      </c>
      <c r="F34" s="24">
        <v>53.40126721</v>
      </c>
      <c r="G34" s="24">
        <v>8.4677404460000005</v>
      </c>
      <c r="H34" s="24">
        <v>29.390050810000002</v>
      </c>
      <c r="I34" s="24">
        <v>4.7409415380000004</v>
      </c>
      <c r="J34" s="24">
        <v>4</v>
      </c>
      <c r="K34" s="24">
        <v>83.021879720000001</v>
      </c>
      <c r="L34" s="24">
        <v>16.978120279999999</v>
      </c>
      <c r="M34" s="24">
        <v>0</v>
      </c>
      <c r="N34" s="24">
        <v>27</v>
      </c>
      <c r="O34" s="24">
        <v>1</v>
      </c>
      <c r="P34" s="12">
        <v>50</v>
      </c>
      <c r="Q34" s="24">
        <v>627</v>
      </c>
    </row>
    <row r="35" spans="1:17" x14ac:dyDescent="0.35">
      <c r="A35" s="12" t="s">
        <v>73</v>
      </c>
      <c r="B35" s="12" t="s">
        <v>55</v>
      </c>
      <c r="C35" s="12" t="s">
        <v>57</v>
      </c>
      <c r="D35" s="12" t="s">
        <v>58</v>
      </c>
      <c r="E35" s="12" t="s">
        <v>68</v>
      </c>
      <c r="F35" s="24">
        <v>61.74259679</v>
      </c>
      <c r="G35" s="24">
        <v>7.2758989449999998</v>
      </c>
      <c r="H35" s="24">
        <v>24.864941510000001</v>
      </c>
      <c r="I35" s="24">
        <v>2.1165627539999998</v>
      </c>
      <c r="J35" s="24">
        <v>4</v>
      </c>
      <c r="K35" s="24">
        <v>62.97997909</v>
      </c>
      <c r="L35" s="24">
        <v>12.24582736</v>
      </c>
      <c r="M35" s="24">
        <v>24.77419355</v>
      </c>
      <c r="N35" s="24">
        <v>29</v>
      </c>
      <c r="O35" s="24">
        <v>4</v>
      </c>
      <c r="P35" s="12">
        <v>50</v>
      </c>
      <c r="Q35" s="24">
        <v>600</v>
      </c>
    </row>
    <row r="36" spans="1:17" x14ac:dyDescent="0.35">
      <c r="A36" s="12" t="s">
        <v>40</v>
      </c>
      <c r="B36" s="12" t="s">
        <v>55</v>
      </c>
      <c r="C36" s="12" t="s">
        <v>57</v>
      </c>
      <c r="D36" s="12" t="s">
        <v>59</v>
      </c>
      <c r="E36" s="12" t="s">
        <v>58</v>
      </c>
      <c r="F36" s="24">
        <v>57.571931999999997</v>
      </c>
      <c r="G36" s="24">
        <v>7.8718196960000002</v>
      </c>
      <c r="H36" s="24">
        <v>27.12749616</v>
      </c>
      <c r="I36" s="24">
        <v>3.4287521459999999</v>
      </c>
      <c r="J36" s="24">
        <v>4</v>
      </c>
      <c r="K36" s="24">
        <v>73.000929400000004</v>
      </c>
      <c r="L36" s="24">
        <v>14.611973819999999</v>
      </c>
      <c r="M36" s="24">
        <v>12.387096769999999</v>
      </c>
      <c r="N36" s="24">
        <v>28</v>
      </c>
      <c r="O36" s="24">
        <v>4</v>
      </c>
      <c r="P36" s="12">
        <v>50</v>
      </c>
      <c r="Q36" s="24">
        <v>408</v>
      </c>
    </row>
    <row r="37" spans="1:17" x14ac:dyDescent="0.35">
      <c r="A37" s="12" t="s">
        <v>0</v>
      </c>
      <c r="B37" s="12" t="s">
        <v>53</v>
      </c>
      <c r="C37" s="12" t="s">
        <v>57</v>
      </c>
      <c r="D37" s="12" t="s">
        <v>68</v>
      </c>
      <c r="E37" s="12" t="s">
        <v>68</v>
      </c>
      <c r="F37" s="12">
        <v>62.0848339335734</v>
      </c>
      <c r="G37" s="12">
        <v>9.15699613178605</v>
      </c>
      <c r="H37" s="12">
        <v>25.396825396825399</v>
      </c>
      <c r="I37" s="12">
        <v>3.3613445378151301</v>
      </c>
      <c r="J37" s="12">
        <v>0</v>
      </c>
      <c r="K37" s="12">
        <v>80.552220888355393</v>
      </c>
      <c r="L37" s="12">
        <v>19.447779111644699</v>
      </c>
      <c r="M37" s="12">
        <v>0</v>
      </c>
      <c r="N37" s="12">
        <v>23</v>
      </c>
      <c r="O37" s="12">
        <v>1</v>
      </c>
      <c r="P37" s="12">
        <v>50</v>
      </c>
      <c r="Q37" s="13">
        <v>706</v>
      </c>
    </row>
    <row r="38" spans="1:17" x14ac:dyDescent="0.35">
      <c r="A38" s="12" t="s">
        <v>37</v>
      </c>
      <c r="B38" s="12" t="s">
        <v>53</v>
      </c>
      <c r="C38" s="12" t="s">
        <v>57</v>
      </c>
      <c r="D38" s="12" t="s">
        <v>59</v>
      </c>
      <c r="E38" s="12" t="s">
        <v>68</v>
      </c>
      <c r="F38" s="12">
        <v>54.2007276</v>
      </c>
      <c r="G38" s="12">
        <v>8.5210378060000007</v>
      </c>
      <c r="H38" s="12">
        <v>28.537293049999999</v>
      </c>
      <c r="I38" s="12">
        <v>4.7409415380000004</v>
      </c>
      <c r="J38" s="12">
        <v>4</v>
      </c>
      <c r="K38" s="12">
        <v>83.021879720000001</v>
      </c>
      <c r="L38" s="12">
        <v>16.978120279999999</v>
      </c>
      <c r="M38" s="12">
        <v>0</v>
      </c>
      <c r="N38" s="12">
        <v>32</v>
      </c>
      <c r="O38" s="12">
        <v>3</v>
      </c>
      <c r="P38" s="12">
        <v>50</v>
      </c>
      <c r="Q38" s="24">
        <v>358</v>
      </c>
    </row>
    <row r="39" spans="1:17" x14ac:dyDescent="0.35">
      <c r="A39" s="12" t="s">
        <v>9</v>
      </c>
      <c r="B39" s="12" t="s">
        <v>53</v>
      </c>
      <c r="C39" s="12" t="s">
        <v>57</v>
      </c>
      <c r="D39" s="12" t="s">
        <v>58</v>
      </c>
      <c r="E39" s="12" t="s">
        <v>68</v>
      </c>
      <c r="F39" s="24">
        <v>62.319224460000001</v>
      </c>
      <c r="G39" s="24">
        <v>7.3143407900000001</v>
      </c>
      <c r="H39" s="24">
        <v>24.249871989999999</v>
      </c>
      <c r="I39" s="24">
        <v>2.1165627539999998</v>
      </c>
      <c r="J39" s="24">
        <v>4</v>
      </c>
      <c r="K39" s="24">
        <v>62.97997909</v>
      </c>
      <c r="L39" s="24">
        <v>12.24582736</v>
      </c>
      <c r="M39" s="24">
        <v>24.77419355</v>
      </c>
      <c r="N39" s="24">
        <v>32</v>
      </c>
      <c r="O39" s="24">
        <v>1</v>
      </c>
      <c r="P39" s="12">
        <v>50</v>
      </c>
      <c r="Q39" s="24">
        <v>346</v>
      </c>
    </row>
    <row r="40" spans="1:17" x14ac:dyDescent="0.35">
      <c r="A40" s="12" t="s">
        <v>41</v>
      </c>
      <c r="B40" s="12" t="s">
        <v>53</v>
      </c>
      <c r="C40" s="12" t="s">
        <v>57</v>
      </c>
      <c r="D40" s="12" t="s">
        <v>59</v>
      </c>
      <c r="E40" s="12" t="s">
        <v>58</v>
      </c>
      <c r="F40" s="24">
        <v>58.259976029999997</v>
      </c>
      <c r="G40" s="24">
        <v>7.917689298</v>
      </c>
      <c r="H40" s="24">
        <v>26.393582519999999</v>
      </c>
      <c r="I40" s="24">
        <v>3.4287521459999999</v>
      </c>
      <c r="J40" s="24">
        <v>4</v>
      </c>
      <c r="K40" s="24">
        <v>73.000929400000004</v>
      </c>
      <c r="L40" s="24">
        <v>14.611973819999999</v>
      </c>
      <c r="M40" s="24">
        <v>12.387096769999999</v>
      </c>
      <c r="N40" s="24">
        <v>31</v>
      </c>
      <c r="O40" s="24">
        <v>1</v>
      </c>
      <c r="P40" s="12">
        <v>50</v>
      </c>
      <c r="Q40" s="24">
        <v>445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92F3-E813-473E-8C15-F56F81EEA816}">
  <dimension ref="A1:Q40"/>
  <sheetViews>
    <sheetView zoomScale="60" workbookViewId="0">
      <selection activeCell="A18" sqref="A18:XFD18"/>
    </sheetView>
  </sheetViews>
  <sheetFormatPr defaultRowHeight="14.5" x14ac:dyDescent="0.35"/>
  <cols>
    <col min="2" max="2" width="29.08984375" bestFit="1" customWidth="1"/>
    <col min="12" max="12" width="14.36328125" bestFit="1" customWidth="1"/>
    <col min="13" max="13" width="9.6328125" style="1" customWidth="1"/>
    <col min="17" max="17" width="9.6328125" style="1" customWidth="1"/>
  </cols>
  <sheetData>
    <row r="1" spans="1:17" ht="29" x14ac:dyDescent="0.35">
      <c r="A1" s="4"/>
      <c r="B1" s="4" t="s">
        <v>87</v>
      </c>
      <c r="C1" s="4" t="s">
        <v>88</v>
      </c>
      <c r="D1" s="4" t="s">
        <v>66</v>
      </c>
      <c r="E1" s="4" t="s">
        <v>67</v>
      </c>
      <c r="F1" s="2" t="s">
        <v>80</v>
      </c>
      <c r="G1" s="2" t="s">
        <v>79</v>
      </c>
      <c r="H1" s="2" t="s">
        <v>78</v>
      </c>
      <c r="I1" s="2" t="s">
        <v>77</v>
      </c>
      <c r="J1" s="2" t="s">
        <v>76</v>
      </c>
      <c r="K1" s="2" t="s">
        <v>75</v>
      </c>
      <c r="L1" s="2" t="s">
        <v>81</v>
      </c>
      <c r="M1" s="2" t="s">
        <v>82</v>
      </c>
      <c r="N1" s="2" t="s">
        <v>52</v>
      </c>
      <c r="O1" s="2" t="s">
        <v>33</v>
      </c>
      <c r="P1" s="2" t="s">
        <v>83</v>
      </c>
      <c r="Q1" s="3" t="s">
        <v>89</v>
      </c>
    </row>
    <row r="2" spans="1:17" x14ac:dyDescent="0.35">
      <c r="A2" s="25" t="s">
        <v>34</v>
      </c>
      <c r="B2" s="4" t="s">
        <v>53</v>
      </c>
      <c r="C2" s="4" t="s">
        <v>57</v>
      </c>
      <c r="D2" s="4" t="s">
        <v>59</v>
      </c>
      <c r="E2" s="4" t="s">
        <v>68</v>
      </c>
      <c r="F2" s="4">
        <v>60.113807350000002</v>
      </c>
      <c r="G2" s="4">
        <v>8.9980065499999995</v>
      </c>
      <c r="H2" s="4">
        <v>26.18194231</v>
      </c>
      <c r="I2" s="4">
        <v>3.7062437880000001</v>
      </c>
      <c r="J2" s="4">
        <v>1</v>
      </c>
      <c r="K2" s="4">
        <v>81.169635600000007</v>
      </c>
      <c r="L2" s="4">
        <v>18.830364400000001</v>
      </c>
      <c r="M2" s="4">
        <v>0</v>
      </c>
      <c r="N2" s="4">
        <v>27</v>
      </c>
      <c r="O2" s="4">
        <v>1</v>
      </c>
      <c r="P2" s="4">
        <v>50</v>
      </c>
      <c r="Q2" s="20">
        <v>10</v>
      </c>
    </row>
    <row r="3" spans="1:17" x14ac:dyDescent="0.35">
      <c r="A3" s="25" t="s">
        <v>35</v>
      </c>
      <c r="B3" s="4" t="s">
        <v>53</v>
      </c>
      <c r="C3" s="4" t="s">
        <v>57</v>
      </c>
      <c r="D3" s="4" t="s">
        <v>59</v>
      </c>
      <c r="E3" s="4" t="s">
        <v>68</v>
      </c>
      <c r="F3" s="4">
        <v>58.142780770000002</v>
      </c>
      <c r="G3" s="4">
        <v>8.8390169689999993</v>
      </c>
      <c r="H3" s="4">
        <v>26.96705923</v>
      </c>
      <c r="I3" s="4">
        <v>4.0511430380000002</v>
      </c>
      <c r="J3" s="4">
        <v>2</v>
      </c>
      <c r="K3" s="4">
        <v>81.787050300000004</v>
      </c>
      <c r="L3" s="4">
        <v>18.212949699999999</v>
      </c>
      <c r="M3" s="4">
        <v>0</v>
      </c>
      <c r="N3" s="4">
        <v>32</v>
      </c>
      <c r="O3" s="4">
        <v>1</v>
      </c>
      <c r="P3" s="4">
        <v>50</v>
      </c>
      <c r="Q3" s="20">
        <v>14</v>
      </c>
    </row>
    <row r="4" spans="1:17" x14ac:dyDescent="0.35">
      <c r="A4" s="25" t="s">
        <v>36</v>
      </c>
      <c r="B4" s="4" t="s">
        <v>53</v>
      </c>
      <c r="C4" s="4" t="s">
        <v>57</v>
      </c>
      <c r="D4" s="4" t="s">
        <v>59</v>
      </c>
      <c r="E4" s="4" t="s">
        <v>68</v>
      </c>
      <c r="F4" s="4">
        <v>56.171754190000001</v>
      </c>
      <c r="G4" s="4">
        <v>8.6800273870000009</v>
      </c>
      <c r="H4" s="4">
        <v>27.75217614</v>
      </c>
      <c r="I4" s="4">
        <v>4.3960422880000003</v>
      </c>
      <c r="J4" s="4">
        <v>3</v>
      </c>
      <c r="K4" s="4">
        <v>82.404465009999996</v>
      </c>
      <c r="L4" s="4">
        <v>17.595534990000001</v>
      </c>
      <c r="M4" s="4">
        <v>0</v>
      </c>
      <c r="N4" s="4">
        <v>32</v>
      </c>
      <c r="O4" s="4">
        <v>1</v>
      </c>
      <c r="P4" s="4">
        <v>50</v>
      </c>
      <c r="Q4" s="20">
        <v>14</v>
      </c>
    </row>
    <row r="5" spans="1:17" x14ac:dyDescent="0.35">
      <c r="A5" s="25" t="s">
        <v>38</v>
      </c>
      <c r="B5" s="4" t="s">
        <v>53</v>
      </c>
      <c r="C5" s="4" t="s">
        <v>57</v>
      </c>
      <c r="D5" s="4" t="s">
        <v>59</v>
      </c>
      <c r="E5" s="4" t="s">
        <v>68</v>
      </c>
      <c r="F5" s="2">
        <v>52.22970102</v>
      </c>
      <c r="G5" s="2">
        <v>8.3620482240000005</v>
      </c>
      <c r="H5" s="2">
        <v>29.322409969999999</v>
      </c>
      <c r="I5" s="2">
        <v>5.0858407879999996</v>
      </c>
      <c r="J5" s="2">
        <v>5</v>
      </c>
      <c r="K5" s="2">
        <v>83.639294430000007</v>
      </c>
      <c r="L5" s="2">
        <v>16.36070557</v>
      </c>
      <c r="M5" s="2">
        <v>0</v>
      </c>
      <c r="N5" s="2">
        <v>32</v>
      </c>
      <c r="O5" s="4">
        <v>4</v>
      </c>
      <c r="P5" s="4">
        <v>50</v>
      </c>
      <c r="Q5" s="20">
        <v>18</v>
      </c>
    </row>
    <row r="6" spans="1:17" x14ac:dyDescent="0.35">
      <c r="A6" s="25" t="s">
        <v>1</v>
      </c>
      <c r="B6" s="4" t="s">
        <v>53</v>
      </c>
      <c r="C6" s="4" t="s">
        <v>57</v>
      </c>
      <c r="D6" s="4" t="s">
        <v>61</v>
      </c>
      <c r="E6" s="4" t="s">
        <v>68</v>
      </c>
      <c r="F6" s="2">
        <v>58.291969187675079</v>
      </c>
      <c r="G6" s="2">
        <v>8.7528401027077507</v>
      </c>
      <c r="H6" s="2">
        <v>27.181650793650796</v>
      </c>
      <c r="I6" s="2">
        <v>4.7826470588235281</v>
      </c>
      <c r="J6" s="2">
        <v>0.99089285714285724</v>
      </c>
      <c r="K6" s="2">
        <v>87.863613445378149</v>
      </c>
      <c r="L6" s="2">
        <v>12.136386554621849</v>
      </c>
      <c r="M6" s="2">
        <v>0</v>
      </c>
      <c r="N6" s="2">
        <v>25</v>
      </c>
      <c r="O6" s="2">
        <v>2</v>
      </c>
      <c r="P6" s="2">
        <v>50</v>
      </c>
      <c r="Q6" s="2">
        <v>7</v>
      </c>
    </row>
    <row r="7" spans="1:17" x14ac:dyDescent="0.35">
      <c r="A7" s="25" t="s">
        <v>2</v>
      </c>
      <c r="B7" s="4" t="s">
        <v>53</v>
      </c>
      <c r="C7" s="4" t="s">
        <v>57</v>
      </c>
      <c r="D7" s="4" t="s">
        <v>61</v>
      </c>
      <c r="E7" s="4" t="s">
        <v>68</v>
      </c>
      <c r="F7" s="2">
        <v>55.087246498599441</v>
      </c>
      <c r="G7" s="2">
        <v>8.4983982259570485</v>
      </c>
      <c r="H7" s="2">
        <v>27.863746031746029</v>
      </c>
      <c r="I7" s="2">
        <v>6.5688235294117643</v>
      </c>
      <c r="J7" s="2">
        <v>1.9817857142857145</v>
      </c>
      <c r="K7" s="2">
        <v>93.063949579831927</v>
      </c>
      <c r="L7" s="2">
        <v>6.9360504201680673</v>
      </c>
      <c r="M7" s="2">
        <v>0</v>
      </c>
      <c r="N7" s="2">
        <v>30</v>
      </c>
      <c r="O7" s="2">
        <v>3</v>
      </c>
      <c r="P7" s="2">
        <v>50</v>
      </c>
      <c r="Q7" s="2">
        <v>26</v>
      </c>
    </row>
    <row r="8" spans="1:17" x14ac:dyDescent="0.35">
      <c r="A8" s="25" t="s">
        <v>3</v>
      </c>
      <c r="B8" s="4" t="s">
        <v>53</v>
      </c>
      <c r="C8" s="4" t="s">
        <v>68</v>
      </c>
      <c r="D8" s="4" t="s">
        <v>61</v>
      </c>
      <c r="E8" s="4" t="s">
        <v>68</v>
      </c>
      <c r="F8" s="2">
        <v>50.657583333333321</v>
      </c>
      <c r="G8" s="2">
        <v>8.1137534722222213</v>
      </c>
      <c r="H8" s="2">
        <v>28.738944444444446</v>
      </c>
      <c r="I8" s="2">
        <v>8.7701250000000002</v>
      </c>
      <c r="J8" s="2">
        <v>3.2365937499999999</v>
      </c>
      <c r="K8" s="2">
        <v>100</v>
      </c>
      <c r="L8" s="2">
        <v>0</v>
      </c>
      <c r="M8" s="2">
        <v>0</v>
      </c>
      <c r="N8" s="2">
        <v>33</v>
      </c>
      <c r="O8" s="2">
        <v>4</v>
      </c>
      <c r="P8" s="2">
        <v>50</v>
      </c>
      <c r="Q8" s="2">
        <v>40</v>
      </c>
    </row>
    <row r="9" spans="1:17" x14ac:dyDescent="0.35">
      <c r="A9" s="25" t="s">
        <v>4</v>
      </c>
      <c r="B9" s="4" t="s">
        <v>54</v>
      </c>
      <c r="C9" s="4" t="s">
        <v>57</v>
      </c>
      <c r="D9" s="4" t="s">
        <v>68</v>
      </c>
      <c r="E9" s="4" t="s">
        <v>68</v>
      </c>
      <c r="F9" s="4">
        <v>58.809040857722408</v>
      </c>
      <c r="G9" s="4">
        <v>8.693132425383947</v>
      </c>
      <c r="H9" s="4">
        <v>29.55665024630542</v>
      </c>
      <c r="I9" s="4">
        <v>2.9411764705882355</v>
      </c>
      <c r="J9" s="4">
        <v>0</v>
      </c>
      <c r="K9" s="4">
        <v>82.983193277310932</v>
      </c>
      <c r="L9" s="4">
        <v>17.016806722689076</v>
      </c>
      <c r="M9" s="4">
        <v>0</v>
      </c>
      <c r="N9" s="4">
        <v>20</v>
      </c>
      <c r="O9" s="4">
        <v>1</v>
      </c>
      <c r="P9" s="4">
        <v>25</v>
      </c>
      <c r="Q9" s="8">
        <v>5</v>
      </c>
    </row>
    <row r="10" spans="1:17" x14ac:dyDescent="0.35">
      <c r="A10" s="25" t="s">
        <v>7</v>
      </c>
      <c r="B10" s="4" t="s">
        <v>54</v>
      </c>
      <c r="C10" s="4" t="s">
        <v>57</v>
      </c>
      <c r="D10" s="4" t="s">
        <v>58</v>
      </c>
      <c r="E10" s="4" t="s">
        <v>68</v>
      </c>
      <c r="F10" s="2">
        <v>59.894658864658211</v>
      </c>
      <c r="G10" s="2">
        <v>7.4399753227208576</v>
      </c>
      <c r="H10" s="2">
        <v>27.541077387573495</v>
      </c>
      <c r="I10" s="2">
        <v>2.1242884250474385</v>
      </c>
      <c r="J10" s="2">
        <v>2.9999999999999996</v>
      </c>
      <c r="K10" s="2">
        <v>69.128828950935215</v>
      </c>
      <c r="L10" s="2">
        <v>12.290525887774466</v>
      </c>
      <c r="M10" s="2">
        <v>18.58064516129032</v>
      </c>
      <c r="N10" s="2">
        <v>28</v>
      </c>
      <c r="O10" s="2">
        <v>1</v>
      </c>
      <c r="P10" s="2">
        <v>25</v>
      </c>
      <c r="Q10" s="2">
        <v>28</v>
      </c>
    </row>
    <row r="11" spans="1:17" x14ac:dyDescent="0.35">
      <c r="A11" s="25" t="s">
        <v>51</v>
      </c>
      <c r="B11" s="4" t="s">
        <v>54</v>
      </c>
      <c r="C11" s="4" t="s">
        <v>57</v>
      </c>
      <c r="D11" s="4" t="s">
        <v>59</v>
      </c>
      <c r="E11" s="4" t="s">
        <v>68</v>
      </c>
      <c r="F11" s="21">
        <v>53.207953979999999</v>
      </c>
      <c r="G11" s="2">
        <v>8.2603429580000007</v>
      </c>
      <c r="H11" s="2">
        <v>31.51581122</v>
      </c>
      <c r="I11" s="2">
        <v>4.0158918410000002</v>
      </c>
      <c r="J11" s="2">
        <v>3</v>
      </c>
      <c r="K11" s="2">
        <v>84.603906890000005</v>
      </c>
      <c r="L11" s="2">
        <v>15.396093110000001</v>
      </c>
      <c r="M11" s="2">
        <v>0</v>
      </c>
      <c r="N11" s="2">
        <v>31</v>
      </c>
      <c r="O11" s="26">
        <v>1</v>
      </c>
      <c r="P11" s="2">
        <v>25</v>
      </c>
      <c r="Q11" s="2">
        <v>17</v>
      </c>
    </row>
    <row r="12" spans="1:17" x14ac:dyDescent="0.35">
      <c r="A12" s="25" t="s">
        <v>31</v>
      </c>
      <c r="B12" s="4" t="s">
        <v>54</v>
      </c>
      <c r="C12" s="4" t="s">
        <v>57</v>
      </c>
      <c r="D12" s="4" t="s">
        <v>58</v>
      </c>
      <c r="E12" s="4" t="s">
        <v>59</v>
      </c>
      <c r="F12" s="4">
        <v>56.551306420000003</v>
      </c>
      <c r="G12" s="4">
        <v>7.8501591399999997</v>
      </c>
      <c r="H12" s="4">
        <v>29.5284443</v>
      </c>
      <c r="I12" s="4">
        <v>3.0700901329999999</v>
      </c>
      <c r="J12" s="4">
        <v>3</v>
      </c>
      <c r="K12" s="4">
        <v>76.866367920000002</v>
      </c>
      <c r="L12" s="4">
        <v>13.8433095</v>
      </c>
      <c r="M12" s="4">
        <v>9.2903225809999999</v>
      </c>
      <c r="N12" s="4">
        <v>33</v>
      </c>
      <c r="O12" s="4">
        <v>4</v>
      </c>
      <c r="P12" s="7">
        <v>25</v>
      </c>
      <c r="Q12" s="7">
        <v>20</v>
      </c>
    </row>
    <row r="13" spans="1:17" x14ac:dyDescent="0.35">
      <c r="A13" s="25" t="s">
        <v>28</v>
      </c>
      <c r="B13" s="4" t="s">
        <v>54</v>
      </c>
      <c r="C13" s="4" t="s">
        <v>57</v>
      </c>
      <c r="D13" s="4" t="s">
        <v>58</v>
      </c>
      <c r="E13" s="4" t="s">
        <v>59</v>
      </c>
      <c r="F13" s="4">
        <v>57.665757239999998</v>
      </c>
      <c r="G13" s="4">
        <v>7.7134312009999997</v>
      </c>
      <c r="H13" s="4">
        <v>28.865988659999999</v>
      </c>
      <c r="I13" s="4">
        <v>2.7548228969999999</v>
      </c>
      <c r="J13" s="4">
        <v>3</v>
      </c>
      <c r="K13" s="4">
        <v>74.287188259999994</v>
      </c>
      <c r="L13" s="4">
        <v>13.325714960000001</v>
      </c>
      <c r="M13" s="4">
        <v>12.387096769999999</v>
      </c>
      <c r="N13" s="4">
        <v>34</v>
      </c>
      <c r="O13" s="4">
        <v>4</v>
      </c>
      <c r="P13" s="7">
        <v>25</v>
      </c>
      <c r="Q13" s="7">
        <v>19</v>
      </c>
    </row>
    <row r="14" spans="1:17" x14ac:dyDescent="0.35">
      <c r="A14" s="25" t="s">
        <v>43</v>
      </c>
      <c r="B14" s="4" t="s">
        <v>65</v>
      </c>
      <c r="C14" s="4" t="s">
        <v>64</v>
      </c>
      <c r="D14" s="4" t="s">
        <v>68</v>
      </c>
      <c r="E14" s="4" t="s">
        <v>68</v>
      </c>
      <c r="F14" s="2">
        <v>59.714178150000002</v>
      </c>
      <c r="G14" s="2">
        <v>7.8499652500000003</v>
      </c>
      <c r="H14" s="2">
        <v>28.994845359999999</v>
      </c>
      <c r="I14" s="2">
        <v>3.441011236</v>
      </c>
      <c r="J14" s="2">
        <v>0</v>
      </c>
      <c r="K14" s="2">
        <v>77.336781830000007</v>
      </c>
      <c r="L14" s="2">
        <v>13.692010310000001</v>
      </c>
      <c r="M14" s="2">
        <v>8.9712078650000002</v>
      </c>
      <c r="N14" s="20">
        <v>22</v>
      </c>
      <c r="O14" s="20">
        <v>1</v>
      </c>
      <c r="P14" s="2">
        <v>25</v>
      </c>
      <c r="Q14" s="2">
        <v>6</v>
      </c>
    </row>
    <row r="15" spans="1:17" x14ac:dyDescent="0.35">
      <c r="A15" s="25" t="s">
        <v>48</v>
      </c>
      <c r="B15" s="4" t="s">
        <v>65</v>
      </c>
      <c r="C15" s="4" t="s">
        <v>64</v>
      </c>
      <c r="D15" s="4" t="s">
        <v>58</v>
      </c>
      <c r="E15" s="4" t="s">
        <v>68</v>
      </c>
      <c r="F15" s="7">
        <v>60.826476049999997</v>
      </c>
      <c r="G15" s="7">
        <v>6.491332957</v>
      </c>
      <c r="H15" s="7">
        <v>26.515463919999998</v>
      </c>
      <c r="I15" s="7">
        <v>2.1667270749999998</v>
      </c>
      <c r="J15" s="7">
        <v>4</v>
      </c>
      <c r="K15" s="7">
        <v>60.955289720000003</v>
      </c>
      <c r="L15" s="7">
        <v>8.6215497170000006</v>
      </c>
      <c r="M15" s="7">
        <v>30.42316057</v>
      </c>
      <c r="N15" s="4">
        <v>31</v>
      </c>
      <c r="O15" s="4">
        <v>3</v>
      </c>
      <c r="P15" s="2">
        <v>25</v>
      </c>
      <c r="Q15" s="4">
        <v>19</v>
      </c>
    </row>
    <row r="16" spans="1:17" x14ac:dyDescent="0.35">
      <c r="A16" s="25" t="s">
        <v>29</v>
      </c>
      <c r="B16" s="4" t="s">
        <v>65</v>
      </c>
      <c r="C16" s="4" t="s">
        <v>64</v>
      </c>
      <c r="D16" s="4" t="s">
        <v>59</v>
      </c>
      <c r="E16" s="4" t="s">
        <v>68</v>
      </c>
      <c r="F16" s="2">
        <v>52.13111962</v>
      </c>
      <c r="G16" s="2">
        <v>7.3799857920000003</v>
      </c>
      <c r="H16" s="2">
        <v>31.678403169999999</v>
      </c>
      <c r="I16" s="2">
        <v>4.8104914220000001</v>
      </c>
      <c r="J16" s="2">
        <v>4</v>
      </c>
      <c r="K16" s="2">
        <v>80.214766839999996</v>
      </c>
      <c r="L16" s="2">
        <v>11.95327223</v>
      </c>
      <c r="M16" s="2">
        <v>7.8319609310000002</v>
      </c>
      <c r="N16" s="2">
        <v>29</v>
      </c>
      <c r="O16" s="26">
        <v>4</v>
      </c>
      <c r="P16" s="2">
        <v>25</v>
      </c>
      <c r="Q16" s="2">
        <v>23</v>
      </c>
    </row>
    <row r="17" spans="1:17" x14ac:dyDescent="0.35">
      <c r="A17" s="25" t="s">
        <v>30</v>
      </c>
      <c r="B17" s="4" t="s">
        <v>65</v>
      </c>
      <c r="C17" s="4" t="s">
        <v>64</v>
      </c>
      <c r="D17" s="4" t="s">
        <v>58</v>
      </c>
      <c r="E17" s="4" t="s">
        <v>59</v>
      </c>
      <c r="F17" s="7">
        <v>56.478797829999998</v>
      </c>
      <c r="G17" s="7">
        <v>6.9356593740000001</v>
      </c>
      <c r="H17" s="7">
        <v>29.096933539999998</v>
      </c>
      <c r="I17" s="7">
        <v>3.488609249</v>
      </c>
      <c r="J17" s="7">
        <v>4</v>
      </c>
      <c r="K17" s="7">
        <v>70.585028280000003</v>
      </c>
      <c r="L17" s="7">
        <v>10.28741097</v>
      </c>
      <c r="M17" s="7">
        <v>19.127560750000001</v>
      </c>
      <c r="N17" s="4">
        <v>32</v>
      </c>
      <c r="O17" s="4">
        <v>4</v>
      </c>
      <c r="P17" s="2">
        <v>25</v>
      </c>
      <c r="Q17" s="7">
        <v>25</v>
      </c>
    </row>
    <row r="18" spans="1:17" x14ac:dyDescent="0.35">
      <c r="A18" s="27" t="s">
        <v>39</v>
      </c>
      <c r="B18" s="10" t="s">
        <v>56</v>
      </c>
      <c r="C18" s="10" t="s">
        <v>60</v>
      </c>
      <c r="D18" s="10" t="s">
        <v>68</v>
      </c>
      <c r="E18" s="10" t="s">
        <v>68</v>
      </c>
      <c r="F18" s="22">
        <v>71.167560620000003</v>
      </c>
      <c r="G18" s="22">
        <v>7.6856450140000003</v>
      </c>
      <c r="H18" s="22">
        <v>16.58460741</v>
      </c>
      <c r="I18" s="22">
        <v>4.5621869530000003</v>
      </c>
      <c r="J18" s="22">
        <v>0</v>
      </c>
      <c r="K18" s="22">
        <v>60.611557400000002</v>
      </c>
      <c r="L18" s="22">
        <v>0</v>
      </c>
      <c r="M18" s="22">
        <v>39.388442599999998</v>
      </c>
      <c r="N18" s="22">
        <v>26</v>
      </c>
      <c r="O18" s="22">
        <v>1</v>
      </c>
      <c r="P18" s="10">
        <v>50</v>
      </c>
      <c r="Q18" s="22">
        <v>1</v>
      </c>
    </row>
    <row r="19" spans="1:17" x14ac:dyDescent="0.35">
      <c r="A19" s="27" t="s">
        <v>42</v>
      </c>
      <c r="B19" s="10" t="s">
        <v>53</v>
      </c>
      <c r="C19" s="10" t="s">
        <v>68</v>
      </c>
      <c r="D19" s="10" t="s">
        <v>61</v>
      </c>
      <c r="E19" s="10" t="s">
        <v>68</v>
      </c>
      <c r="F19" s="22">
        <v>50.535714290000001</v>
      </c>
      <c r="G19" s="22">
        <v>8.1770833330000006</v>
      </c>
      <c r="H19" s="22">
        <v>28.452380949999998</v>
      </c>
      <c r="I19" s="22">
        <v>9.375</v>
      </c>
      <c r="J19" s="22">
        <v>3.4598214289999998</v>
      </c>
      <c r="K19" s="22">
        <v>100</v>
      </c>
      <c r="L19" s="22">
        <v>0</v>
      </c>
      <c r="M19" s="22">
        <v>0</v>
      </c>
      <c r="N19" s="22">
        <v>33</v>
      </c>
      <c r="O19" s="22">
        <v>4</v>
      </c>
      <c r="P19" s="10">
        <v>50</v>
      </c>
      <c r="Q19" s="22">
        <v>37</v>
      </c>
    </row>
    <row r="20" spans="1:17" x14ac:dyDescent="0.35">
      <c r="A20" s="15" t="s">
        <v>0</v>
      </c>
      <c r="B20" s="15" t="s">
        <v>53</v>
      </c>
      <c r="C20" s="15" t="s">
        <v>57</v>
      </c>
      <c r="D20" s="15" t="s">
        <v>68</v>
      </c>
      <c r="E20" s="15" t="s">
        <v>68</v>
      </c>
      <c r="F20" s="15">
        <v>62.084833933573428</v>
      </c>
      <c r="G20" s="15">
        <v>9.1569961317860482</v>
      </c>
      <c r="H20" s="15">
        <v>25.396825396825399</v>
      </c>
      <c r="I20" s="15">
        <v>3.3613445378151257</v>
      </c>
      <c r="J20" s="15">
        <v>0</v>
      </c>
      <c r="K20" s="15">
        <v>80.55222088835535</v>
      </c>
      <c r="L20" s="15">
        <v>19.447779111644657</v>
      </c>
      <c r="M20" s="15">
        <v>0</v>
      </c>
      <c r="N20" s="15">
        <v>22</v>
      </c>
      <c r="O20" s="15">
        <v>1</v>
      </c>
      <c r="P20" s="15">
        <v>50</v>
      </c>
      <c r="Q20" s="15">
        <v>4</v>
      </c>
    </row>
    <row r="21" spans="1:17" x14ac:dyDescent="0.35">
      <c r="A21" s="15" t="s">
        <v>10</v>
      </c>
      <c r="B21" s="15" t="s">
        <v>53</v>
      </c>
      <c r="C21" s="15" t="s">
        <v>57</v>
      </c>
      <c r="D21" s="15" t="s">
        <v>58</v>
      </c>
      <c r="E21" s="15" t="s">
        <v>68</v>
      </c>
      <c r="F21" s="15">
        <v>62.143431566174847</v>
      </c>
      <c r="G21" s="15">
        <v>8.6963322963594027</v>
      </c>
      <c r="H21" s="15">
        <v>25.110087045570921</v>
      </c>
      <c r="I21" s="15">
        <v>3.0501490918948218</v>
      </c>
      <c r="J21" s="15">
        <v>1</v>
      </c>
      <c r="K21" s="15">
        <v>76.1591604383689</v>
      </c>
      <c r="L21" s="15">
        <v>17.647291174534327</v>
      </c>
      <c r="M21" s="15">
        <v>6.1935483870967749</v>
      </c>
      <c r="N21" s="15">
        <v>25</v>
      </c>
      <c r="O21" s="15">
        <v>1</v>
      </c>
      <c r="P21" s="15">
        <v>50</v>
      </c>
      <c r="Q21" s="15">
        <v>3</v>
      </c>
    </row>
    <row r="22" spans="1:17" x14ac:dyDescent="0.35">
      <c r="A22" s="15" t="s">
        <v>11</v>
      </c>
      <c r="B22" s="15" t="s">
        <v>53</v>
      </c>
      <c r="C22" s="15" t="s">
        <v>57</v>
      </c>
      <c r="D22" s="15" t="s">
        <v>58</v>
      </c>
      <c r="E22" s="15" t="s">
        <v>68</v>
      </c>
      <c r="F22" s="15">
        <v>62.202029198776287</v>
      </c>
      <c r="G22" s="15">
        <v>8.2356684609327608</v>
      </c>
      <c r="H22" s="15">
        <v>24.823348694316437</v>
      </c>
      <c r="I22" s="15">
        <v>2.7389536459745192</v>
      </c>
      <c r="J22" s="15">
        <v>2</v>
      </c>
      <c r="K22" s="15">
        <v>71.766099988382436</v>
      </c>
      <c r="L22" s="15">
        <v>15.846803237424007</v>
      </c>
      <c r="M22" s="15">
        <v>12.38709677419355</v>
      </c>
      <c r="N22" s="15">
        <v>26</v>
      </c>
      <c r="O22" s="15">
        <v>1</v>
      </c>
      <c r="P22" s="15">
        <v>50</v>
      </c>
      <c r="Q22" s="15">
        <v>8</v>
      </c>
    </row>
    <row r="23" spans="1:17" x14ac:dyDescent="0.35">
      <c r="A23" s="15" t="s">
        <v>12</v>
      </c>
      <c r="B23" s="15" t="s">
        <v>53</v>
      </c>
      <c r="C23" s="15" t="s">
        <v>57</v>
      </c>
      <c r="D23" s="15" t="s">
        <v>58</v>
      </c>
      <c r="E23" s="15" t="s">
        <v>68</v>
      </c>
      <c r="F23" s="15">
        <v>62.260626831377706</v>
      </c>
      <c r="G23" s="15">
        <v>7.7750046255061163</v>
      </c>
      <c r="H23" s="15">
        <v>24.536610343061955</v>
      </c>
      <c r="I23" s="15">
        <v>2.4277582000542148</v>
      </c>
      <c r="J23" s="15">
        <v>2.9999999999999996</v>
      </c>
      <c r="K23" s="15">
        <v>67.373039538396</v>
      </c>
      <c r="L23" s="15">
        <v>14.046315300313674</v>
      </c>
      <c r="M23" s="15">
        <v>18.58064516129032</v>
      </c>
      <c r="N23" s="15">
        <v>28</v>
      </c>
      <c r="O23" s="15">
        <v>1</v>
      </c>
      <c r="P23" s="15">
        <v>50</v>
      </c>
      <c r="Q23" s="15">
        <v>15</v>
      </c>
    </row>
    <row r="24" spans="1:17" x14ac:dyDescent="0.35">
      <c r="A24" s="15" t="s">
        <v>13</v>
      </c>
      <c r="B24" s="15" t="s">
        <v>53</v>
      </c>
      <c r="C24" s="15" t="s">
        <v>57</v>
      </c>
      <c r="D24" s="15" t="s">
        <v>58</v>
      </c>
      <c r="E24" s="15" t="s">
        <v>68</v>
      </c>
      <c r="F24" s="15">
        <v>62.31922446397914</v>
      </c>
      <c r="G24" s="15">
        <v>7.3143407900794735</v>
      </c>
      <c r="H24" s="15">
        <v>24.249871991807474</v>
      </c>
      <c r="I24" s="15">
        <v>2.1165627541339114</v>
      </c>
      <c r="J24" s="15">
        <v>4</v>
      </c>
      <c r="K24" s="15">
        <v>62.97997908840955</v>
      </c>
      <c r="L24" s="15">
        <v>12.245827363203347</v>
      </c>
      <c r="M24" s="15">
        <v>24.7741935483871</v>
      </c>
      <c r="N24" s="15">
        <v>30</v>
      </c>
      <c r="O24" s="15">
        <v>4</v>
      </c>
      <c r="P24" s="15">
        <v>50</v>
      </c>
      <c r="Q24" s="15">
        <v>11</v>
      </c>
    </row>
    <row r="25" spans="1:17" x14ac:dyDescent="0.35">
      <c r="A25" s="18" t="s">
        <v>14</v>
      </c>
      <c r="B25" s="18" t="s">
        <v>54</v>
      </c>
      <c r="C25" s="18" t="s">
        <v>57</v>
      </c>
      <c r="D25" s="18" t="s">
        <v>68</v>
      </c>
      <c r="E25" s="18" t="s">
        <v>68</v>
      </c>
      <c r="F25" s="18">
        <v>58.809040857722408</v>
      </c>
      <c r="G25" s="18">
        <v>8.693132425383947</v>
      </c>
      <c r="H25" s="18">
        <v>29.55665024630542</v>
      </c>
      <c r="I25" s="18">
        <v>2.9411764705882355</v>
      </c>
      <c r="J25" s="18">
        <v>0</v>
      </c>
      <c r="K25" s="18">
        <v>82.983193277310932</v>
      </c>
      <c r="L25" s="18">
        <v>17.016806722689076</v>
      </c>
      <c r="M25" s="18">
        <v>0</v>
      </c>
      <c r="N25" s="18">
        <v>23</v>
      </c>
      <c r="O25" s="18">
        <v>1</v>
      </c>
      <c r="P25" s="18">
        <v>25</v>
      </c>
      <c r="Q25" s="18">
        <v>6.5</v>
      </c>
    </row>
    <row r="26" spans="1:17" x14ac:dyDescent="0.35">
      <c r="A26" s="18" t="s">
        <v>15</v>
      </c>
      <c r="B26" s="18" t="s">
        <v>54</v>
      </c>
      <c r="C26" s="18" t="s">
        <v>57</v>
      </c>
      <c r="D26" s="18" t="s">
        <v>63</v>
      </c>
      <c r="E26" s="18" t="s">
        <v>68</v>
      </c>
      <c r="F26" s="18">
        <v>56.303497033750517</v>
      </c>
      <c r="G26" s="18">
        <v>8.4178065196758052</v>
      </c>
      <c r="H26" s="18">
        <v>29.888007236758014</v>
      </c>
      <c r="I26" s="18">
        <v>2.6960784313725492</v>
      </c>
      <c r="J26" s="18">
        <v>0.77345309381237515</v>
      </c>
      <c r="K26" s="18">
        <v>84.401260504201673</v>
      </c>
      <c r="L26" s="18">
        <v>15.59873949579832</v>
      </c>
      <c r="M26" s="18">
        <v>0</v>
      </c>
      <c r="N26" s="18">
        <v>25</v>
      </c>
      <c r="O26" s="18">
        <v>1</v>
      </c>
      <c r="P26" s="18">
        <v>25</v>
      </c>
      <c r="Q26" s="18">
        <v>9</v>
      </c>
    </row>
    <row r="27" spans="1:17" x14ac:dyDescent="0.35">
      <c r="A27" s="18" t="s">
        <v>16</v>
      </c>
      <c r="B27" s="18" t="s">
        <v>54</v>
      </c>
      <c r="C27" s="18" t="s">
        <v>57</v>
      </c>
      <c r="D27" s="18" t="s">
        <v>63</v>
      </c>
      <c r="E27" s="18" t="s">
        <v>68</v>
      </c>
      <c r="F27" s="18">
        <v>53.797953209778647</v>
      </c>
      <c r="G27" s="18">
        <v>8.1424806139676598</v>
      </c>
      <c r="H27" s="18">
        <v>30.219364227210608</v>
      </c>
      <c r="I27" s="18">
        <v>2.4509803921568616</v>
      </c>
      <c r="J27" s="18">
        <v>1.5469061876247503</v>
      </c>
      <c r="K27" s="18">
        <v>85.819327731092443</v>
      </c>
      <c r="L27" s="18">
        <v>14.180672268907555</v>
      </c>
      <c r="M27" s="18">
        <v>0</v>
      </c>
      <c r="N27" s="18">
        <v>28</v>
      </c>
      <c r="O27" s="18">
        <v>1</v>
      </c>
      <c r="P27" s="18">
        <v>25</v>
      </c>
      <c r="Q27" s="18">
        <v>11</v>
      </c>
    </row>
    <row r="28" spans="1:17" x14ac:dyDescent="0.35">
      <c r="A28" s="18" t="s">
        <v>17</v>
      </c>
      <c r="B28" s="18" t="s">
        <v>54</v>
      </c>
      <c r="C28" s="18" t="s">
        <v>57</v>
      </c>
      <c r="D28" s="18" t="s">
        <v>63</v>
      </c>
      <c r="E28" s="18" t="s">
        <v>68</v>
      </c>
      <c r="F28" s="18">
        <v>51.292409385806764</v>
      </c>
      <c r="G28" s="18">
        <v>7.8671547082595179</v>
      </c>
      <c r="H28" s="18">
        <v>30.550721217663195</v>
      </c>
      <c r="I28" s="18">
        <v>2.2058823529411766</v>
      </c>
      <c r="J28" s="18">
        <v>2.3203592814371259</v>
      </c>
      <c r="K28" s="18">
        <v>87.237394957983199</v>
      </c>
      <c r="L28" s="18">
        <v>12.762605042016807</v>
      </c>
      <c r="M28" s="18">
        <v>0</v>
      </c>
      <c r="N28" s="18">
        <v>29</v>
      </c>
      <c r="O28" s="18">
        <v>3</v>
      </c>
      <c r="P28" s="18">
        <v>25</v>
      </c>
      <c r="Q28" s="18">
        <v>10.6</v>
      </c>
    </row>
    <row r="29" spans="1:17" x14ac:dyDescent="0.35">
      <c r="A29" s="18" t="s">
        <v>18</v>
      </c>
      <c r="B29" s="18" t="s">
        <v>54</v>
      </c>
      <c r="C29" s="18" t="s">
        <v>57</v>
      </c>
      <c r="D29" s="18" t="s">
        <v>62</v>
      </c>
      <c r="E29" s="18" t="s">
        <v>68</v>
      </c>
      <c r="F29" s="18">
        <v>58.157619682785231</v>
      </c>
      <c r="G29" s="18">
        <v>8.7278307573943916</v>
      </c>
      <c r="H29" s="18">
        <v>30.645295258375942</v>
      </c>
      <c r="I29" s="18">
        <v>2.7830487033523084</v>
      </c>
      <c r="J29" s="18">
        <v>1.2970168612191959</v>
      </c>
      <c r="K29" s="18">
        <v>83.89807535917592</v>
      </c>
      <c r="L29" s="18">
        <v>16.101924640824073</v>
      </c>
      <c r="M29" s="18">
        <v>0</v>
      </c>
      <c r="N29" s="18">
        <v>26</v>
      </c>
      <c r="O29" s="18">
        <v>1</v>
      </c>
      <c r="P29" s="18">
        <v>25</v>
      </c>
      <c r="Q29" s="18">
        <v>24.3</v>
      </c>
    </row>
    <row r="30" spans="1:17" x14ac:dyDescent="0.35">
      <c r="A30" s="18" t="s">
        <v>19</v>
      </c>
      <c r="B30" s="18" t="s">
        <v>54</v>
      </c>
      <c r="C30" s="18" t="s">
        <v>57</v>
      </c>
      <c r="D30" s="18" t="s">
        <v>62</v>
      </c>
      <c r="E30" s="18" t="s">
        <v>68</v>
      </c>
      <c r="F30" s="18">
        <v>57.506198507848069</v>
      </c>
      <c r="G30" s="18">
        <v>8.7625290894048362</v>
      </c>
      <c r="H30" s="18">
        <v>31.73394027044646</v>
      </c>
      <c r="I30" s="18">
        <v>2.6249209361163821</v>
      </c>
      <c r="J30" s="18">
        <v>2.5940337224383918</v>
      </c>
      <c r="K30" s="18">
        <v>84.812957441040936</v>
      </c>
      <c r="L30" s="18">
        <v>15.187042558959069</v>
      </c>
      <c r="M30" s="18">
        <v>0</v>
      </c>
      <c r="N30" s="18">
        <v>28</v>
      </c>
      <c r="O30" s="18">
        <v>1</v>
      </c>
      <c r="P30" s="18">
        <v>25</v>
      </c>
      <c r="Q30" s="18">
        <v>12.8</v>
      </c>
    </row>
    <row r="31" spans="1:17" x14ac:dyDescent="0.35">
      <c r="A31" s="18" t="s">
        <v>20</v>
      </c>
      <c r="B31" s="18" t="s">
        <v>54</v>
      </c>
      <c r="C31" s="18" t="s">
        <v>57</v>
      </c>
      <c r="D31" s="18" t="s">
        <v>62</v>
      </c>
      <c r="E31" s="18" t="s">
        <v>68</v>
      </c>
      <c r="F31" s="18">
        <v>56.854777332910899</v>
      </c>
      <c r="G31" s="18">
        <v>8.797227421415279</v>
      </c>
      <c r="H31" s="18">
        <v>32.822585282516989</v>
      </c>
      <c r="I31" s="18">
        <v>2.466793168880455</v>
      </c>
      <c r="J31" s="18">
        <v>3.8910505836575879</v>
      </c>
      <c r="K31" s="18">
        <v>85.727839522905938</v>
      </c>
      <c r="L31" s="18">
        <v>14.272160477094062</v>
      </c>
      <c r="M31" s="18">
        <v>0</v>
      </c>
      <c r="N31" s="18">
        <v>29</v>
      </c>
      <c r="O31" s="18">
        <v>1</v>
      </c>
      <c r="P31" s="18">
        <v>25</v>
      </c>
      <c r="Q31" s="18">
        <v>14.5</v>
      </c>
    </row>
    <row r="32" spans="1:17" x14ac:dyDescent="0.35">
      <c r="A32" s="4" t="s">
        <v>0</v>
      </c>
      <c r="B32" s="4" t="s">
        <v>53</v>
      </c>
      <c r="C32" s="4" t="s">
        <v>57</v>
      </c>
      <c r="D32" s="4" t="s">
        <v>68</v>
      </c>
      <c r="E32" s="4" t="s">
        <v>68</v>
      </c>
      <c r="F32" s="2">
        <v>62.084833930000002</v>
      </c>
      <c r="G32" s="2">
        <v>9.1569961319999997</v>
      </c>
      <c r="H32" s="2">
        <v>25.396825400000001</v>
      </c>
      <c r="I32" s="2">
        <v>3.361344538</v>
      </c>
      <c r="J32" s="2">
        <v>0</v>
      </c>
      <c r="K32" s="2">
        <v>80.552220890000001</v>
      </c>
      <c r="L32" s="2">
        <v>19.447779109999999</v>
      </c>
      <c r="M32" s="2">
        <v>0</v>
      </c>
      <c r="N32" s="2">
        <v>21</v>
      </c>
      <c r="O32" s="26">
        <v>1</v>
      </c>
      <c r="P32" s="2">
        <v>50</v>
      </c>
      <c r="Q32" s="2">
        <v>0</v>
      </c>
    </row>
    <row r="33" spans="1:17" x14ac:dyDescent="0.35">
      <c r="A33" s="12" t="s">
        <v>8</v>
      </c>
      <c r="B33" s="12" t="s">
        <v>55</v>
      </c>
      <c r="C33" s="12" t="s">
        <v>57</v>
      </c>
      <c r="D33" s="12" t="s">
        <v>68</v>
      </c>
      <c r="E33" s="12" t="s">
        <v>68</v>
      </c>
      <c r="F33" s="24">
        <v>61.169083020000002</v>
      </c>
      <c r="G33" s="24">
        <v>9.0959460710000002</v>
      </c>
      <c r="H33" s="24">
        <v>26.37362637</v>
      </c>
      <c r="I33" s="24">
        <v>3.361344538</v>
      </c>
      <c r="J33" s="24">
        <v>0</v>
      </c>
      <c r="K33" s="24">
        <v>80.552220890000001</v>
      </c>
      <c r="L33" s="24">
        <v>19.447779109999999</v>
      </c>
      <c r="M33" s="24">
        <v>0</v>
      </c>
      <c r="N33" s="24">
        <v>22</v>
      </c>
      <c r="O33" s="24">
        <v>1</v>
      </c>
      <c r="P33" s="12">
        <v>50</v>
      </c>
      <c r="Q33" s="24">
        <v>0</v>
      </c>
    </row>
    <row r="34" spans="1:17" x14ac:dyDescent="0.35">
      <c r="A34" s="12" t="s">
        <v>74</v>
      </c>
      <c r="B34" s="12" t="s">
        <v>55</v>
      </c>
      <c r="C34" s="12" t="s">
        <v>57</v>
      </c>
      <c r="D34" s="12" t="s">
        <v>59</v>
      </c>
      <c r="E34" s="12" t="s">
        <v>68</v>
      </c>
      <c r="F34" s="24">
        <v>53.40126721</v>
      </c>
      <c r="G34" s="24">
        <v>8.4677404460000005</v>
      </c>
      <c r="H34" s="24">
        <v>29.390050810000002</v>
      </c>
      <c r="I34" s="24">
        <v>4.7409415380000004</v>
      </c>
      <c r="J34" s="24">
        <v>4</v>
      </c>
      <c r="K34" s="24">
        <v>83.021879720000001</v>
      </c>
      <c r="L34" s="24">
        <v>16.978120279999999</v>
      </c>
      <c r="M34" s="24">
        <v>0</v>
      </c>
      <c r="N34" s="24">
        <v>27</v>
      </c>
      <c r="O34" s="24">
        <v>1</v>
      </c>
      <c r="P34" s="12">
        <v>50</v>
      </c>
      <c r="Q34" s="24">
        <v>12</v>
      </c>
    </row>
    <row r="35" spans="1:17" x14ac:dyDescent="0.35">
      <c r="A35" s="12" t="s">
        <v>73</v>
      </c>
      <c r="B35" s="12" t="s">
        <v>55</v>
      </c>
      <c r="C35" s="12" t="s">
        <v>57</v>
      </c>
      <c r="D35" s="12" t="s">
        <v>58</v>
      </c>
      <c r="E35" s="12" t="s">
        <v>68</v>
      </c>
      <c r="F35" s="24">
        <v>61.74259679</v>
      </c>
      <c r="G35" s="24">
        <v>7.2758989449999998</v>
      </c>
      <c r="H35" s="24">
        <v>24.864941510000001</v>
      </c>
      <c r="I35" s="24">
        <v>2.1165627539999998</v>
      </c>
      <c r="J35" s="24">
        <v>4</v>
      </c>
      <c r="K35" s="24">
        <v>62.97997909</v>
      </c>
      <c r="L35" s="24">
        <v>12.24582736</v>
      </c>
      <c r="M35" s="24">
        <v>24.77419355</v>
      </c>
      <c r="N35" s="24">
        <v>29</v>
      </c>
      <c r="O35" s="24">
        <v>4</v>
      </c>
      <c r="P35" s="12">
        <v>50</v>
      </c>
      <c r="Q35" s="24">
        <v>14</v>
      </c>
    </row>
    <row r="36" spans="1:17" x14ac:dyDescent="0.35">
      <c r="A36" s="12" t="s">
        <v>40</v>
      </c>
      <c r="B36" s="12" t="s">
        <v>55</v>
      </c>
      <c r="C36" s="12" t="s">
        <v>57</v>
      </c>
      <c r="D36" s="12" t="s">
        <v>59</v>
      </c>
      <c r="E36" s="12" t="s">
        <v>58</v>
      </c>
      <c r="F36" s="24">
        <v>57.571931999999997</v>
      </c>
      <c r="G36" s="24">
        <v>7.8718196960000002</v>
      </c>
      <c r="H36" s="24">
        <v>27.12749616</v>
      </c>
      <c r="I36" s="24">
        <v>3.4287521459999999</v>
      </c>
      <c r="J36" s="24">
        <v>4</v>
      </c>
      <c r="K36" s="24">
        <v>73.000929400000004</v>
      </c>
      <c r="L36" s="24">
        <v>14.611973819999999</v>
      </c>
      <c r="M36" s="24">
        <v>12.387096769999999</v>
      </c>
      <c r="N36" s="24">
        <v>28</v>
      </c>
      <c r="O36" s="24">
        <v>4</v>
      </c>
      <c r="P36" s="12">
        <v>50</v>
      </c>
      <c r="Q36" s="24">
        <v>10</v>
      </c>
    </row>
    <row r="37" spans="1:17" x14ac:dyDescent="0.35">
      <c r="A37" s="12" t="s">
        <v>0</v>
      </c>
      <c r="B37" s="12" t="s">
        <v>53</v>
      </c>
      <c r="C37" s="12" t="s">
        <v>57</v>
      </c>
      <c r="D37" s="12" t="s">
        <v>68</v>
      </c>
      <c r="E37" s="12" t="s">
        <v>68</v>
      </c>
      <c r="F37" s="12">
        <v>62.0848339335734</v>
      </c>
      <c r="G37" s="12">
        <v>9.15699613178605</v>
      </c>
      <c r="H37" s="12">
        <v>25.396825396825399</v>
      </c>
      <c r="I37" s="12">
        <v>3.3613445378151301</v>
      </c>
      <c r="J37" s="12">
        <v>0</v>
      </c>
      <c r="K37" s="12">
        <v>80.552220888355393</v>
      </c>
      <c r="L37" s="12">
        <v>19.447779111644699</v>
      </c>
      <c r="M37" s="12">
        <v>0</v>
      </c>
      <c r="N37" s="12">
        <v>23</v>
      </c>
      <c r="O37" s="12">
        <v>1</v>
      </c>
      <c r="P37" s="12">
        <v>50</v>
      </c>
      <c r="Q37" s="24">
        <v>0</v>
      </c>
    </row>
    <row r="38" spans="1:17" x14ac:dyDescent="0.35">
      <c r="A38" s="12" t="s">
        <v>37</v>
      </c>
      <c r="B38" s="12" t="s">
        <v>53</v>
      </c>
      <c r="C38" s="12" t="s">
        <v>57</v>
      </c>
      <c r="D38" s="12" t="s">
        <v>59</v>
      </c>
      <c r="E38" s="12" t="s">
        <v>68</v>
      </c>
      <c r="F38" s="12">
        <v>54.2007276</v>
      </c>
      <c r="G38" s="12">
        <v>8.5210378060000007</v>
      </c>
      <c r="H38" s="12">
        <v>28.537293049999999</v>
      </c>
      <c r="I38" s="12">
        <v>4.7409415380000004</v>
      </c>
      <c r="J38" s="12">
        <v>4</v>
      </c>
      <c r="K38" s="12">
        <v>83.021879720000001</v>
      </c>
      <c r="L38" s="12">
        <v>16.978120279999999</v>
      </c>
      <c r="M38" s="12">
        <v>0</v>
      </c>
      <c r="N38" s="12">
        <v>32</v>
      </c>
      <c r="O38" s="12">
        <v>3</v>
      </c>
      <c r="P38" s="12">
        <v>50</v>
      </c>
      <c r="Q38" s="24">
        <v>18</v>
      </c>
    </row>
    <row r="39" spans="1:17" x14ac:dyDescent="0.35">
      <c r="A39" s="12" t="s">
        <v>9</v>
      </c>
      <c r="B39" s="12" t="s">
        <v>53</v>
      </c>
      <c r="C39" s="12" t="s">
        <v>57</v>
      </c>
      <c r="D39" s="12" t="s">
        <v>58</v>
      </c>
      <c r="E39" s="12" t="s">
        <v>68</v>
      </c>
      <c r="F39" s="24">
        <v>62.319224460000001</v>
      </c>
      <c r="G39" s="24">
        <v>7.3143407900000001</v>
      </c>
      <c r="H39" s="24">
        <v>24.249871989999999</v>
      </c>
      <c r="I39" s="24">
        <v>2.1165627539999998</v>
      </c>
      <c r="J39" s="24">
        <v>4</v>
      </c>
      <c r="K39" s="24">
        <v>62.97997909</v>
      </c>
      <c r="L39" s="24">
        <v>12.24582736</v>
      </c>
      <c r="M39" s="24">
        <v>24.77419355</v>
      </c>
      <c r="N39" s="24">
        <v>32</v>
      </c>
      <c r="O39" s="24">
        <v>1</v>
      </c>
      <c r="P39" s="12">
        <v>50</v>
      </c>
      <c r="Q39" s="24">
        <v>10</v>
      </c>
    </row>
    <row r="40" spans="1:17" x14ac:dyDescent="0.35">
      <c r="A40" s="12" t="s">
        <v>41</v>
      </c>
      <c r="B40" s="12" t="s">
        <v>53</v>
      </c>
      <c r="C40" s="12" t="s">
        <v>57</v>
      </c>
      <c r="D40" s="12" t="s">
        <v>59</v>
      </c>
      <c r="E40" s="12" t="s">
        <v>58</v>
      </c>
      <c r="F40" s="24">
        <v>58.259976029999997</v>
      </c>
      <c r="G40" s="24">
        <v>7.917689298</v>
      </c>
      <c r="H40" s="24">
        <v>26.393582519999999</v>
      </c>
      <c r="I40" s="24">
        <v>3.4287521459999999</v>
      </c>
      <c r="J40" s="24">
        <v>4</v>
      </c>
      <c r="K40" s="24">
        <v>73.000929400000004</v>
      </c>
      <c r="L40" s="24">
        <v>14.611973819999999</v>
      </c>
      <c r="M40" s="24">
        <v>12.387096769999999</v>
      </c>
      <c r="N40" s="24">
        <v>31</v>
      </c>
      <c r="O40" s="24">
        <v>1</v>
      </c>
      <c r="P40" s="12">
        <v>50</v>
      </c>
      <c r="Q40" s="2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A5F-62B8-49A0-81FF-215E7C1669F9}">
  <dimension ref="A1:Q41"/>
  <sheetViews>
    <sheetView zoomScale="52" workbookViewId="0">
      <selection activeCell="A18" sqref="A18:XFD18"/>
    </sheetView>
  </sheetViews>
  <sheetFormatPr defaultRowHeight="14.5" x14ac:dyDescent="0.35"/>
  <cols>
    <col min="1" max="1" width="28.26953125" bestFit="1" customWidth="1"/>
    <col min="2" max="2" width="29.08984375" bestFit="1" customWidth="1"/>
    <col min="13" max="13" width="19.26953125" style="1" bestFit="1" customWidth="1"/>
    <col min="16" max="17" width="19.26953125" style="1" bestFit="1" customWidth="1"/>
  </cols>
  <sheetData>
    <row r="1" spans="1:17" x14ac:dyDescent="0.35">
      <c r="A1" s="4"/>
      <c r="B1" s="4" t="s">
        <v>87</v>
      </c>
      <c r="C1" s="4" t="s">
        <v>88</v>
      </c>
      <c r="D1" s="4" t="s">
        <v>66</v>
      </c>
      <c r="E1" s="4" t="s">
        <v>67</v>
      </c>
      <c r="F1" s="2" t="s">
        <v>80</v>
      </c>
      <c r="G1" s="2" t="s">
        <v>79</v>
      </c>
      <c r="H1" s="2" t="s">
        <v>78</v>
      </c>
      <c r="I1" s="2" t="s">
        <v>77</v>
      </c>
      <c r="J1" s="2" t="s">
        <v>76</v>
      </c>
      <c r="K1" s="2" t="s">
        <v>75</v>
      </c>
      <c r="L1" s="2" t="s">
        <v>81</v>
      </c>
      <c r="M1" s="2" t="s">
        <v>82</v>
      </c>
      <c r="N1" s="2" t="s">
        <v>52</v>
      </c>
      <c r="O1" s="2" t="s">
        <v>33</v>
      </c>
      <c r="P1" s="2" t="s">
        <v>83</v>
      </c>
      <c r="Q1" s="2" t="s">
        <v>23</v>
      </c>
    </row>
    <row r="2" spans="1:17" x14ac:dyDescent="0.35">
      <c r="A2" s="25" t="s">
        <v>34</v>
      </c>
      <c r="B2" s="4" t="s">
        <v>53</v>
      </c>
      <c r="C2" s="4" t="s">
        <v>57</v>
      </c>
      <c r="D2" s="4" t="s">
        <v>59</v>
      </c>
      <c r="E2" s="4" t="s">
        <v>68</v>
      </c>
      <c r="F2" s="4">
        <v>60.113807350000002</v>
      </c>
      <c r="G2" s="4">
        <v>8.9980065499999995</v>
      </c>
      <c r="H2" s="4">
        <v>26.18194231</v>
      </c>
      <c r="I2" s="4">
        <v>3.7062437880000001</v>
      </c>
      <c r="J2" s="4">
        <v>1</v>
      </c>
      <c r="K2" s="4">
        <v>81.169635600000007</v>
      </c>
      <c r="L2" s="4">
        <v>18.830364400000001</v>
      </c>
      <c r="M2" s="4">
        <v>0</v>
      </c>
      <c r="N2" s="4">
        <v>27</v>
      </c>
      <c r="O2" s="4">
        <v>1</v>
      </c>
      <c r="P2" s="4">
        <v>50</v>
      </c>
      <c r="Q2" s="20">
        <v>23</v>
      </c>
    </row>
    <row r="3" spans="1:17" x14ac:dyDescent="0.35">
      <c r="A3" s="25" t="s">
        <v>35</v>
      </c>
      <c r="B3" s="4" t="s">
        <v>53</v>
      </c>
      <c r="C3" s="4" t="s">
        <v>57</v>
      </c>
      <c r="D3" s="4" t="s">
        <v>59</v>
      </c>
      <c r="E3" s="4" t="s">
        <v>68</v>
      </c>
      <c r="F3" s="4">
        <v>58.142780770000002</v>
      </c>
      <c r="G3" s="4">
        <v>8.8390169689999993</v>
      </c>
      <c r="H3" s="4">
        <v>26.96705923</v>
      </c>
      <c r="I3" s="4">
        <v>4.0511430380000002</v>
      </c>
      <c r="J3" s="4">
        <v>2</v>
      </c>
      <c r="K3" s="4">
        <v>81.787050300000004</v>
      </c>
      <c r="L3" s="4">
        <v>18.212949699999999</v>
      </c>
      <c r="M3" s="4">
        <v>0</v>
      </c>
      <c r="N3" s="4">
        <v>32</v>
      </c>
      <c r="O3" s="4">
        <v>1</v>
      </c>
      <c r="P3" s="4">
        <v>50</v>
      </c>
      <c r="Q3" s="20">
        <v>25</v>
      </c>
    </row>
    <row r="4" spans="1:17" x14ac:dyDescent="0.35">
      <c r="A4" s="25" t="s">
        <v>36</v>
      </c>
      <c r="B4" s="4" t="s">
        <v>53</v>
      </c>
      <c r="C4" s="4" t="s">
        <v>57</v>
      </c>
      <c r="D4" s="4" t="s">
        <v>59</v>
      </c>
      <c r="E4" s="4" t="s">
        <v>68</v>
      </c>
      <c r="F4" s="4">
        <v>56.171754190000001</v>
      </c>
      <c r="G4" s="4">
        <v>8.6800273870000009</v>
      </c>
      <c r="H4" s="4">
        <v>27.75217614</v>
      </c>
      <c r="I4" s="4">
        <v>4.3960422880000003</v>
      </c>
      <c r="J4" s="4">
        <v>3</v>
      </c>
      <c r="K4" s="4">
        <v>82.404465009999996</v>
      </c>
      <c r="L4" s="4">
        <v>17.595534990000001</v>
      </c>
      <c r="M4" s="4">
        <v>0</v>
      </c>
      <c r="N4" s="4">
        <v>32</v>
      </c>
      <c r="O4" s="4">
        <v>1</v>
      </c>
      <c r="P4" s="4">
        <v>50</v>
      </c>
      <c r="Q4" s="20">
        <v>29</v>
      </c>
    </row>
    <row r="5" spans="1:17" x14ac:dyDescent="0.35">
      <c r="A5" s="25" t="s">
        <v>38</v>
      </c>
      <c r="B5" s="4" t="s">
        <v>53</v>
      </c>
      <c r="C5" s="4" t="s">
        <v>57</v>
      </c>
      <c r="D5" s="4" t="s">
        <v>59</v>
      </c>
      <c r="E5" s="4" t="s">
        <v>68</v>
      </c>
      <c r="F5" s="2">
        <v>52.22970102</v>
      </c>
      <c r="G5" s="2">
        <v>8.3620482240000005</v>
      </c>
      <c r="H5" s="2">
        <v>29.322409969999999</v>
      </c>
      <c r="I5" s="2">
        <v>5.0858407879999996</v>
      </c>
      <c r="J5" s="2">
        <v>5</v>
      </c>
      <c r="K5" s="2">
        <v>83.639294430000007</v>
      </c>
      <c r="L5" s="2">
        <v>16.36070557</v>
      </c>
      <c r="M5" s="2">
        <v>0</v>
      </c>
      <c r="N5" s="2">
        <v>32</v>
      </c>
      <c r="O5" s="4">
        <v>4</v>
      </c>
      <c r="P5" s="4">
        <v>50</v>
      </c>
      <c r="Q5" s="20">
        <v>28</v>
      </c>
    </row>
    <row r="6" spans="1:17" x14ac:dyDescent="0.35">
      <c r="A6" s="25" t="s">
        <v>1</v>
      </c>
      <c r="B6" s="4" t="s">
        <v>53</v>
      </c>
      <c r="C6" s="4" t="s">
        <v>57</v>
      </c>
      <c r="D6" s="4" t="s">
        <v>61</v>
      </c>
      <c r="E6" s="4" t="s">
        <v>68</v>
      </c>
      <c r="F6" s="2">
        <v>58.291969187675079</v>
      </c>
      <c r="G6" s="2">
        <v>8.7528401027077507</v>
      </c>
      <c r="H6" s="2">
        <v>27.181650793650796</v>
      </c>
      <c r="I6" s="2">
        <v>4.7826470588235281</v>
      </c>
      <c r="J6" s="2">
        <v>0.99089285714285724</v>
      </c>
      <c r="K6" s="2">
        <v>87.863613445378149</v>
      </c>
      <c r="L6" s="2">
        <v>12.136386554621849</v>
      </c>
      <c r="M6" s="2">
        <v>0</v>
      </c>
      <c r="N6" s="2">
        <v>25</v>
      </c>
      <c r="O6" s="2">
        <v>2</v>
      </c>
      <c r="P6" s="2">
        <v>50</v>
      </c>
      <c r="Q6" s="3">
        <v>22</v>
      </c>
    </row>
    <row r="7" spans="1:17" x14ac:dyDescent="0.35">
      <c r="A7" s="25" t="s">
        <v>2</v>
      </c>
      <c r="B7" s="4" t="s">
        <v>53</v>
      </c>
      <c r="C7" s="4" t="s">
        <v>57</v>
      </c>
      <c r="D7" s="4" t="s">
        <v>61</v>
      </c>
      <c r="E7" s="4" t="s">
        <v>68</v>
      </c>
      <c r="F7" s="2">
        <v>55.087246498599441</v>
      </c>
      <c r="G7" s="2">
        <v>8.4983982259570485</v>
      </c>
      <c r="H7" s="2">
        <v>27.863746031746029</v>
      </c>
      <c r="I7" s="2">
        <v>6.5688235294117643</v>
      </c>
      <c r="J7" s="2">
        <v>1.9817857142857145</v>
      </c>
      <c r="K7" s="2">
        <v>93.063949579831927</v>
      </c>
      <c r="L7" s="2">
        <v>6.9360504201680673</v>
      </c>
      <c r="M7" s="2">
        <v>0</v>
      </c>
      <c r="N7" s="2">
        <v>30</v>
      </c>
      <c r="O7" s="2">
        <v>3</v>
      </c>
      <c r="P7" s="2">
        <v>50</v>
      </c>
      <c r="Q7" s="3">
        <v>17</v>
      </c>
    </row>
    <row r="8" spans="1:17" x14ac:dyDescent="0.35">
      <c r="A8" s="25" t="s">
        <v>3</v>
      </c>
      <c r="B8" s="4" t="s">
        <v>53</v>
      </c>
      <c r="C8" s="4" t="s">
        <v>68</v>
      </c>
      <c r="D8" s="4" t="s">
        <v>61</v>
      </c>
      <c r="E8" s="4" t="s">
        <v>68</v>
      </c>
      <c r="F8" s="2">
        <v>50.657583333333321</v>
      </c>
      <c r="G8" s="2">
        <v>8.1137534722222213</v>
      </c>
      <c r="H8" s="2">
        <v>28.738944444444446</v>
      </c>
      <c r="I8" s="2">
        <v>8.7701250000000002</v>
      </c>
      <c r="J8" s="2">
        <v>3.2365937499999999</v>
      </c>
      <c r="K8" s="2">
        <v>100</v>
      </c>
      <c r="L8" s="2">
        <v>0</v>
      </c>
      <c r="M8" s="2">
        <v>0</v>
      </c>
      <c r="N8" s="2">
        <v>33</v>
      </c>
      <c r="O8" s="2">
        <v>4</v>
      </c>
      <c r="P8" s="2">
        <v>50</v>
      </c>
      <c r="Q8" s="3">
        <v>95</v>
      </c>
    </row>
    <row r="9" spans="1:17" x14ac:dyDescent="0.35">
      <c r="A9" s="25" t="s">
        <v>4</v>
      </c>
      <c r="B9" s="4" t="s">
        <v>54</v>
      </c>
      <c r="C9" s="4" t="s">
        <v>57</v>
      </c>
      <c r="D9" s="4" t="s">
        <v>68</v>
      </c>
      <c r="E9" s="4" t="s">
        <v>68</v>
      </c>
      <c r="F9" s="4">
        <v>58.809040857722408</v>
      </c>
      <c r="G9" s="4">
        <v>8.693132425383947</v>
      </c>
      <c r="H9" s="4">
        <v>29.55665024630542</v>
      </c>
      <c r="I9" s="4">
        <v>2.9411764705882355</v>
      </c>
      <c r="J9" s="4">
        <v>0</v>
      </c>
      <c r="K9" s="4">
        <v>82.983193277310932</v>
      </c>
      <c r="L9" s="4">
        <v>17.016806722689076</v>
      </c>
      <c r="M9" s="4">
        <v>0</v>
      </c>
      <c r="N9" s="4">
        <v>20</v>
      </c>
      <c r="O9" s="4">
        <v>1</v>
      </c>
      <c r="P9" s="4">
        <v>25</v>
      </c>
      <c r="Q9" s="8">
        <v>45</v>
      </c>
    </row>
    <row r="10" spans="1:17" x14ac:dyDescent="0.35">
      <c r="A10" s="25" t="s">
        <v>7</v>
      </c>
      <c r="B10" s="4" t="s">
        <v>54</v>
      </c>
      <c r="C10" s="4" t="s">
        <v>57</v>
      </c>
      <c r="D10" s="4" t="s">
        <v>58</v>
      </c>
      <c r="E10" s="4" t="s">
        <v>68</v>
      </c>
      <c r="F10" s="2">
        <v>59.894658864658211</v>
      </c>
      <c r="G10" s="2">
        <v>7.4399753227208576</v>
      </c>
      <c r="H10" s="2">
        <v>27.541077387573495</v>
      </c>
      <c r="I10" s="2">
        <v>2.1242884250474385</v>
      </c>
      <c r="J10" s="2">
        <v>2.9999999999999996</v>
      </c>
      <c r="K10" s="2">
        <v>69.128828950935215</v>
      </c>
      <c r="L10" s="2">
        <v>12.290525887774466</v>
      </c>
      <c r="M10" s="2">
        <v>18.58064516129032</v>
      </c>
      <c r="N10" s="2">
        <v>28</v>
      </c>
      <c r="O10" s="2">
        <v>1</v>
      </c>
      <c r="P10" s="2">
        <v>25</v>
      </c>
      <c r="Q10" s="3">
        <v>43</v>
      </c>
    </row>
    <row r="11" spans="1:17" x14ac:dyDescent="0.35">
      <c r="A11" s="25" t="s">
        <v>51</v>
      </c>
      <c r="B11" s="4" t="s">
        <v>54</v>
      </c>
      <c r="C11" s="4" t="s">
        <v>57</v>
      </c>
      <c r="D11" s="4" t="s">
        <v>59</v>
      </c>
      <c r="E11" s="4" t="s">
        <v>68</v>
      </c>
      <c r="F11" s="21">
        <v>53.207953979999999</v>
      </c>
      <c r="G11" s="2">
        <v>8.2603429580000007</v>
      </c>
      <c r="H11" s="2">
        <v>31.51581122</v>
      </c>
      <c r="I11" s="2">
        <v>4.0158918410000002</v>
      </c>
      <c r="J11" s="2">
        <v>3</v>
      </c>
      <c r="K11" s="2">
        <v>84.603906890000005</v>
      </c>
      <c r="L11" s="2">
        <v>15.396093110000001</v>
      </c>
      <c r="M11" s="2">
        <v>0</v>
      </c>
      <c r="N11" s="2">
        <v>31</v>
      </c>
      <c r="O11" s="26">
        <v>1</v>
      </c>
      <c r="P11" s="2">
        <v>25</v>
      </c>
      <c r="Q11" s="2">
        <v>38</v>
      </c>
    </row>
    <row r="12" spans="1:17" x14ac:dyDescent="0.35">
      <c r="A12" s="25" t="s">
        <v>31</v>
      </c>
      <c r="B12" s="4" t="s">
        <v>54</v>
      </c>
      <c r="C12" s="4" t="s">
        <v>57</v>
      </c>
      <c r="D12" s="4" t="s">
        <v>58</v>
      </c>
      <c r="E12" s="4" t="s">
        <v>59</v>
      </c>
      <c r="F12" s="4">
        <v>56.551306420000003</v>
      </c>
      <c r="G12" s="4">
        <v>7.8501591399999997</v>
      </c>
      <c r="H12" s="4">
        <v>29.5284443</v>
      </c>
      <c r="I12" s="4">
        <v>3.0700901329999999</v>
      </c>
      <c r="J12" s="4">
        <v>3</v>
      </c>
      <c r="K12" s="4">
        <v>76.866367920000002</v>
      </c>
      <c r="L12" s="4">
        <v>13.8433095</v>
      </c>
      <c r="M12" s="4">
        <v>9.2903225809999999</v>
      </c>
      <c r="N12" s="4">
        <v>33</v>
      </c>
      <c r="O12" s="4">
        <v>4</v>
      </c>
      <c r="P12" s="7">
        <v>25</v>
      </c>
      <c r="Q12" s="7">
        <v>31</v>
      </c>
    </row>
    <row r="13" spans="1:17" x14ac:dyDescent="0.35">
      <c r="A13" s="25" t="s">
        <v>28</v>
      </c>
      <c r="B13" s="4" t="s">
        <v>54</v>
      </c>
      <c r="C13" s="4" t="s">
        <v>57</v>
      </c>
      <c r="D13" s="4" t="s">
        <v>58</v>
      </c>
      <c r="E13" s="4" t="s">
        <v>59</v>
      </c>
      <c r="F13" s="4">
        <v>57.665757239999998</v>
      </c>
      <c r="G13" s="4">
        <v>7.7134312009999997</v>
      </c>
      <c r="H13" s="4">
        <v>28.865988659999999</v>
      </c>
      <c r="I13" s="4">
        <v>2.7548228969999999</v>
      </c>
      <c r="J13" s="4">
        <v>3</v>
      </c>
      <c r="K13" s="4">
        <v>74.287188259999994</v>
      </c>
      <c r="L13" s="4">
        <v>13.325714960000001</v>
      </c>
      <c r="M13" s="4">
        <v>12.387096769999999</v>
      </c>
      <c r="N13" s="4">
        <v>34</v>
      </c>
      <c r="O13" s="4">
        <v>4</v>
      </c>
      <c r="P13" s="7">
        <v>25</v>
      </c>
      <c r="Q13" s="7">
        <v>35</v>
      </c>
    </row>
    <row r="14" spans="1:17" x14ac:dyDescent="0.35">
      <c r="A14" s="25" t="s">
        <v>43</v>
      </c>
      <c r="B14" s="4" t="s">
        <v>65</v>
      </c>
      <c r="C14" s="4" t="s">
        <v>64</v>
      </c>
      <c r="D14" s="4" t="s">
        <v>68</v>
      </c>
      <c r="E14" s="4" t="s">
        <v>68</v>
      </c>
      <c r="F14" s="2">
        <v>59.714178150000002</v>
      </c>
      <c r="G14" s="2">
        <v>7.8499652500000003</v>
      </c>
      <c r="H14" s="2">
        <v>28.994845359999999</v>
      </c>
      <c r="I14" s="2">
        <v>3.441011236</v>
      </c>
      <c r="J14" s="2">
        <v>0</v>
      </c>
      <c r="K14" s="2">
        <v>77.336781830000007</v>
      </c>
      <c r="L14" s="2">
        <v>13.692010310000001</v>
      </c>
      <c r="M14" s="2">
        <v>8.9712078650000002</v>
      </c>
      <c r="N14" s="20">
        <v>22</v>
      </c>
      <c r="O14" s="20">
        <v>1</v>
      </c>
      <c r="P14" s="2">
        <v>25</v>
      </c>
      <c r="Q14" s="2">
        <v>54</v>
      </c>
    </row>
    <row r="15" spans="1:17" x14ac:dyDescent="0.35">
      <c r="A15" s="25" t="s">
        <v>48</v>
      </c>
      <c r="B15" s="4" t="s">
        <v>65</v>
      </c>
      <c r="C15" s="4" t="s">
        <v>64</v>
      </c>
      <c r="D15" s="4" t="s">
        <v>58</v>
      </c>
      <c r="E15" s="4" t="s">
        <v>68</v>
      </c>
      <c r="F15" s="7">
        <v>60.826476049999997</v>
      </c>
      <c r="G15" s="7">
        <v>6.491332957</v>
      </c>
      <c r="H15" s="7">
        <v>26.515463919999998</v>
      </c>
      <c r="I15" s="7">
        <v>2.1667270749999998</v>
      </c>
      <c r="J15" s="7">
        <v>4</v>
      </c>
      <c r="K15" s="7">
        <v>60.955289720000003</v>
      </c>
      <c r="L15" s="7">
        <v>8.6215497170000006</v>
      </c>
      <c r="M15" s="7">
        <v>30.42316057</v>
      </c>
      <c r="N15" s="4">
        <v>31</v>
      </c>
      <c r="O15" s="4">
        <v>3</v>
      </c>
      <c r="P15" s="2">
        <v>25</v>
      </c>
      <c r="Q15" s="4">
        <v>44</v>
      </c>
    </row>
    <row r="16" spans="1:17" x14ac:dyDescent="0.35">
      <c r="A16" s="25" t="s">
        <v>29</v>
      </c>
      <c r="B16" s="4" t="s">
        <v>65</v>
      </c>
      <c r="C16" s="4" t="s">
        <v>64</v>
      </c>
      <c r="D16" s="4" t="s">
        <v>59</v>
      </c>
      <c r="E16" s="4" t="s">
        <v>68</v>
      </c>
      <c r="F16" s="2">
        <v>52.13111962</v>
      </c>
      <c r="G16" s="2">
        <v>7.3799857920000003</v>
      </c>
      <c r="H16" s="2">
        <v>31.678403169999999</v>
      </c>
      <c r="I16" s="2">
        <v>4.8104914220000001</v>
      </c>
      <c r="J16" s="2">
        <v>4</v>
      </c>
      <c r="K16" s="2">
        <v>80.214766839999996</v>
      </c>
      <c r="L16" s="2">
        <v>11.95327223</v>
      </c>
      <c r="M16" s="2">
        <v>7.8319609310000002</v>
      </c>
      <c r="N16" s="2">
        <v>29</v>
      </c>
      <c r="O16" s="26">
        <v>4</v>
      </c>
      <c r="P16" s="2">
        <v>25</v>
      </c>
      <c r="Q16" s="2">
        <v>44</v>
      </c>
    </row>
    <row r="17" spans="1:17" x14ac:dyDescent="0.35">
      <c r="A17" s="25" t="s">
        <v>30</v>
      </c>
      <c r="B17" s="4" t="s">
        <v>65</v>
      </c>
      <c r="C17" s="4" t="s">
        <v>64</v>
      </c>
      <c r="D17" s="4" t="s">
        <v>58</v>
      </c>
      <c r="E17" s="4" t="s">
        <v>59</v>
      </c>
      <c r="F17" s="7">
        <v>56.478797829999998</v>
      </c>
      <c r="G17" s="7">
        <v>6.9356593740000001</v>
      </c>
      <c r="H17" s="7">
        <v>29.096933539999998</v>
      </c>
      <c r="I17" s="7">
        <v>3.488609249</v>
      </c>
      <c r="J17" s="7">
        <v>4</v>
      </c>
      <c r="K17" s="7">
        <v>70.585028280000003</v>
      </c>
      <c r="L17" s="7">
        <v>10.28741097</v>
      </c>
      <c r="M17" s="7">
        <v>19.127560750000001</v>
      </c>
      <c r="N17" s="4">
        <v>32</v>
      </c>
      <c r="O17" s="4">
        <v>4</v>
      </c>
      <c r="P17" s="2">
        <v>25</v>
      </c>
      <c r="Q17" s="4">
        <v>40</v>
      </c>
    </row>
    <row r="18" spans="1:17" x14ac:dyDescent="0.35">
      <c r="A18" s="27" t="s">
        <v>39</v>
      </c>
      <c r="B18" s="10" t="s">
        <v>56</v>
      </c>
      <c r="C18" s="10" t="s">
        <v>60</v>
      </c>
      <c r="D18" s="10" t="s">
        <v>68</v>
      </c>
      <c r="E18" s="10" t="s">
        <v>68</v>
      </c>
      <c r="F18" s="22">
        <v>71.167560620000003</v>
      </c>
      <c r="G18" s="22">
        <v>7.6856450140000003</v>
      </c>
      <c r="H18" s="22">
        <v>16.58460741</v>
      </c>
      <c r="I18" s="22">
        <v>4.5621869530000003</v>
      </c>
      <c r="J18" s="22">
        <v>0</v>
      </c>
      <c r="K18" s="22">
        <v>60.611557400000002</v>
      </c>
      <c r="L18" s="22">
        <v>0</v>
      </c>
      <c r="M18" s="22">
        <v>39.388442599999998</v>
      </c>
      <c r="N18" s="22">
        <v>26</v>
      </c>
      <c r="O18" s="22">
        <v>1</v>
      </c>
      <c r="P18" s="10">
        <v>50</v>
      </c>
      <c r="Q18" s="23">
        <v>32</v>
      </c>
    </row>
    <row r="19" spans="1:17" x14ac:dyDescent="0.35">
      <c r="A19" s="27" t="s">
        <v>42</v>
      </c>
      <c r="B19" s="10" t="s">
        <v>53</v>
      </c>
      <c r="C19" s="10" t="s">
        <v>68</v>
      </c>
      <c r="D19" s="10" t="s">
        <v>61</v>
      </c>
      <c r="E19" s="10" t="s">
        <v>68</v>
      </c>
      <c r="F19" s="22">
        <v>50.535714290000001</v>
      </c>
      <c r="G19" s="22">
        <v>8.1770833330000006</v>
      </c>
      <c r="H19" s="22">
        <v>28.452380949999998</v>
      </c>
      <c r="I19" s="22">
        <v>9.375</v>
      </c>
      <c r="J19" s="22">
        <v>3.4598214289999998</v>
      </c>
      <c r="K19" s="22">
        <v>100</v>
      </c>
      <c r="L19" s="22">
        <v>0</v>
      </c>
      <c r="M19" s="22">
        <v>0</v>
      </c>
      <c r="N19" s="22">
        <v>33</v>
      </c>
      <c r="O19" s="22">
        <v>4</v>
      </c>
      <c r="P19" s="10">
        <v>50</v>
      </c>
      <c r="Q19" s="10">
        <v>90</v>
      </c>
    </row>
    <row r="20" spans="1:17" x14ac:dyDescent="0.35">
      <c r="A20" s="15" t="s">
        <v>0</v>
      </c>
      <c r="B20" s="15" t="s">
        <v>53</v>
      </c>
      <c r="C20" s="15" t="s">
        <v>57</v>
      </c>
      <c r="D20" s="15" t="s">
        <v>68</v>
      </c>
      <c r="E20" s="15" t="s">
        <v>68</v>
      </c>
      <c r="F20" s="15">
        <v>62.084833933573428</v>
      </c>
      <c r="G20" s="15">
        <v>9.1569961317860482</v>
      </c>
      <c r="H20" s="15">
        <v>25.396825396825399</v>
      </c>
      <c r="I20" s="15">
        <v>3.3613445378151257</v>
      </c>
      <c r="J20" s="15">
        <v>0</v>
      </c>
      <c r="K20" s="15">
        <v>80.55222088835535</v>
      </c>
      <c r="L20" s="15">
        <v>19.447779111644657</v>
      </c>
      <c r="M20" s="15">
        <v>0</v>
      </c>
      <c r="N20" s="15">
        <v>22</v>
      </c>
      <c r="O20" s="15">
        <v>1</v>
      </c>
      <c r="P20" s="15">
        <v>50</v>
      </c>
      <c r="Q20" s="16">
        <v>30</v>
      </c>
    </row>
    <row r="21" spans="1:17" x14ac:dyDescent="0.35">
      <c r="A21" s="15" t="s">
        <v>10</v>
      </c>
      <c r="B21" s="15" t="s">
        <v>53</v>
      </c>
      <c r="C21" s="15" t="s">
        <v>57</v>
      </c>
      <c r="D21" s="15" t="s">
        <v>58</v>
      </c>
      <c r="E21" s="15" t="s">
        <v>68</v>
      </c>
      <c r="F21" s="15">
        <v>62.143431566174847</v>
      </c>
      <c r="G21" s="15">
        <v>8.6963322963594027</v>
      </c>
      <c r="H21" s="15">
        <v>25.110087045570921</v>
      </c>
      <c r="I21" s="15">
        <v>3.0501490918948218</v>
      </c>
      <c r="J21" s="15">
        <v>1</v>
      </c>
      <c r="K21" s="15">
        <v>76.1591604383689</v>
      </c>
      <c r="L21" s="15">
        <v>17.647291174534327</v>
      </c>
      <c r="M21" s="15">
        <v>6.1935483870967749</v>
      </c>
      <c r="N21" s="15">
        <v>25</v>
      </c>
      <c r="O21" s="15">
        <v>1</v>
      </c>
      <c r="P21" s="15">
        <v>50</v>
      </c>
      <c r="Q21" s="16">
        <v>26</v>
      </c>
    </row>
    <row r="22" spans="1:17" x14ac:dyDescent="0.35">
      <c r="A22" s="15" t="s">
        <v>11</v>
      </c>
      <c r="B22" s="15" t="s">
        <v>53</v>
      </c>
      <c r="C22" s="15" t="s">
        <v>57</v>
      </c>
      <c r="D22" s="15" t="s">
        <v>58</v>
      </c>
      <c r="E22" s="15" t="s">
        <v>68</v>
      </c>
      <c r="F22" s="15">
        <v>62.202029198776287</v>
      </c>
      <c r="G22" s="15">
        <v>8.2356684609327608</v>
      </c>
      <c r="H22" s="15">
        <v>24.823348694316437</v>
      </c>
      <c r="I22" s="15">
        <v>2.7389536459745192</v>
      </c>
      <c r="J22" s="15">
        <v>2</v>
      </c>
      <c r="K22" s="15">
        <v>71.766099988382436</v>
      </c>
      <c r="L22" s="15">
        <v>15.846803237424007</v>
      </c>
      <c r="M22" s="15">
        <v>12.38709677419355</v>
      </c>
      <c r="N22" s="15">
        <v>26</v>
      </c>
      <c r="O22" s="15">
        <v>1</v>
      </c>
      <c r="P22" s="15">
        <v>50</v>
      </c>
      <c r="Q22" s="16">
        <v>22</v>
      </c>
    </row>
    <row r="23" spans="1:17" x14ac:dyDescent="0.35">
      <c r="A23" s="15" t="s">
        <v>12</v>
      </c>
      <c r="B23" s="15" t="s">
        <v>53</v>
      </c>
      <c r="C23" s="15" t="s">
        <v>57</v>
      </c>
      <c r="D23" s="15" t="s">
        <v>58</v>
      </c>
      <c r="E23" s="15" t="s">
        <v>68</v>
      </c>
      <c r="F23" s="15">
        <v>62.260626831377706</v>
      </c>
      <c r="G23" s="15">
        <v>7.7750046255061163</v>
      </c>
      <c r="H23" s="15">
        <v>24.536610343061955</v>
      </c>
      <c r="I23" s="15">
        <v>2.4277582000542148</v>
      </c>
      <c r="J23" s="15">
        <v>2.9999999999999996</v>
      </c>
      <c r="K23" s="15">
        <v>67.373039538396</v>
      </c>
      <c r="L23" s="15">
        <v>14.046315300313674</v>
      </c>
      <c r="M23" s="15">
        <v>18.58064516129032</v>
      </c>
      <c r="N23" s="15">
        <v>28</v>
      </c>
      <c r="O23" s="15">
        <v>1</v>
      </c>
      <c r="P23" s="15">
        <v>50</v>
      </c>
      <c r="Q23" s="16">
        <v>23</v>
      </c>
    </row>
    <row r="24" spans="1:17" x14ac:dyDescent="0.35">
      <c r="A24" s="15" t="s">
        <v>13</v>
      </c>
      <c r="B24" s="15" t="s">
        <v>53</v>
      </c>
      <c r="C24" s="15" t="s">
        <v>57</v>
      </c>
      <c r="D24" s="15" t="s">
        <v>58</v>
      </c>
      <c r="E24" s="15" t="s">
        <v>68</v>
      </c>
      <c r="F24" s="15">
        <v>62.31922446397914</v>
      </c>
      <c r="G24" s="15">
        <v>7.3143407900794735</v>
      </c>
      <c r="H24" s="15">
        <v>24.249871991807474</v>
      </c>
      <c r="I24" s="15">
        <v>2.1165627541339114</v>
      </c>
      <c r="J24" s="15">
        <v>4</v>
      </c>
      <c r="K24" s="15">
        <v>62.97997908840955</v>
      </c>
      <c r="L24" s="15">
        <v>12.245827363203347</v>
      </c>
      <c r="M24" s="15">
        <v>24.7741935483871</v>
      </c>
      <c r="N24" s="15">
        <v>30</v>
      </c>
      <c r="O24" s="15">
        <v>4</v>
      </c>
      <c r="P24" s="15">
        <v>50</v>
      </c>
      <c r="Q24" s="16">
        <v>22</v>
      </c>
    </row>
    <row r="25" spans="1:17" x14ac:dyDescent="0.35">
      <c r="A25" s="18" t="s">
        <v>14</v>
      </c>
      <c r="B25" s="18" t="s">
        <v>54</v>
      </c>
      <c r="C25" s="18" t="s">
        <v>57</v>
      </c>
      <c r="D25" s="18" t="s">
        <v>68</v>
      </c>
      <c r="E25" s="18" t="s">
        <v>68</v>
      </c>
      <c r="F25" s="18">
        <v>58.809040857722408</v>
      </c>
      <c r="G25" s="18">
        <v>8.693132425383947</v>
      </c>
      <c r="H25" s="18">
        <v>29.55665024630542</v>
      </c>
      <c r="I25" s="18">
        <v>2.9411764705882355</v>
      </c>
      <c r="J25" s="18">
        <v>0</v>
      </c>
      <c r="K25" s="18">
        <v>82.983193277310932</v>
      </c>
      <c r="L25" s="18">
        <v>17.016806722689076</v>
      </c>
      <c r="M25" s="18">
        <v>0</v>
      </c>
      <c r="N25" s="18">
        <v>23</v>
      </c>
      <c r="O25" s="18">
        <v>1</v>
      </c>
      <c r="P25" s="18">
        <v>25</v>
      </c>
      <c r="Q25" s="19">
        <v>32</v>
      </c>
    </row>
    <row r="26" spans="1:17" x14ac:dyDescent="0.35">
      <c r="A26" s="18" t="s">
        <v>15</v>
      </c>
      <c r="B26" s="18" t="s">
        <v>54</v>
      </c>
      <c r="C26" s="18" t="s">
        <v>57</v>
      </c>
      <c r="D26" s="18" t="s">
        <v>63</v>
      </c>
      <c r="E26" s="18" t="s">
        <v>68</v>
      </c>
      <c r="F26" s="18">
        <v>56.303497033750517</v>
      </c>
      <c r="G26" s="18">
        <v>8.4178065196758052</v>
      </c>
      <c r="H26" s="18">
        <v>29.888007236758014</v>
      </c>
      <c r="I26" s="18">
        <v>2.6960784313725492</v>
      </c>
      <c r="J26" s="18">
        <v>0.77345309381237515</v>
      </c>
      <c r="K26" s="18">
        <v>84.401260504201673</v>
      </c>
      <c r="L26" s="18">
        <v>15.59873949579832</v>
      </c>
      <c r="M26" s="18">
        <v>0</v>
      </c>
      <c r="N26" s="18">
        <v>25</v>
      </c>
      <c r="O26" s="18">
        <v>1</v>
      </c>
      <c r="P26" s="18">
        <v>25</v>
      </c>
      <c r="Q26" s="19">
        <v>36</v>
      </c>
    </row>
    <row r="27" spans="1:17" x14ac:dyDescent="0.35">
      <c r="A27" s="18" t="s">
        <v>16</v>
      </c>
      <c r="B27" s="18" t="s">
        <v>54</v>
      </c>
      <c r="C27" s="18" t="s">
        <v>57</v>
      </c>
      <c r="D27" s="18" t="s">
        <v>63</v>
      </c>
      <c r="E27" s="18" t="s">
        <v>68</v>
      </c>
      <c r="F27" s="18">
        <v>53.797953209778647</v>
      </c>
      <c r="G27" s="18">
        <v>8.1424806139676598</v>
      </c>
      <c r="H27" s="18">
        <v>30.219364227210608</v>
      </c>
      <c r="I27" s="18">
        <v>2.4509803921568616</v>
      </c>
      <c r="J27" s="18">
        <v>1.5469061876247503</v>
      </c>
      <c r="K27" s="18">
        <v>85.819327731092443</v>
      </c>
      <c r="L27" s="18">
        <v>14.180672268907555</v>
      </c>
      <c r="M27" s="18">
        <v>0</v>
      </c>
      <c r="N27" s="18">
        <v>28</v>
      </c>
      <c r="O27" s="18">
        <v>1</v>
      </c>
      <c r="P27" s="18">
        <v>25</v>
      </c>
      <c r="Q27" s="19">
        <v>29</v>
      </c>
    </row>
    <row r="28" spans="1:17" x14ac:dyDescent="0.35">
      <c r="A28" s="18" t="s">
        <v>17</v>
      </c>
      <c r="B28" s="18" t="s">
        <v>54</v>
      </c>
      <c r="C28" s="18" t="s">
        <v>57</v>
      </c>
      <c r="D28" s="18" t="s">
        <v>63</v>
      </c>
      <c r="E28" s="18" t="s">
        <v>68</v>
      </c>
      <c r="F28" s="18">
        <v>51.292409385806764</v>
      </c>
      <c r="G28" s="18">
        <v>7.8671547082595179</v>
      </c>
      <c r="H28" s="18">
        <v>30.550721217663195</v>
      </c>
      <c r="I28" s="18">
        <v>2.2058823529411766</v>
      </c>
      <c r="J28" s="18">
        <v>2.3203592814371259</v>
      </c>
      <c r="K28" s="18">
        <v>87.237394957983199</v>
      </c>
      <c r="L28" s="18">
        <v>12.762605042016807</v>
      </c>
      <c r="M28" s="18">
        <v>0</v>
      </c>
      <c r="N28" s="18">
        <v>29</v>
      </c>
      <c r="O28" s="18">
        <v>3</v>
      </c>
      <c r="P28" s="18">
        <v>25</v>
      </c>
      <c r="Q28" s="19">
        <v>26</v>
      </c>
    </row>
    <row r="29" spans="1:17" x14ac:dyDescent="0.35">
      <c r="A29" s="18" t="s">
        <v>18</v>
      </c>
      <c r="B29" s="18" t="s">
        <v>54</v>
      </c>
      <c r="C29" s="18" t="s">
        <v>57</v>
      </c>
      <c r="D29" s="18" t="s">
        <v>62</v>
      </c>
      <c r="E29" s="18" t="s">
        <v>68</v>
      </c>
      <c r="F29" s="18">
        <v>58.157619682785231</v>
      </c>
      <c r="G29" s="18">
        <v>8.7278307573943916</v>
      </c>
      <c r="H29" s="18">
        <v>30.645295258375942</v>
      </c>
      <c r="I29" s="18">
        <v>2.7830487033523084</v>
      </c>
      <c r="J29" s="18">
        <v>1.2970168612191959</v>
      </c>
      <c r="K29" s="18">
        <v>83.89807535917592</v>
      </c>
      <c r="L29" s="18">
        <v>16.101924640824073</v>
      </c>
      <c r="M29" s="18">
        <v>0</v>
      </c>
      <c r="N29" s="18">
        <v>26</v>
      </c>
      <c r="O29" s="18">
        <v>1</v>
      </c>
      <c r="P29" s="18">
        <v>25</v>
      </c>
      <c r="Q29" s="19">
        <v>35</v>
      </c>
    </row>
    <row r="30" spans="1:17" x14ac:dyDescent="0.35">
      <c r="A30" s="18" t="s">
        <v>19</v>
      </c>
      <c r="B30" s="18" t="s">
        <v>54</v>
      </c>
      <c r="C30" s="18" t="s">
        <v>57</v>
      </c>
      <c r="D30" s="18" t="s">
        <v>62</v>
      </c>
      <c r="E30" s="18" t="s">
        <v>68</v>
      </c>
      <c r="F30" s="18">
        <v>57.506198507848069</v>
      </c>
      <c r="G30" s="18">
        <v>8.7625290894048362</v>
      </c>
      <c r="H30" s="18">
        <v>31.73394027044646</v>
      </c>
      <c r="I30" s="18">
        <v>2.6249209361163821</v>
      </c>
      <c r="J30" s="18">
        <v>2.5940337224383918</v>
      </c>
      <c r="K30" s="18">
        <v>84.812957441040936</v>
      </c>
      <c r="L30" s="18">
        <v>15.187042558959069</v>
      </c>
      <c r="M30" s="18">
        <v>0</v>
      </c>
      <c r="N30" s="18">
        <v>28</v>
      </c>
      <c r="O30" s="18">
        <v>1</v>
      </c>
      <c r="P30" s="18">
        <v>25</v>
      </c>
      <c r="Q30" s="19">
        <v>38</v>
      </c>
    </row>
    <row r="31" spans="1:17" x14ac:dyDescent="0.35">
      <c r="A31" s="18" t="s">
        <v>20</v>
      </c>
      <c r="B31" s="18" t="s">
        <v>54</v>
      </c>
      <c r="C31" s="18" t="s">
        <v>57</v>
      </c>
      <c r="D31" s="18" t="s">
        <v>62</v>
      </c>
      <c r="E31" s="18" t="s">
        <v>68</v>
      </c>
      <c r="F31" s="18">
        <v>56.854777332910899</v>
      </c>
      <c r="G31" s="18">
        <v>8.797227421415279</v>
      </c>
      <c r="H31" s="18">
        <v>32.822585282516989</v>
      </c>
      <c r="I31" s="18">
        <v>2.466793168880455</v>
      </c>
      <c r="J31" s="18">
        <v>3.8910505836575879</v>
      </c>
      <c r="K31" s="18">
        <v>85.727839522905938</v>
      </c>
      <c r="L31" s="18">
        <v>14.272160477094062</v>
      </c>
      <c r="M31" s="18">
        <v>0</v>
      </c>
      <c r="N31" s="18">
        <v>29</v>
      </c>
      <c r="O31" s="18">
        <v>1</v>
      </c>
      <c r="P31" s="18">
        <v>25</v>
      </c>
      <c r="Q31" s="19">
        <v>38</v>
      </c>
    </row>
    <row r="32" spans="1:17" x14ac:dyDescent="0.35">
      <c r="A32" s="4" t="s">
        <v>0</v>
      </c>
      <c r="B32" s="4" t="s">
        <v>53</v>
      </c>
      <c r="C32" s="4" t="s">
        <v>57</v>
      </c>
      <c r="D32" s="4" t="s">
        <v>68</v>
      </c>
      <c r="E32" s="4" t="s">
        <v>68</v>
      </c>
      <c r="F32" s="2">
        <v>62.084833930000002</v>
      </c>
      <c r="G32" s="2">
        <v>9.1569961319999997</v>
      </c>
      <c r="H32" s="2">
        <v>25.396825400000001</v>
      </c>
      <c r="I32" s="2">
        <v>3.361344538</v>
      </c>
      <c r="J32" s="2">
        <v>0</v>
      </c>
      <c r="K32" s="2">
        <v>80.552220890000001</v>
      </c>
      <c r="L32" s="2">
        <v>19.447779109999999</v>
      </c>
      <c r="M32" s="2">
        <v>0</v>
      </c>
      <c r="N32" s="2">
        <v>21</v>
      </c>
      <c r="O32" s="26">
        <v>1</v>
      </c>
      <c r="P32" s="2">
        <v>50</v>
      </c>
      <c r="Q32" s="2">
        <v>37</v>
      </c>
    </row>
    <row r="33" spans="1:17" x14ac:dyDescent="0.35">
      <c r="A33" s="12" t="s">
        <v>8</v>
      </c>
      <c r="B33" s="12" t="s">
        <v>55</v>
      </c>
      <c r="C33" s="12" t="s">
        <v>57</v>
      </c>
      <c r="D33" s="12" t="s">
        <v>68</v>
      </c>
      <c r="E33" s="12" t="s">
        <v>68</v>
      </c>
      <c r="F33" s="24">
        <v>61.169083020000002</v>
      </c>
      <c r="G33" s="24">
        <v>9.0959460710000002</v>
      </c>
      <c r="H33" s="24">
        <v>26.37362637</v>
      </c>
      <c r="I33" s="24">
        <v>3.361344538</v>
      </c>
      <c r="J33" s="24">
        <v>0</v>
      </c>
      <c r="K33" s="24">
        <v>80.552220890000001</v>
      </c>
      <c r="L33" s="24">
        <v>19.447779109999999</v>
      </c>
      <c r="M33" s="24">
        <v>0</v>
      </c>
      <c r="N33" s="24">
        <v>22</v>
      </c>
      <c r="O33" s="24">
        <v>1</v>
      </c>
      <c r="P33" s="12">
        <v>50</v>
      </c>
      <c r="Q33" s="24">
        <v>26</v>
      </c>
    </row>
    <row r="34" spans="1:17" x14ac:dyDescent="0.35">
      <c r="A34" s="12" t="s">
        <v>74</v>
      </c>
      <c r="B34" s="12" t="s">
        <v>55</v>
      </c>
      <c r="C34" s="12" t="s">
        <v>57</v>
      </c>
      <c r="D34" s="12" t="s">
        <v>59</v>
      </c>
      <c r="E34" s="12" t="s">
        <v>68</v>
      </c>
      <c r="F34" s="24">
        <v>53.40126721</v>
      </c>
      <c r="G34" s="24">
        <v>8.4677404460000005</v>
      </c>
      <c r="H34" s="24">
        <v>29.390050810000002</v>
      </c>
      <c r="I34" s="24">
        <v>4.7409415380000004</v>
      </c>
      <c r="J34" s="24">
        <v>4</v>
      </c>
      <c r="K34" s="24">
        <v>83.021879720000001</v>
      </c>
      <c r="L34" s="24">
        <v>16.978120279999999</v>
      </c>
      <c r="M34" s="24">
        <v>0</v>
      </c>
      <c r="N34" s="24">
        <v>27</v>
      </c>
      <c r="O34" s="24">
        <v>1</v>
      </c>
      <c r="P34" s="12">
        <v>50</v>
      </c>
      <c r="Q34" s="24">
        <v>29</v>
      </c>
    </row>
    <row r="35" spans="1:17" x14ac:dyDescent="0.35">
      <c r="A35" s="12" t="s">
        <v>73</v>
      </c>
      <c r="B35" s="12" t="s">
        <v>55</v>
      </c>
      <c r="C35" s="12" t="s">
        <v>57</v>
      </c>
      <c r="D35" s="12" t="s">
        <v>58</v>
      </c>
      <c r="E35" s="12" t="s">
        <v>68</v>
      </c>
      <c r="F35" s="24">
        <v>61.74259679</v>
      </c>
      <c r="G35" s="24">
        <v>7.2758989449999998</v>
      </c>
      <c r="H35" s="24">
        <v>24.864941510000001</v>
      </c>
      <c r="I35" s="24">
        <v>2.1165627539999998</v>
      </c>
      <c r="J35" s="24">
        <v>4</v>
      </c>
      <c r="K35" s="24">
        <v>62.97997909</v>
      </c>
      <c r="L35" s="24">
        <v>12.24582736</v>
      </c>
      <c r="M35" s="24">
        <v>24.77419355</v>
      </c>
      <c r="N35" s="24">
        <v>29</v>
      </c>
      <c r="O35" s="24">
        <v>4</v>
      </c>
      <c r="P35" s="12">
        <v>50</v>
      </c>
      <c r="Q35" s="24">
        <v>25</v>
      </c>
    </row>
    <row r="36" spans="1:17" x14ac:dyDescent="0.35">
      <c r="A36" s="12" t="s">
        <v>40</v>
      </c>
      <c r="B36" s="12" t="s">
        <v>55</v>
      </c>
      <c r="C36" s="12" t="s">
        <v>57</v>
      </c>
      <c r="D36" s="12" t="s">
        <v>59</v>
      </c>
      <c r="E36" s="12" t="s">
        <v>58</v>
      </c>
      <c r="F36" s="24">
        <v>57.571931999999997</v>
      </c>
      <c r="G36" s="24">
        <v>7.8718196960000002</v>
      </c>
      <c r="H36" s="24">
        <v>27.12749616</v>
      </c>
      <c r="I36" s="24">
        <v>3.4287521459999999</v>
      </c>
      <c r="J36" s="24">
        <v>4</v>
      </c>
      <c r="K36" s="24">
        <v>73.000929400000004</v>
      </c>
      <c r="L36" s="24">
        <v>14.611973819999999</v>
      </c>
      <c r="M36" s="24">
        <v>12.387096769999999</v>
      </c>
      <c r="N36" s="24">
        <v>28</v>
      </c>
      <c r="O36" s="24">
        <v>4</v>
      </c>
      <c r="P36" s="12">
        <v>50</v>
      </c>
      <c r="Q36" s="24">
        <v>28</v>
      </c>
    </row>
    <row r="37" spans="1:17" x14ac:dyDescent="0.35">
      <c r="A37" s="12" t="s">
        <v>0</v>
      </c>
      <c r="B37" s="12" t="s">
        <v>53</v>
      </c>
      <c r="C37" s="12" t="s">
        <v>57</v>
      </c>
      <c r="D37" s="12" t="s">
        <v>68</v>
      </c>
      <c r="E37" s="12" t="s">
        <v>68</v>
      </c>
      <c r="F37" s="12">
        <v>62.0848339335734</v>
      </c>
      <c r="G37" s="12">
        <v>9.15699613178605</v>
      </c>
      <c r="H37" s="12">
        <v>25.396825396825399</v>
      </c>
      <c r="I37" s="12">
        <v>3.3613445378151301</v>
      </c>
      <c r="J37" s="12">
        <v>0</v>
      </c>
      <c r="K37" s="12">
        <v>80.552220888355393</v>
      </c>
      <c r="L37" s="12">
        <v>19.447779111644699</v>
      </c>
      <c r="M37" s="12">
        <v>0</v>
      </c>
      <c r="N37" s="12">
        <v>23</v>
      </c>
      <c r="O37" s="12">
        <v>1</v>
      </c>
      <c r="P37" s="12">
        <v>50</v>
      </c>
      <c r="Q37" s="13">
        <v>13</v>
      </c>
    </row>
    <row r="38" spans="1:17" x14ac:dyDescent="0.35">
      <c r="A38" s="12" t="s">
        <v>37</v>
      </c>
      <c r="B38" s="12" t="s">
        <v>53</v>
      </c>
      <c r="C38" s="12" t="s">
        <v>57</v>
      </c>
      <c r="D38" s="12" t="s">
        <v>59</v>
      </c>
      <c r="E38" s="12" t="s">
        <v>68</v>
      </c>
      <c r="F38" s="12">
        <v>54.2007276</v>
      </c>
      <c r="G38" s="12">
        <v>8.5210378060000007</v>
      </c>
      <c r="H38" s="12">
        <v>28.537293049999999</v>
      </c>
      <c r="I38" s="12">
        <v>4.7409415380000004</v>
      </c>
      <c r="J38" s="12">
        <v>4</v>
      </c>
      <c r="K38" s="12">
        <v>83.021879720000001</v>
      </c>
      <c r="L38" s="12">
        <v>16.978120279999999</v>
      </c>
      <c r="M38" s="12">
        <v>0</v>
      </c>
      <c r="N38" s="12">
        <v>32</v>
      </c>
      <c r="O38" s="12">
        <v>3</v>
      </c>
      <c r="P38" s="12">
        <v>50</v>
      </c>
      <c r="Q38" s="24">
        <v>23</v>
      </c>
    </row>
    <row r="39" spans="1:17" x14ac:dyDescent="0.35">
      <c r="A39" s="12" t="s">
        <v>9</v>
      </c>
      <c r="B39" s="12" t="s">
        <v>53</v>
      </c>
      <c r="C39" s="12" t="s">
        <v>57</v>
      </c>
      <c r="D39" s="12" t="s">
        <v>58</v>
      </c>
      <c r="E39" s="12" t="s">
        <v>68</v>
      </c>
      <c r="F39" s="24">
        <v>62.319224460000001</v>
      </c>
      <c r="G39" s="24">
        <v>7.3143407900000001</v>
      </c>
      <c r="H39" s="24">
        <v>24.249871989999999</v>
      </c>
      <c r="I39" s="24">
        <v>2.1165627539999998</v>
      </c>
      <c r="J39" s="24">
        <v>4</v>
      </c>
      <c r="K39" s="24">
        <v>62.97997909</v>
      </c>
      <c r="L39" s="24">
        <v>12.24582736</v>
      </c>
      <c r="M39" s="24">
        <v>24.77419355</v>
      </c>
      <c r="N39" s="24">
        <v>32</v>
      </c>
      <c r="O39" s="24">
        <v>1</v>
      </c>
      <c r="P39" s="12">
        <v>50</v>
      </c>
      <c r="Q39" s="24">
        <v>19</v>
      </c>
    </row>
    <row r="40" spans="1:17" x14ac:dyDescent="0.35">
      <c r="A40" s="12" t="s">
        <v>41</v>
      </c>
      <c r="B40" s="12" t="s">
        <v>53</v>
      </c>
      <c r="C40" s="12" t="s">
        <v>57</v>
      </c>
      <c r="D40" s="12" t="s">
        <v>59</v>
      </c>
      <c r="E40" s="12" t="s">
        <v>58</v>
      </c>
      <c r="F40" s="24">
        <v>58.259976029999997</v>
      </c>
      <c r="G40" s="24">
        <v>7.917689298</v>
      </c>
      <c r="H40" s="24">
        <v>26.393582519999999</v>
      </c>
      <c r="I40" s="24">
        <v>3.4287521459999999</v>
      </c>
      <c r="J40" s="24">
        <v>4</v>
      </c>
      <c r="K40" s="24">
        <v>73.000929400000004</v>
      </c>
      <c r="L40" s="24">
        <v>14.611973819999999</v>
      </c>
      <c r="M40" s="24">
        <v>12.387096769999999</v>
      </c>
      <c r="N40" s="24">
        <v>31</v>
      </c>
      <c r="O40" s="24">
        <v>1</v>
      </c>
      <c r="P40" s="12">
        <v>50</v>
      </c>
      <c r="Q40" s="24">
        <v>20</v>
      </c>
    </row>
    <row r="41" spans="1:17" x14ac:dyDescent="0.35">
      <c r="B41" s="5"/>
      <c r="C41" s="5"/>
      <c r="D41" s="5"/>
      <c r="E41" s="5"/>
      <c r="F41" s="1"/>
      <c r="G41" s="1"/>
      <c r="H41" s="1"/>
      <c r="I41" s="1"/>
      <c r="J41" s="1"/>
      <c r="K41" s="1"/>
      <c r="L41" s="1"/>
      <c r="N4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CCB3-A3F4-43E6-A602-D679C817D13A}">
  <dimension ref="A1:Q41"/>
  <sheetViews>
    <sheetView tabSelected="1" topLeftCell="A16" zoomScale="79" workbookViewId="0">
      <selection activeCell="O38" sqref="O38"/>
    </sheetView>
  </sheetViews>
  <sheetFormatPr defaultRowHeight="14.5" x14ac:dyDescent="0.35"/>
  <cols>
    <col min="17" max="17" width="13.36328125" style="1" bestFit="1" customWidth="1"/>
  </cols>
  <sheetData>
    <row r="1" spans="1:17" x14ac:dyDescent="0.35">
      <c r="A1" s="4"/>
      <c r="B1" s="4" t="s">
        <v>87</v>
      </c>
      <c r="C1" s="4" t="s">
        <v>88</v>
      </c>
      <c r="D1" s="4" t="s">
        <v>66</v>
      </c>
      <c r="E1" s="4" t="s">
        <v>67</v>
      </c>
      <c r="F1" s="2" t="s">
        <v>80</v>
      </c>
      <c r="G1" s="2" t="s">
        <v>79</v>
      </c>
      <c r="H1" s="2" t="s">
        <v>78</v>
      </c>
      <c r="I1" s="2" t="s">
        <v>77</v>
      </c>
      <c r="J1" s="2" t="s">
        <v>76</v>
      </c>
      <c r="K1" s="2" t="s">
        <v>75</v>
      </c>
      <c r="L1" s="2" t="s">
        <v>81</v>
      </c>
      <c r="M1" s="2" t="s">
        <v>82</v>
      </c>
      <c r="N1" s="2" t="s">
        <v>52</v>
      </c>
      <c r="O1" s="2" t="s">
        <v>33</v>
      </c>
      <c r="P1" s="2" t="s">
        <v>83</v>
      </c>
      <c r="Q1" s="2" t="s">
        <v>21</v>
      </c>
    </row>
    <row r="2" spans="1:17" x14ac:dyDescent="0.35">
      <c r="A2" s="25" t="s">
        <v>34</v>
      </c>
      <c r="B2" s="4" t="s">
        <v>53</v>
      </c>
      <c r="C2" s="4" t="s">
        <v>57</v>
      </c>
      <c r="D2" s="4" t="s">
        <v>59</v>
      </c>
      <c r="E2" s="4" t="s">
        <v>68</v>
      </c>
      <c r="F2" s="4">
        <v>60.113807350000002</v>
      </c>
      <c r="G2" s="4">
        <v>8.9980065499999995</v>
      </c>
      <c r="H2" s="4">
        <v>26.18194231</v>
      </c>
      <c r="I2" s="4">
        <v>3.7062437880000001</v>
      </c>
      <c r="J2" s="4">
        <v>1</v>
      </c>
      <c r="K2" s="4">
        <v>81.169635600000007</v>
      </c>
      <c r="L2" s="4">
        <v>18.830364400000001</v>
      </c>
      <c r="M2" s="4">
        <v>0</v>
      </c>
      <c r="N2" s="4">
        <v>27</v>
      </c>
      <c r="O2" s="4">
        <v>1</v>
      </c>
      <c r="P2" s="4">
        <v>50</v>
      </c>
      <c r="Q2" s="28">
        <f>108.5/4800*1000</f>
        <v>22.604166666666668</v>
      </c>
    </row>
    <row r="3" spans="1:17" x14ac:dyDescent="0.35">
      <c r="A3" s="25" t="s">
        <v>35</v>
      </c>
      <c r="B3" s="4" t="s">
        <v>53</v>
      </c>
      <c r="C3" s="4" t="s">
        <v>57</v>
      </c>
      <c r="D3" s="4" t="s">
        <v>59</v>
      </c>
      <c r="E3" s="4" t="s">
        <v>68</v>
      </c>
      <c r="F3" s="4">
        <v>58.142780770000002</v>
      </c>
      <c r="G3" s="4">
        <v>8.8390169689999993</v>
      </c>
      <c r="H3" s="4">
        <v>26.96705923</v>
      </c>
      <c r="I3" s="4">
        <v>4.0511430380000002</v>
      </c>
      <c r="J3" s="4">
        <v>2</v>
      </c>
      <c r="K3" s="4">
        <v>81.787050300000004</v>
      </c>
      <c r="L3" s="4">
        <v>18.212949699999999</v>
      </c>
      <c r="M3" s="4">
        <v>0</v>
      </c>
      <c r="N3" s="4">
        <v>32</v>
      </c>
      <c r="O3" s="4">
        <v>1</v>
      </c>
      <c r="P3" s="4">
        <v>50</v>
      </c>
      <c r="Q3" s="28">
        <f>71.5*1000/4800</f>
        <v>14.895833333333334</v>
      </c>
    </row>
    <row r="4" spans="1:17" x14ac:dyDescent="0.35">
      <c r="A4" s="25" t="s">
        <v>36</v>
      </c>
      <c r="B4" s="4" t="s">
        <v>53</v>
      </c>
      <c r="C4" s="4" t="s">
        <v>57</v>
      </c>
      <c r="D4" s="4" t="s">
        <v>59</v>
      </c>
      <c r="E4" s="4" t="s">
        <v>68</v>
      </c>
      <c r="F4" s="4">
        <v>56.171754190000001</v>
      </c>
      <c r="G4" s="4">
        <v>8.6800273870000009</v>
      </c>
      <c r="H4" s="4">
        <v>27.75217614</v>
      </c>
      <c r="I4" s="4">
        <v>4.3960422880000003</v>
      </c>
      <c r="J4" s="4">
        <v>3</v>
      </c>
      <c r="K4" s="4">
        <v>82.404465009999996</v>
      </c>
      <c r="L4" s="4">
        <v>17.595534990000001</v>
      </c>
      <c r="M4" s="4">
        <v>0</v>
      </c>
      <c r="N4" s="4">
        <v>32</v>
      </c>
      <c r="O4" s="4">
        <v>1</v>
      </c>
      <c r="P4" s="4">
        <v>50</v>
      </c>
      <c r="Q4" s="28">
        <f>82.5*1000/4800</f>
        <v>17.1875</v>
      </c>
    </row>
    <row r="5" spans="1:17" x14ac:dyDescent="0.35">
      <c r="A5" s="25" t="s">
        <v>38</v>
      </c>
      <c r="B5" s="4" t="s">
        <v>53</v>
      </c>
      <c r="C5" s="4" t="s">
        <v>57</v>
      </c>
      <c r="D5" s="4" t="s">
        <v>59</v>
      </c>
      <c r="E5" s="4" t="s">
        <v>68</v>
      </c>
      <c r="F5" s="2">
        <v>52.22970102</v>
      </c>
      <c r="G5" s="2">
        <v>8.3620482240000005</v>
      </c>
      <c r="H5" s="2">
        <v>29.322409969999999</v>
      </c>
      <c r="I5" s="2">
        <v>5.0858407879999996</v>
      </c>
      <c r="J5" s="2">
        <v>5</v>
      </c>
      <c r="K5" s="2">
        <v>83.639294430000007</v>
      </c>
      <c r="L5" s="2">
        <v>16.36070557</v>
      </c>
      <c r="M5" s="2">
        <v>0</v>
      </c>
      <c r="N5" s="2">
        <v>32</v>
      </c>
      <c r="O5" s="4">
        <v>4</v>
      </c>
      <c r="P5" s="4">
        <v>50</v>
      </c>
      <c r="Q5" s="28">
        <f>68.2*1000/4800</f>
        <v>14.208333333333334</v>
      </c>
    </row>
    <row r="6" spans="1:17" x14ac:dyDescent="0.35">
      <c r="A6" s="25" t="s">
        <v>1</v>
      </c>
      <c r="B6" s="4" t="s">
        <v>53</v>
      </c>
      <c r="C6" s="4" t="s">
        <v>57</v>
      </c>
      <c r="D6" s="4" t="s">
        <v>61</v>
      </c>
      <c r="E6" s="4" t="s">
        <v>68</v>
      </c>
      <c r="F6" s="2">
        <v>58.291969187675079</v>
      </c>
      <c r="G6" s="2">
        <v>8.7528401027077507</v>
      </c>
      <c r="H6" s="2">
        <v>27.181650793650796</v>
      </c>
      <c r="I6" s="2">
        <v>4.7826470588235281</v>
      </c>
      <c r="J6" s="2">
        <v>0.99089285714285724</v>
      </c>
      <c r="K6" s="2">
        <v>87.863613445378149</v>
      </c>
      <c r="L6" s="2">
        <v>12.136386554621849</v>
      </c>
      <c r="M6" s="2">
        <v>0</v>
      </c>
      <c r="N6" s="2">
        <v>25</v>
      </c>
      <c r="O6" s="2">
        <v>2</v>
      </c>
      <c r="P6" s="2">
        <v>50</v>
      </c>
      <c r="Q6" s="2">
        <f>97.5*1000/4800</f>
        <v>20.3125</v>
      </c>
    </row>
    <row r="7" spans="1:17" x14ac:dyDescent="0.35">
      <c r="A7" s="25" t="s">
        <v>2</v>
      </c>
      <c r="B7" s="4" t="s">
        <v>53</v>
      </c>
      <c r="C7" s="4" t="s">
        <v>57</v>
      </c>
      <c r="D7" s="4" t="s">
        <v>61</v>
      </c>
      <c r="E7" s="4" t="s">
        <v>68</v>
      </c>
      <c r="F7" s="2">
        <v>55.087246498599441</v>
      </c>
      <c r="G7" s="2">
        <v>8.4983982259570485</v>
      </c>
      <c r="H7" s="2">
        <v>27.863746031746029</v>
      </c>
      <c r="I7" s="2">
        <v>6.5688235294117643</v>
      </c>
      <c r="J7" s="2">
        <v>1.9817857142857145</v>
      </c>
      <c r="K7" s="2">
        <v>93.063949579831927</v>
      </c>
      <c r="L7" s="2">
        <v>6.9360504201680673</v>
      </c>
      <c r="M7" s="2">
        <v>0</v>
      </c>
      <c r="N7" s="2">
        <v>30</v>
      </c>
      <c r="O7" s="2">
        <v>3</v>
      </c>
      <c r="P7" s="2">
        <v>50</v>
      </c>
      <c r="Q7" s="2">
        <f>59.4*1000/4800</f>
        <v>12.375</v>
      </c>
    </row>
    <row r="8" spans="1:17" x14ac:dyDescent="0.35">
      <c r="A8" s="25" t="s">
        <v>3</v>
      </c>
      <c r="B8" s="4" t="s">
        <v>53</v>
      </c>
      <c r="C8" s="4" t="s">
        <v>68</v>
      </c>
      <c r="D8" s="4" t="s">
        <v>61</v>
      </c>
      <c r="E8" s="4" t="s">
        <v>68</v>
      </c>
      <c r="F8" s="2">
        <v>50.657583333333321</v>
      </c>
      <c r="G8" s="2">
        <v>8.1137534722222213</v>
      </c>
      <c r="H8" s="2">
        <v>28.738944444444446</v>
      </c>
      <c r="I8" s="2">
        <v>8.7701250000000002</v>
      </c>
      <c r="J8" s="2">
        <v>3.2365937499999999</v>
      </c>
      <c r="K8" s="2">
        <v>100</v>
      </c>
      <c r="L8" s="2">
        <v>0</v>
      </c>
      <c r="M8" s="2">
        <v>0</v>
      </c>
      <c r="N8" s="2">
        <v>33</v>
      </c>
      <c r="O8" s="2">
        <v>4</v>
      </c>
      <c r="P8" s="2">
        <v>50</v>
      </c>
      <c r="Q8" s="2">
        <f>28*1000/4800</f>
        <v>5.833333333333333</v>
      </c>
    </row>
    <row r="9" spans="1:17" x14ac:dyDescent="0.35">
      <c r="A9" s="25" t="s">
        <v>4</v>
      </c>
      <c r="B9" s="4" t="s">
        <v>54</v>
      </c>
      <c r="C9" s="4" t="s">
        <v>57</v>
      </c>
      <c r="D9" s="4" t="s">
        <v>68</v>
      </c>
      <c r="E9" s="4" t="s">
        <v>68</v>
      </c>
      <c r="F9" s="4">
        <v>58.809040857722408</v>
      </c>
      <c r="G9" s="4">
        <v>8.693132425383947</v>
      </c>
      <c r="H9" s="4">
        <v>29.55665024630542</v>
      </c>
      <c r="I9" s="4">
        <v>2.9411764705882355</v>
      </c>
      <c r="J9" s="4">
        <v>0</v>
      </c>
      <c r="K9" s="4">
        <v>82.983193277310932</v>
      </c>
      <c r="L9" s="4">
        <v>17.016806722689076</v>
      </c>
      <c r="M9" s="4">
        <v>0</v>
      </c>
      <c r="N9" s="4">
        <v>20</v>
      </c>
      <c r="O9" s="4">
        <v>1</v>
      </c>
      <c r="P9" s="4">
        <v>25</v>
      </c>
      <c r="Q9" s="4">
        <f>43.3*1000/4800</f>
        <v>9.0208333333333339</v>
      </c>
    </row>
    <row r="10" spans="1:17" x14ac:dyDescent="0.35">
      <c r="A10" s="25" t="s">
        <v>7</v>
      </c>
      <c r="B10" s="4" t="s">
        <v>54</v>
      </c>
      <c r="C10" s="4" t="s">
        <v>57</v>
      </c>
      <c r="D10" s="4" t="s">
        <v>58</v>
      </c>
      <c r="E10" s="4" t="s">
        <v>68</v>
      </c>
      <c r="F10" s="2">
        <v>59.894658864658211</v>
      </c>
      <c r="G10" s="2">
        <v>7.4399753227208576</v>
      </c>
      <c r="H10" s="2">
        <v>27.541077387573495</v>
      </c>
      <c r="I10" s="2">
        <v>2.1242884250474385</v>
      </c>
      <c r="J10" s="2">
        <v>2.9999999999999996</v>
      </c>
      <c r="K10" s="2">
        <v>69.128828950935215</v>
      </c>
      <c r="L10" s="2">
        <v>12.290525887774466</v>
      </c>
      <c r="M10" s="2">
        <v>18.58064516129032</v>
      </c>
      <c r="N10" s="2">
        <v>28</v>
      </c>
      <c r="O10" s="2">
        <v>1</v>
      </c>
      <c r="P10" s="2">
        <v>25</v>
      </c>
      <c r="Q10" s="2">
        <f>24.5*1000/4800</f>
        <v>5.104166666666667</v>
      </c>
    </row>
    <row r="11" spans="1:17" x14ac:dyDescent="0.35">
      <c r="A11" s="25" t="s">
        <v>51</v>
      </c>
      <c r="B11" s="4" t="s">
        <v>54</v>
      </c>
      <c r="C11" s="4" t="s">
        <v>57</v>
      </c>
      <c r="D11" s="4" t="s">
        <v>59</v>
      </c>
      <c r="E11" s="4" t="s">
        <v>68</v>
      </c>
      <c r="F11" s="21">
        <v>53.207953979999999</v>
      </c>
      <c r="G11" s="2">
        <v>8.2603429580000007</v>
      </c>
      <c r="H11" s="2">
        <v>31.51581122</v>
      </c>
      <c r="I11" s="2">
        <v>4.0158918410000002</v>
      </c>
      <c r="J11" s="2">
        <v>3</v>
      </c>
      <c r="K11" s="2">
        <v>84.603906890000005</v>
      </c>
      <c r="L11" s="2">
        <v>15.396093110000001</v>
      </c>
      <c r="M11" s="2">
        <v>0</v>
      </c>
      <c r="N11" s="2">
        <v>31</v>
      </c>
      <c r="O11" s="26">
        <v>1</v>
      </c>
      <c r="P11" s="2">
        <v>25</v>
      </c>
      <c r="Q11" s="2">
        <f>30.1*1000/4800</f>
        <v>6.270833333333333</v>
      </c>
    </row>
    <row r="12" spans="1:17" x14ac:dyDescent="0.35">
      <c r="A12" s="25" t="s">
        <v>31</v>
      </c>
      <c r="B12" s="4" t="s">
        <v>54</v>
      </c>
      <c r="C12" s="4" t="s">
        <v>57</v>
      </c>
      <c r="D12" s="4" t="s">
        <v>58</v>
      </c>
      <c r="E12" s="4" t="s">
        <v>59</v>
      </c>
      <c r="F12" s="4">
        <v>56.551306420000003</v>
      </c>
      <c r="G12" s="4">
        <v>7.8501591399999997</v>
      </c>
      <c r="H12" s="4">
        <v>29.5284443</v>
      </c>
      <c r="I12" s="4">
        <v>3.0700901329999999</v>
      </c>
      <c r="J12" s="4">
        <v>3</v>
      </c>
      <c r="K12" s="4">
        <v>76.866367920000002</v>
      </c>
      <c r="L12" s="4">
        <v>13.8433095</v>
      </c>
      <c r="M12" s="4">
        <v>9.2903225809999999</v>
      </c>
      <c r="N12" s="4">
        <v>33</v>
      </c>
      <c r="O12" s="4">
        <v>4</v>
      </c>
      <c r="P12" s="7">
        <v>25</v>
      </c>
      <c r="Q12" s="7">
        <f>26.7*1000/4800</f>
        <v>5.5625</v>
      </c>
    </row>
    <row r="13" spans="1:17" x14ac:dyDescent="0.35">
      <c r="A13" s="25" t="s">
        <v>28</v>
      </c>
      <c r="B13" s="4" t="s">
        <v>54</v>
      </c>
      <c r="C13" s="4" t="s">
        <v>57</v>
      </c>
      <c r="D13" s="4" t="s">
        <v>58</v>
      </c>
      <c r="E13" s="4" t="s">
        <v>59</v>
      </c>
      <c r="F13" s="4">
        <v>57.665757239999998</v>
      </c>
      <c r="G13" s="4">
        <v>7.7134312009999997</v>
      </c>
      <c r="H13" s="4">
        <v>28.865988659999999</v>
      </c>
      <c r="I13" s="4">
        <v>2.7548228969999999</v>
      </c>
      <c r="J13" s="4">
        <v>3</v>
      </c>
      <c r="K13" s="4">
        <v>74.287188259999994</v>
      </c>
      <c r="L13" s="4">
        <v>13.325714960000001</v>
      </c>
      <c r="M13" s="4">
        <v>12.387096769999999</v>
      </c>
      <c r="N13" s="4">
        <v>34</v>
      </c>
      <c r="O13" s="4">
        <v>4</v>
      </c>
      <c r="P13" s="7">
        <v>25</v>
      </c>
      <c r="Q13" s="7">
        <f>24.7*1000/4800</f>
        <v>5.145833333333333</v>
      </c>
    </row>
    <row r="14" spans="1:17" x14ac:dyDescent="0.35">
      <c r="A14" s="25" t="s">
        <v>43</v>
      </c>
      <c r="B14" s="4" t="s">
        <v>65</v>
      </c>
      <c r="C14" s="4" t="s">
        <v>64</v>
      </c>
      <c r="D14" s="4" t="s">
        <v>68</v>
      </c>
      <c r="E14" s="4" t="s">
        <v>68</v>
      </c>
      <c r="F14" s="2">
        <v>59.714178150000002</v>
      </c>
      <c r="G14" s="2">
        <v>7.8499652500000003</v>
      </c>
      <c r="H14" s="2">
        <v>28.994845359999999</v>
      </c>
      <c r="I14" s="2">
        <v>3.441011236</v>
      </c>
      <c r="J14" s="2">
        <v>0</v>
      </c>
      <c r="K14" s="2">
        <v>77.336781830000007</v>
      </c>
      <c r="L14" s="2">
        <v>13.692010310000001</v>
      </c>
      <c r="M14" s="2">
        <v>8.9712078650000002</v>
      </c>
      <c r="N14" s="20">
        <v>22</v>
      </c>
      <c r="O14" s="20">
        <v>1</v>
      </c>
      <c r="P14" s="2">
        <v>25</v>
      </c>
      <c r="Q14" s="2">
        <f>44.4*1000/4800</f>
        <v>9.25</v>
      </c>
    </row>
    <row r="15" spans="1:17" x14ac:dyDescent="0.35">
      <c r="A15" s="25" t="s">
        <v>48</v>
      </c>
      <c r="B15" s="4" t="s">
        <v>65</v>
      </c>
      <c r="C15" s="4" t="s">
        <v>64</v>
      </c>
      <c r="D15" s="4" t="s">
        <v>58</v>
      </c>
      <c r="E15" s="4" t="s">
        <v>68</v>
      </c>
      <c r="F15" s="7">
        <v>60.826476049999997</v>
      </c>
      <c r="G15" s="7">
        <v>6.491332957</v>
      </c>
      <c r="H15" s="7">
        <v>26.515463919999998</v>
      </c>
      <c r="I15" s="7">
        <v>2.1667270749999998</v>
      </c>
      <c r="J15" s="7">
        <v>4</v>
      </c>
      <c r="K15" s="7">
        <v>60.955289720000003</v>
      </c>
      <c r="L15" s="7">
        <v>8.6215497170000006</v>
      </c>
      <c r="M15" s="7">
        <v>30.42316057</v>
      </c>
      <c r="N15" s="4">
        <v>31</v>
      </c>
      <c r="O15" s="4">
        <v>3</v>
      </c>
      <c r="P15" s="2">
        <v>25</v>
      </c>
      <c r="Q15" s="4">
        <f>26/4800*1000</f>
        <v>5.416666666666667</v>
      </c>
    </row>
    <row r="16" spans="1:17" x14ac:dyDescent="0.35">
      <c r="A16" s="25" t="s">
        <v>29</v>
      </c>
      <c r="B16" s="4" t="s">
        <v>65</v>
      </c>
      <c r="C16" s="4" t="s">
        <v>64</v>
      </c>
      <c r="D16" s="4" t="s">
        <v>59</v>
      </c>
      <c r="E16" s="4" t="s">
        <v>68</v>
      </c>
      <c r="F16" s="2">
        <v>52.13111962</v>
      </c>
      <c r="G16" s="2">
        <v>7.3799857920000003</v>
      </c>
      <c r="H16" s="2">
        <v>31.678403169999999</v>
      </c>
      <c r="I16" s="2">
        <v>4.8104914220000001</v>
      </c>
      <c r="J16" s="2">
        <v>4</v>
      </c>
      <c r="K16" s="2">
        <v>80.214766839999996</v>
      </c>
      <c r="L16" s="2">
        <v>11.95327223</v>
      </c>
      <c r="M16" s="2">
        <v>7.8319609310000002</v>
      </c>
      <c r="N16" s="2">
        <v>29</v>
      </c>
      <c r="O16" s="26">
        <v>4</v>
      </c>
      <c r="P16" s="2">
        <v>25</v>
      </c>
      <c r="Q16" s="2">
        <f>31.2*1000/4800</f>
        <v>6.5</v>
      </c>
    </row>
    <row r="17" spans="1:17" x14ac:dyDescent="0.35">
      <c r="A17" s="25" t="s">
        <v>30</v>
      </c>
      <c r="B17" s="4" t="s">
        <v>65</v>
      </c>
      <c r="C17" s="4" t="s">
        <v>64</v>
      </c>
      <c r="D17" s="4" t="s">
        <v>58</v>
      </c>
      <c r="E17" s="4" t="s">
        <v>59</v>
      </c>
      <c r="F17" s="7">
        <v>56.478797829999998</v>
      </c>
      <c r="G17" s="7">
        <v>6.9356593740000001</v>
      </c>
      <c r="H17" s="7">
        <v>29.096933539999998</v>
      </c>
      <c r="I17" s="7">
        <v>3.488609249</v>
      </c>
      <c r="J17" s="7">
        <v>4</v>
      </c>
      <c r="K17" s="7">
        <v>70.585028280000003</v>
      </c>
      <c r="L17" s="7">
        <v>10.28741097</v>
      </c>
      <c r="M17" s="7">
        <v>19.127560750000001</v>
      </c>
      <c r="N17" s="4">
        <v>32</v>
      </c>
      <c r="O17" s="4">
        <v>4</v>
      </c>
      <c r="P17" s="2">
        <v>25</v>
      </c>
      <c r="Q17" s="4">
        <f>32.3*1000/4800</f>
        <v>6.7291666666666661</v>
      </c>
    </row>
    <row r="18" spans="1:17" x14ac:dyDescent="0.35">
      <c r="A18" s="27" t="s">
        <v>39</v>
      </c>
      <c r="B18" s="10" t="s">
        <v>56</v>
      </c>
      <c r="C18" s="10" t="s">
        <v>60</v>
      </c>
      <c r="D18" s="10" t="s">
        <v>68</v>
      </c>
      <c r="E18" s="10" t="s">
        <v>68</v>
      </c>
      <c r="F18" s="22">
        <v>71.167560620000003</v>
      </c>
      <c r="G18" s="22">
        <v>7.6856450140000003</v>
      </c>
      <c r="H18" s="22">
        <v>16.58460741</v>
      </c>
      <c r="I18" s="22">
        <v>4.5621869530000003</v>
      </c>
      <c r="J18" s="22">
        <v>0</v>
      </c>
      <c r="K18" s="22">
        <v>60.611557400000002</v>
      </c>
      <c r="L18" s="22">
        <v>0</v>
      </c>
      <c r="M18" s="22">
        <v>39.388442599999998</v>
      </c>
      <c r="N18" s="22">
        <v>26</v>
      </c>
      <c r="O18" s="22">
        <v>1</v>
      </c>
      <c r="P18" s="10">
        <v>50</v>
      </c>
      <c r="Q18" s="23">
        <f>103.6*1000/4800</f>
        <v>21.583333333333332</v>
      </c>
    </row>
    <row r="19" spans="1:17" x14ac:dyDescent="0.35">
      <c r="A19" s="27" t="s">
        <v>42</v>
      </c>
      <c r="B19" s="10" t="s">
        <v>53</v>
      </c>
      <c r="C19" s="10" t="s">
        <v>68</v>
      </c>
      <c r="D19" s="10" t="s">
        <v>61</v>
      </c>
      <c r="E19" s="10" t="s">
        <v>68</v>
      </c>
      <c r="F19" s="22">
        <v>50.535714290000001</v>
      </c>
      <c r="G19" s="22">
        <v>8.1770833330000006</v>
      </c>
      <c r="H19" s="22">
        <v>28.452380949999998</v>
      </c>
      <c r="I19" s="22">
        <v>9.375</v>
      </c>
      <c r="J19" s="22">
        <v>3.4598214289999998</v>
      </c>
      <c r="K19" s="22">
        <v>100</v>
      </c>
      <c r="L19" s="22">
        <v>0</v>
      </c>
      <c r="M19" s="22">
        <v>0</v>
      </c>
      <c r="N19" s="22">
        <v>33</v>
      </c>
      <c r="O19" s="22">
        <v>4</v>
      </c>
      <c r="P19" s="10">
        <v>50</v>
      </c>
      <c r="Q19" s="23">
        <f>26*1000/4800</f>
        <v>5.416666666666667</v>
      </c>
    </row>
    <row r="20" spans="1:17" x14ac:dyDescent="0.35">
      <c r="A20" s="15" t="s">
        <v>0</v>
      </c>
      <c r="B20" s="15" t="s">
        <v>53</v>
      </c>
      <c r="C20" s="15" t="s">
        <v>57</v>
      </c>
      <c r="D20" s="15" t="s">
        <v>68</v>
      </c>
      <c r="E20" s="15" t="s">
        <v>68</v>
      </c>
      <c r="F20" s="15">
        <v>62.084833933573428</v>
      </c>
      <c r="G20" s="15">
        <v>9.1569961317860482</v>
      </c>
      <c r="H20" s="15">
        <v>25.396825396825399</v>
      </c>
      <c r="I20" s="15">
        <v>3.3613445378151257</v>
      </c>
      <c r="J20" s="15">
        <v>0</v>
      </c>
      <c r="K20" s="15">
        <v>80.55222088835535</v>
      </c>
      <c r="L20" s="15">
        <v>19.447779111644657</v>
      </c>
      <c r="M20" s="15">
        <v>0</v>
      </c>
      <c r="N20" s="15">
        <v>22</v>
      </c>
      <c r="O20" s="15">
        <v>1</v>
      </c>
      <c r="P20" s="15">
        <v>50</v>
      </c>
      <c r="Q20" s="15">
        <f>108.7/4800*1000</f>
        <v>22.645833333333332</v>
      </c>
    </row>
    <row r="21" spans="1:17" x14ac:dyDescent="0.35">
      <c r="A21" s="15" t="s">
        <v>10</v>
      </c>
      <c r="B21" s="15" t="s">
        <v>53</v>
      </c>
      <c r="C21" s="15" t="s">
        <v>57</v>
      </c>
      <c r="D21" s="15" t="s">
        <v>58</v>
      </c>
      <c r="E21" s="15" t="s">
        <v>68</v>
      </c>
      <c r="F21" s="15">
        <v>62.143431566174847</v>
      </c>
      <c r="G21" s="15">
        <v>8.6963322963594027</v>
      </c>
      <c r="H21" s="15">
        <v>25.110087045570921</v>
      </c>
      <c r="I21" s="15">
        <v>3.0501490918948218</v>
      </c>
      <c r="J21" s="15">
        <v>1</v>
      </c>
      <c r="K21" s="15">
        <v>76.1591604383689</v>
      </c>
      <c r="L21" s="15">
        <v>17.647291174534327</v>
      </c>
      <c r="M21" s="15">
        <v>6.1935483870967749</v>
      </c>
      <c r="N21" s="15">
        <v>25</v>
      </c>
      <c r="O21" s="15">
        <v>1</v>
      </c>
      <c r="P21" s="15">
        <v>50</v>
      </c>
      <c r="Q21" s="15">
        <f>95.8/4800*1000</f>
        <v>19.958333333333332</v>
      </c>
    </row>
    <row r="22" spans="1:17" x14ac:dyDescent="0.35">
      <c r="A22" s="15" t="s">
        <v>11</v>
      </c>
      <c r="B22" s="15" t="s">
        <v>53</v>
      </c>
      <c r="C22" s="15" t="s">
        <v>57</v>
      </c>
      <c r="D22" s="15" t="s">
        <v>58</v>
      </c>
      <c r="E22" s="15" t="s">
        <v>68</v>
      </c>
      <c r="F22" s="15">
        <v>62.202029198776287</v>
      </c>
      <c r="G22" s="15">
        <v>8.2356684609327608</v>
      </c>
      <c r="H22" s="15">
        <v>24.823348694316437</v>
      </c>
      <c r="I22" s="15">
        <v>2.7389536459745192</v>
      </c>
      <c r="J22" s="15">
        <v>2</v>
      </c>
      <c r="K22" s="15">
        <v>71.766099988382436</v>
      </c>
      <c r="L22" s="15">
        <v>15.846803237424007</v>
      </c>
      <c r="M22" s="15">
        <v>12.38709677419355</v>
      </c>
      <c r="N22" s="15">
        <v>26</v>
      </c>
      <c r="O22" s="15">
        <v>1</v>
      </c>
      <c r="P22" s="15">
        <v>50</v>
      </c>
      <c r="Q22" s="15">
        <f>84.9/4800*1000</f>
        <v>17.687500000000004</v>
      </c>
    </row>
    <row r="23" spans="1:17" x14ac:dyDescent="0.35">
      <c r="A23" s="15" t="s">
        <v>12</v>
      </c>
      <c r="B23" s="15" t="s">
        <v>53</v>
      </c>
      <c r="C23" s="15" t="s">
        <v>57</v>
      </c>
      <c r="D23" s="15" t="s">
        <v>58</v>
      </c>
      <c r="E23" s="15" t="s">
        <v>68</v>
      </c>
      <c r="F23" s="15">
        <v>62.260626831377706</v>
      </c>
      <c r="G23" s="15">
        <v>7.7750046255061163</v>
      </c>
      <c r="H23" s="15">
        <v>24.536610343061955</v>
      </c>
      <c r="I23" s="15">
        <v>2.4277582000542148</v>
      </c>
      <c r="J23" s="15">
        <v>2.9999999999999996</v>
      </c>
      <c r="K23" s="15">
        <v>67.373039538396</v>
      </c>
      <c r="L23" s="15">
        <v>14.046315300313674</v>
      </c>
      <c r="M23" s="15">
        <v>18.58064516129032</v>
      </c>
      <c r="N23" s="15">
        <v>28</v>
      </c>
      <c r="O23" s="15">
        <v>1</v>
      </c>
      <c r="P23" s="15">
        <v>50</v>
      </c>
      <c r="Q23" s="15">
        <f>113.6/4800*1000</f>
        <v>23.666666666666664</v>
      </c>
    </row>
    <row r="24" spans="1:17" x14ac:dyDescent="0.35">
      <c r="A24" s="15" t="s">
        <v>13</v>
      </c>
      <c r="B24" s="15" t="s">
        <v>53</v>
      </c>
      <c r="C24" s="15" t="s">
        <v>57</v>
      </c>
      <c r="D24" s="15" t="s">
        <v>58</v>
      </c>
      <c r="E24" s="15" t="s">
        <v>68</v>
      </c>
      <c r="F24" s="15">
        <v>62.31922446397914</v>
      </c>
      <c r="G24" s="15">
        <v>7.3143407900794735</v>
      </c>
      <c r="H24" s="15">
        <v>24.249871991807474</v>
      </c>
      <c r="I24" s="15">
        <v>2.1165627541339114</v>
      </c>
      <c r="J24" s="15">
        <v>4</v>
      </c>
      <c r="K24" s="15">
        <v>62.97997908840955</v>
      </c>
      <c r="L24" s="15">
        <v>12.245827363203347</v>
      </c>
      <c r="M24" s="15">
        <v>24.7741935483871</v>
      </c>
      <c r="N24" s="15">
        <v>30</v>
      </c>
      <c r="O24" s="15">
        <v>4</v>
      </c>
      <c r="P24" s="15">
        <v>50</v>
      </c>
      <c r="Q24" s="15">
        <f>80.1/4800*1000</f>
        <v>16.687499999999996</v>
      </c>
    </row>
    <row r="25" spans="1:17" x14ac:dyDescent="0.35">
      <c r="A25" s="18" t="s">
        <v>14</v>
      </c>
      <c r="B25" s="18" t="s">
        <v>54</v>
      </c>
      <c r="C25" s="18" t="s">
        <v>57</v>
      </c>
      <c r="D25" s="18" t="s">
        <v>68</v>
      </c>
      <c r="E25" s="18" t="s">
        <v>68</v>
      </c>
      <c r="F25" s="18">
        <v>58.809040857722408</v>
      </c>
      <c r="G25" s="18">
        <v>8.693132425383947</v>
      </c>
      <c r="H25" s="18">
        <v>29.55665024630542</v>
      </c>
      <c r="I25" s="18">
        <v>2.9411764705882355</v>
      </c>
      <c r="J25" s="18">
        <v>0</v>
      </c>
      <c r="K25" s="18">
        <v>82.983193277310932</v>
      </c>
      <c r="L25" s="18">
        <v>17.016806722689076</v>
      </c>
      <c r="M25" s="18">
        <v>0</v>
      </c>
      <c r="N25" s="18">
        <v>23</v>
      </c>
      <c r="O25" s="18">
        <v>1</v>
      </c>
      <c r="P25" s="18">
        <v>25</v>
      </c>
      <c r="Q25" s="18">
        <f>47.9/4800*1000</f>
        <v>9.9791666666666661</v>
      </c>
    </row>
    <row r="26" spans="1:17" x14ac:dyDescent="0.35">
      <c r="A26" s="18" t="s">
        <v>15</v>
      </c>
      <c r="B26" s="18" t="s">
        <v>54</v>
      </c>
      <c r="C26" s="18" t="s">
        <v>57</v>
      </c>
      <c r="D26" s="18" t="s">
        <v>63</v>
      </c>
      <c r="E26" s="18" t="s">
        <v>68</v>
      </c>
      <c r="F26" s="18">
        <v>56.303497033750517</v>
      </c>
      <c r="G26" s="18">
        <v>8.4178065196758052</v>
      </c>
      <c r="H26" s="18">
        <v>29.888007236758014</v>
      </c>
      <c r="I26" s="18">
        <v>2.6960784313725492</v>
      </c>
      <c r="J26" s="18">
        <v>0.77345309381237515</v>
      </c>
      <c r="K26" s="18">
        <v>84.401260504201673</v>
      </c>
      <c r="L26" s="18">
        <v>15.59873949579832</v>
      </c>
      <c r="M26" s="18">
        <v>0</v>
      </c>
      <c r="N26" s="18">
        <v>25</v>
      </c>
      <c r="O26" s="18">
        <v>1</v>
      </c>
      <c r="P26" s="18">
        <v>25</v>
      </c>
      <c r="Q26" s="18">
        <f>36.9/4800*1000</f>
        <v>7.6875</v>
      </c>
    </row>
    <row r="27" spans="1:17" x14ac:dyDescent="0.35">
      <c r="A27" s="18" t="s">
        <v>16</v>
      </c>
      <c r="B27" s="18" t="s">
        <v>54</v>
      </c>
      <c r="C27" s="18" t="s">
        <v>57</v>
      </c>
      <c r="D27" s="18" t="s">
        <v>63</v>
      </c>
      <c r="E27" s="18" t="s">
        <v>68</v>
      </c>
      <c r="F27" s="18">
        <v>53.797953209778647</v>
      </c>
      <c r="G27" s="18">
        <v>8.1424806139676598</v>
      </c>
      <c r="H27" s="18">
        <v>30.219364227210608</v>
      </c>
      <c r="I27" s="18">
        <v>2.4509803921568616</v>
      </c>
      <c r="J27" s="18">
        <v>1.5469061876247503</v>
      </c>
      <c r="K27" s="18">
        <v>85.819327731092443</v>
      </c>
      <c r="L27" s="18">
        <v>14.180672268907555</v>
      </c>
      <c r="M27" s="18">
        <v>0</v>
      </c>
      <c r="N27" s="18">
        <v>28</v>
      </c>
      <c r="O27" s="18">
        <v>1</v>
      </c>
      <c r="P27" s="18">
        <v>25</v>
      </c>
      <c r="Q27" s="18">
        <f>34/4800*1000</f>
        <v>7.083333333333333</v>
      </c>
    </row>
    <row r="28" spans="1:17" x14ac:dyDescent="0.35">
      <c r="A28" s="18" t="s">
        <v>17</v>
      </c>
      <c r="B28" s="18" t="s">
        <v>54</v>
      </c>
      <c r="C28" s="18" t="s">
        <v>57</v>
      </c>
      <c r="D28" s="18" t="s">
        <v>63</v>
      </c>
      <c r="E28" s="18" t="s">
        <v>68</v>
      </c>
      <c r="F28" s="18">
        <v>51.292409385806764</v>
      </c>
      <c r="G28" s="18">
        <v>7.8671547082595179</v>
      </c>
      <c r="H28" s="18">
        <v>30.550721217663195</v>
      </c>
      <c r="I28" s="18">
        <v>2.2058823529411766</v>
      </c>
      <c r="J28" s="18">
        <v>2.3203592814371259</v>
      </c>
      <c r="K28" s="18">
        <v>87.237394957983199</v>
      </c>
      <c r="L28" s="18">
        <v>12.762605042016807</v>
      </c>
      <c r="M28" s="18">
        <v>0</v>
      </c>
      <c r="N28" s="18">
        <v>29</v>
      </c>
      <c r="O28" s="18">
        <v>3</v>
      </c>
      <c r="P28" s="18">
        <v>25</v>
      </c>
      <c r="Q28" s="18">
        <f>34.2/4800*1000</f>
        <v>7.125</v>
      </c>
    </row>
    <row r="29" spans="1:17" x14ac:dyDescent="0.35">
      <c r="A29" s="18" t="s">
        <v>18</v>
      </c>
      <c r="B29" s="18" t="s">
        <v>54</v>
      </c>
      <c r="C29" s="18" t="s">
        <v>57</v>
      </c>
      <c r="D29" s="18" t="s">
        <v>62</v>
      </c>
      <c r="E29" s="18" t="s">
        <v>68</v>
      </c>
      <c r="F29" s="18">
        <v>58.157619682785231</v>
      </c>
      <c r="G29" s="18">
        <v>8.7278307573943916</v>
      </c>
      <c r="H29" s="18">
        <v>30.645295258375942</v>
      </c>
      <c r="I29" s="18">
        <v>2.7830487033523084</v>
      </c>
      <c r="J29" s="18">
        <v>1.2970168612191959</v>
      </c>
      <c r="K29" s="18">
        <v>83.89807535917592</v>
      </c>
      <c r="L29" s="18">
        <v>16.101924640824073</v>
      </c>
      <c r="M29" s="18">
        <v>0</v>
      </c>
      <c r="N29" s="18">
        <v>26</v>
      </c>
      <c r="O29" s="18">
        <v>1</v>
      </c>
      <c r="P29" s="18">
        <v>25</v>
      </c>
      <c r="Q29" s="18">
        <f>31.5*1000/4800</f>
        <v>6.5625</v>
      </c>
    </row>
    <row r="30" spans="1:17" x14ac:dyDescent="0.35">
      <c r="A30" s="18" t="s">
        <v>19</v>
      </c>
      <c r="B30" s="18" t="s">
        <v>54</v>
      </c>
      <c r="C30" s="18" t="s">
        <v>57</v>
      </c>
      <c r="D30" s="18" t="s">
        <v>62</v>
      </c>
      <c r="E30" s="18" t="s">
        <v>68</v>
      </c>
      <c r="F30" s="18">
        <v>57.506198507848069</v>
      </c>
      <c r="G30" s="18">
        <v>8.7625290894048362</v>
      </c>
      <c r="H30" s="18">
        <v>31.73394027044646</v>
      </c>
      <c r="I30" s="18">
        <v>2.6249209361163821</v>
      </c>
      <c r="J30" s="18">
        <v>2.5940337224383918</v>
      </c>
      <c r="K30" s="18">
        <v>84.812957441040936</v>
      </c>
      <c r="L30" s="18">
        <v>15.187042558959069</v>
      </c>
      <c r="M30" s="18">
        <v>0</v>
      </c>
      <c r="N30" s="18">
        <v>28</v>
      </c>
      <c r="O30" s="18">
        <v>1</v>
      </c>
      <c r="P30" s="18">
        <v>25</v>
      </c>
      <c r="Q30" s="18">
        <f>38.4/4800*1000</f>
        <v>8</v>
      </c>
    </row>
    <row r="31" spans="1:17" x14ac:dyDescent="0.35">
      <c r="A31" s="18" t="s">
        <v>20</v>
      </c>
      <c r="B31" s="18" t="s">
        <v>54</v>
      </c>
      <c r="C31" s="18" t="s">
        <v>57</v>
      </c>
      <c r="D31" s="18" t="s">
        <v>62</v>
      </c>
      <c r="E31" s="18" t="s">
        <v>68</v>
      </c>
      <c r="F31" s="18">
        <v>56.854777332910899</v>
      </c>
      <c r="G31" s="18">
        <v>8.797227421415279</v>
      </c>
      <c r="H31" s="18">
        <v>32.822585282516989</v>
      </c>
      <c r="I31" s="18">
        <v>2.466793168880455</v>
      </c>
      <c r="J31" s="18">
        <v>3.8910505836575879</v>
      </c>
      <c r="K31" s="18">
        <v>85.727839522905938</v>
      </c>
      <c r="L31" s="18">
        <v>14.272160477094062</v>
      </c>
      <c r="M31" s="18">
        <v>0</v>
      </c>
      <c r="N31" s="18">
        <v>29</v>
      </c>
      <c r="O31" s="18">
        <v>1</v>
      </c>
      <c r="P31" s="18">
        <v>25</v>
      </c>
      <c r="Q31" s="18">
        <f>38.4/4800*1000</f>
        <v>8</v>
      </c>
    </row>
    <row r="32" spans="1:17" x14ac:dyDescent="0.35">
      <c r="A32" s="4" t="s">
        <v>0</v>
      </c>
      <c r="B32" s="4" t="s">
        <v>53</v>
      </c>
      <c r="C32" s="4" t="s">
        <v>57</v>
      </c>
      <c r="D32" s="4" t="s">
        <v>68</v>
      </c>
      <c r="E32" s="4" t="s">
        <v>68</v>
      </c>
      <c r="F32" s="2">
        <v>62.084833930000002</v>
      </c>
      <c r="G32" s="2">
        <v>9.1569961319999997</v>
      </c>
      <c r="H32" s="2">
        <v>25.396825400000001</v>
      </c>
      <c r="I32" s="2">
        <v>3.361344538</v>
      </c>
      <c r="J32" s="2">
        <v>0</v>
      </c>
      <c r="K32" s="2">
        <v>80.552220890000001</v>
      </c>
      <c r="L32" s="2">
        <v>19.447779109999999</v>
      </c>
      <c r="M32" s="2">
        <v>0</v>
      </c>
      <c r="N32" s="2">
        <v>21</v>
      </c>
      <c r="O32" s="26">
        <v>1</v>
      </c>
      <c r="P32" s="2">
        <v>50</v>
      </c>
      <c r="Q32" s="2">
        <f>89.7*1000/4800</f>
        <v>18.6875</v>
      </c>
    </row>
    <row r="33" spans="1:17" x14ac:dyDescent="0.35">
      <c r="A33" s="12" t="s">
        <v>8</v>
      </c>
      <c r="B33" s="12" t="s">
        <v>55</v>
      </c>
      <c r="C33" s="12" t="s">
        <v>57</v>
      </c>
      <c r="D33" s="12" t="s">
        <v>68</v>
      </c>
      <c r="E33" s="12" t="s">
        <v>68</v>
      </c>
      <c r="F33" s="24">
        <v>61.169083020000002</v>
      </c>
      <c r="G33" s="24">
        <v>9.0959460710000002</v>
      </c>
      <c r="H33" s="24">
        <v>26.37362637</v>
      </c>
      <c r="I33" s="24">
        <v>3.361344538</v>
      </c>
      <c r="J33" s="24">
        <v>0</v>
      </c>
      <c r="K33" s="24">
        <v>80.552220890000001</v>
      </c>
      <c r="L33" s="24">
        <v>19.447779109999999</v>
      </c>
      <c r="M33" s="24">
        <v>0</v>
      </c>
      <c r="N33" s="24">
        <v>22</v>
      </c>
      <c r="O33" s="24">
        <v>1</v>
      </c>
      <c r="P33" s="12">
        <v>50</v>
      </c>
      <c r="Q33" s="24">
        <f>90.6*1000/4800</f>
        <v>18.875</v>
      </c>
    </row>
    <row r="34" spans="1:17" x14ac:dyDescent="0.35">
      <c r="A34" s="12" t="s">
        <v>74</v>
      </c>
      <c r="B34" s="12" t="s">
        <v>55</v>
      </c>
      <c r="C34" s="12" t="s">
        <v>57</v>
      </c>
      <c r="D34" s="12" t="s">
        <v>59</v>
      </c>
      <c r="E34" s="12" t="s">
        <v>68</v>
      </c>
      <c r="F34" s="24">
        <v>53.40126721</v>
      </c>
      <c r="G34" s="24">
        <v>8.4677404460000005</v>
      </c>
      <c r="H34" s="24">
        <v>29.390050810000002</v>
      </c>
      <c r="I34" s="24">
        <v>4.7409415380000004</v>
      </c>
      <c r="J34" s="24">
        <v>4</v>
      </c>
      <c r="K34" s="24">
        <v>83.021879720000001</v>
      </c>
      <c r="L34" s="24">
        <v>16.978120279999999</v>
      </c>
      <c r="M34" s="24">
        <v>0</v>
      </c>
      <c r="N34" s="24">
        <v>27</v>
      </c>
      <c r="O34" s="24">
        <v>1</v>
      </c>
      <c r="P34" s="12">
        <v>50</v>
      </c>
      <c r="Q34" s="24">
        <f>63.1*1000/4800</f>
        <v>13.145833333333334</v>
      </c>
    </row>
    <row r="35" spans="1:17" x14ac:dyDescent="0.35">
      <c r="A35" s="12" t="s">
        <v>73</v>
      </c>
      <c r="B35" s="12" t="s">
        <v>55</v>
      </c>
      <c r="C35" s="12" t="s">
        <v>57</v>
      </c>
      <c r="D35" s="12" t="s">
        <v>58</v>
      </c>
      <c r="E35" s="12" t="s">
        <v>68</v>
      </c>
      <c r="F35" s="24">
        <v>61.74259679</v>
      </c>
      <c r="G35" s="24">
        <v>7.2758989449999998</v>
      </c>
      <c r="H35" s="24">
        <v>24.864941510000001</v>
      </c>
      <c r="I35" s="24">
        <v>2.1165627539999998</v>
      </c>
      <c r="J35" s="24">
        <v>4</v>
      </c>
      <c r="K35" s="24">
        <v>62.97997909</v>
      </c>
      <c r="L35" s="24">
        <v>12.24582736</v>
      </c>
      <c r="M35" s="24">
        <v>24.77419355</v>
      </c>
      <c r="N35" s="24">
        <v>29</v>
      </c>
      <c r="O35" s="24">
        <v>4</v>
      </c>
      <c r="P35" s="12">
        <v>50</v>
      </c>
      <c r="Q35" s="24">
        <f>75.7*1000/4800</f>
        <v>15.770833333333334</v>
      </c>
    </row>
    <row r="36" spans="1:17" x14ac:dyDescent="0.35">
      <c r="A36" s="12" t="s">
        <v>40</v>
      </c>
      <c r="B36" s="12" t="s">
        <v>55</v>
      </c>
      <c r="C36" s="12" t="s">
        <v>57</v>
      </c>
      <c r="D36" s="12" t="s">
        <v>59</v>
      </c>
      <c r="E36" s="12" t="s">
        <v>58</v>
      </c>
      <c r="F36" s="24">
        <v>57.571931999999997</v>
      </c>
      <c r="G36" s="24">
        <v>7.8718196960000002</v>
      </c>
      <c r="H36" s="24">
        <v>27.12749616</v>
      </c>
      <c r="I36" s="24">
        <v>3.4287521459999999</v>
      </c>
      <c r="J36" s="24">
        <v>4</v>
      </c>
      <c r="K36" s="24">
        <v>73.000929400000004</v>
      </c>
      <c r="L36" s="24">
        <v>14.611973819999999</v>
      </c>
      <c r="M36" s="24">
        <v>12.387096769999999</v>
      </c>
      <c r="N36" s="24">
        <v>28</v>
      </c>
      <c r="O36" s="24">
        <v>4</v>
      </c>
      <c r="P36" s="12">
        <v>50</v>
      </c>
      <c r="Q36" s="24">
        <f>60.5*1000/4800</f>
        <v>12.604166666666666</v>
      </c>
    </row>
    <row r="37" spans="1:17" x14ac:dyDescent="0.35">
      <c r="A37" s="12" t="s">
        <v>0</v>
      </c>
      <c r="B37" s="12" t="s">
        <v>53</v>
      </c>
      <c r="C37" s="12" t="s">
        <v>57</v>
      </c>
      <c r="D37" s="12" t="s">
        <v>68</v>
      </c>
      <c r="E37" s="12" t="s">
        <v>68</v>
      </c>
      <c r="F37" s="12">
        <v>62.0848339335734</v>
      </c>
      <c r="G37" s="12">
        <v>9.15699613178605</v>
      </c>
      <c r="H37" s="12">
        <v>25.396825396825399</v>
      </c>
      <c r="I37" s="12">
        <v>3.3613445378151301</v>
      </c>
      <c r="J37" s="12">
        <v>0</v>
      </c>
      <c r="K37" s="12">
        <v>80.552220888355393</v>
      </c>
      <c r="L37" s="12">
        <v>19.447779111644699</v>
      </c>
      <c r="M37" s="12">
        <v>0</v>
      </c>
      <c r="N37" s="12">
        <v>23</v>
      </c>
      <c r="O37" s="12">
        <v>1</v>
      </c>
      <c r="P37" s="12">
        <v>50</v>
      </c>
      <c r="Q37" s="29">
        <f>103.5*1000/4800</f>
        <v>21.5625</v>
      </c>
    </row>
    <row r="38" spans="1:17" x14ac:dyDescent="0.35">
      <c r="A38" s="12" t="s">
        <v>37</v>
      </c>
      <c r="B38" s="12" t="s">
        <v>53</v>
      </c>
      <c r="C38" s="12" t="s">
        <v>57</v>
      </c>
      <c r="D38" s="12" t="s">
        <v>59</v>
      </c>
      <c r="E38" s="12" t="s">
        <v>68</v>
      </c>
      <c r="F38" s="12">
        <v>54.2007276</v>
      </c>
      <c r="G38" s="12">
        <v>8.5210378060000007</v>
      </c>
      <c r="H38" s="12">
        <v>28.537293049999999</v>
      </c>
      <c r="I38" s="12">
        <v>4.7409415380000004</v>
      </c>
      <c r="J38" s="12">
        <v>4</v>
      </c>
      <c r="K38" s="12">
        <v>83.021879720000001</v>
      </c>
      <c r="L38" s="12">
        <v>16.978120279999999</v>
      </c>
      <c r="M38" s="12">
        <v>0</v>
      </c>
      <c r="N38" s="12">
        <v>32</v>
      </c>
      <c r="O38" s="12">
        <v>3</v>
      </c>
      <c r="P38" s="12">
        <v>50</v>
      </c>
      <c r="Q38" s="29">
        <f>76.7*1000/4800</f>
        <v>15.979166666666666</v>
      </c>
    </row>
    <row r="39" spans="1:17" x14ac:dyDescent="0.35">
      <c r="A39" s="12" t="s">
        <v>9</v>
      </c>
      <c r="B39" s="12" t="s">
        <v>53</v>
      </c>
      <c r="C39" s="12" t="s">
        <v>57</v>
      </c>
      <c r="D39" s="12" t="s">
        <v>58</v>
      </c>
      <c r="E39" s="12" t="s">
        <v>68</v>
      </c>
      <c r="F39" s="24">
        <v>62.319224460000001</v>
      </c>
      <c r="G39" s="24">
        <v>7.3143407900000001</v>
      </c>
      <c r="H39" s="24">
        <v>24.249871989999999</v>
      </c>
      <c r="I39" s="24">
        <v>2.1165627539999998</v>
      </c>
      <c r="J39" s="24">
        <v>4</v>
      </c>
      <c r="K39" s="24">
        <v>62.97997909</v>
      </c>
      <c r="L39" s="24">
        <v>12.24582736</v>
      </c>
      <c r="M39" s="24">
        <v>24.77419355</v>
      </c>
      <c r="N39" s="24">
        <v>32</v>
      </c>
      <c r="O39" s="24">
        <v>1</v>
      </c>
      <c r="P39" s="12">
        <v>50</v>
      </c>
      <c r="Q39" s="24">
        <f>69.5*1000/4800</f>
        <v>14.479166666666666</v>
      </c>
    </row>
    <row r="40" spans="1:17" x14ac:dyDescent="0.35">
      <c r="A40" s="12" t="s">
        <v>41</v>
      </c>
      <c r="B40" s="12" t="s">
        <v>53</v>
      </c>
      <c r="C40" s="12" t="s">
        <v>57</v>
      </c>
      <c r="D40" s="12" t="s">
        <v>59</v>
      </c>
      <c r="E40" s="12" t="s">
        <v>58</v>
      </c>
      <c r="F40" s="24">
        <v>58.259976029999997</v>
      </c>
      <c r="G40" s="24">
        <v>7.917689298</v>
      </c>
      <c r="H40" s="24">
        <v>26.393582519999999</v>
      </c>
      <c r="I40" s="24">
        <v>3.4287521459999999</v>
      </c>
      <c r="J40" s="24">
        <v>4</v>
      </c>
      <c r="K40" s="24">
        <v>73.000929400000004</v>
      </c>
      <c r="L40" s="24">
        <v>14.611973819999999</v>
      </c>
      <c r="M40" s="24">
        <v>12.387096769999999</v>
      </c>
      <c r="N40" s="24">
        <v>31</v>
      </c>
      <c r="O40" s="24">
        <v>1</v>
      </c>
      <c r="P40" s="12">
        <v>50</v>
      </c>
      <c r="Q40" s="24">
        <f>60.5*1000/4800</f>
        <v>12.604166666666666</v>
      </c>
    </row>
    <row r="41" spans="1:17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All</vt:lpstr>
      <vt:lpstr>pHRR</vt:lpstr>
      <vt:lpstr>Residue</vt:lpstr>
      <vt:lpstr>TTI</vt:lpstr>
      <vt:lpstr>THR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Lilla</dc:creator>
  <cp:lastModifiedBy>Lilla</cp:lastModifiedBy>
  <dcterms:created xsi:type="dcterms:W3CDTF">2021-03-19T10:03:59Z</dcterms:created>
  <dcterms:modified xsi:type="dcterms:W3CDTF">2021-05-24T04:38:10Z</dcterms:modified>
</cp:coreProperties>
</file>