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kisha\Downloads\"/>
    </mc:Choice>
  </mc:AlternateContent>
  <xr:revisionPtr revIDLastSave="0" documentId="13_ncr:1_{F8573C61-8461-4E40-A9A6-5FC61A562C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ight per pipe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J46" i="2"/>
  <c r="J19" i="2"/>
  <c r="J18" i="2"/>
  <c r="S40" i="2"/>
  <c r="R25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S51" i="2"/>
  <c r="S50" i="2"/>
  <c r="S49" i="2"/>
  <c r="S48" i="2"/>
  <c r="S47" i="2"/>
  <c r="S46" i="2"/>
  <c r="S45" i="2"/>
  <c r="S44" i="2"/>
  <c r="S43" i="2"/>
  <c r="S42" i="2"/>
  <c r="S41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V47" i="2"/>
  <c r="V51" i="2"/>
  <c r="V50" i="2"/>
  <c r="V49" i="2"/>
  <c r="V48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1" i="2"/>
  <c r="V12" i="2"/>
  <c r="V10" i="2"/>
  <c r="V9" i="2"/>
  <c r="V8" i="2"/>
  <c r="V7" i="2"/>
  <c r="P20" i="2"/>
  <c r="O31" i="2"/>
  <c r="O30" i="2"/>
  <c r="P48" i="2"/>
  <c r="P49" i="2"/>
  <c r="P47" i="2"/>
  <c r="P41" i="2"/>
  <c r="P51" i="2"/>
  <c r="P50" i="2"/>
  <c r="P46" i="2"/>
  <c r="P45" i="2"/>
  <c r="P44" i="2"/>
  <c r="P43" i="2"/>
  <c r="P4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Q51" i="2"/>
  <c r="Q50" i="2"/>
  <c r="Q49" i="2"/>
  <c r="Q48" i="2"/>
  <c r="Q47" i="2"/>
  <c r="Q46" i="2"/>
  <c r="Q45" i="2"/>
  <c r="Q44" i="2"/>
  <c r="Q43" i="2"/>
  <c r="Q40" i="2"/>
  <c r="Q42" i="2"/>
  <c r="Q41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51" i="2"/>
  <c r="L50" i="2"/>
  <c r="L49" i="2"/>
  <c r="L48" i="2"/>
  <c r="L47" i="2"/>
  <c r="L46" i="2"/>
  <c r="L45" i="2"/>
  <c r="L44" i="2"/>
  <c r="L43" i="2"/>
  <c r="L42" i="2"/>
  <c r="L41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0" i="2"/>
  <c r="K21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7" i="2"/>
  <c r="J16" i="2"/>
  <c r="J15" i="2"/>
  <c r="J14" i="2"/>
  <c r="J13" i="2"/>
  <c r="J12" i="2"/>
  <c r="J11" i="2"/>
  <c r="J10" i="2"/>
  <c r="J9" i="2"/>
  <c r="J8" i="2"/>
  <c r="J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0" i="2"/>
  <c r="I22" i="2"/>
  <c r="I21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11" i="2"/>
  <c r="H19" i="2"/>
  <c r="H18" i="2"/>
  <c r="H17" i="2"/>
  <c r="H16" i="2"/>
  <c r="H15" i="2"/>
  <c r="H14" i="2"/>
  <c r="H13" i="2"/>
  <c r="H12" i="2"/>
  <c r="H10" i="2"/>
  <c r="H9" i="2"/>
  <c r="H8" i="2"/>
  <c r="H7" i="2"/>
  <c r="L40" i="2"/>
  <c r="L39" i="2"/>
  <c r="L38" i="2"/>
  <c r="L37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J51" i="2"/>
  <c r="J50" i="2"/>
  <c r="J49" i="2"/>
  <c r="J48" i="2"/>
  <c r="J47" i="2"/>
  <c r="J45" i="2"/>
  <c r="J44" i="2"/>
  <c r="J43" i="2"/>
  <c r="J42" i="2"/>
  <c r="J41" i="2"/>
  <c r="J40" i="2"/>
  <c r="J39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G51" i="2"/>
  <c r="G50" i="2"/>
  <c r="G49" i="2"/>
  <c r="G48" i="2"/>
  <c r="G46" i="2"/>
  <c r="G47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6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D8" i="3" l="1"/>
  <c r="D7" i="3"/>
  <c r="L20" i="2" l="1"/>
  <c r="L36" i="2" l="1"/>
  <c r="H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</calcChain>
</file>

<file path=xl/sharedStrings.xml><?xml version="1.0" encoding="utf-8"?>
<sst xmlns="http://schemas.openxmlformats.org/spreadsheetml/2006/main" count="109" uniqueCount="92">
  <si>
    <t>ROUND SIZE</t>
  </si>
  <si>
    <t>0.5"</t>
  </si>
  <si>
    <t>0.75"</t>
  </si>
  <si>
    <t>1"</t>
  </si>
  <si>
    <t>1.25"</t>
  </si>
  <si>
    <t>1.5"</t>
  </si>
  <si>
    <t>2"</t>
  </si>
  <si>
    <t>2.5"</t>
  </si>
  <si>
    <t>3"</t>
  </si>
  <si>
    <t>3.5"</t>
  </si>
  <si>
    <t>4"</t>
  </si>
  <si>
    <t>5"</t>
  </si>
  <si>
    <t>6"</t>
  </si>
  <si>
    <t>7"</t>
  </si>
  <si>
    <t>Square Size</t>
  </si>
  <si>
    <t>15×15</t>
  </si>
  <si>
    <t>20×20</t>
  </si>
  <si>
    <t>25×25</t>
  </si>
  <si>
    <t>30×30</t>
  </si>
  <si>
    <t>32×32</t>
  </si>
  <si>
    <t>38x38</t>
  </si>
  <si>
    <t>40×40</t>
  </si>
  <si>
    <t>50×50</t>
  </si>
  <si>
    <t>60×60</t>
  </si>
  <si>
    <t>72×72</t>
  </si>
  <si>
    <t>75x75</t>
  </si>
  <si>
    <t>80×80</t>
  </si>
  <si>
    <t>91x91</t>
  </si>
  <si>
    <t>100×100</t>
  </si>
  <si>
    <t>113x113</t>
  </si>
  <si>
    <t>132x132</t>
  </si>
  <si>
    <t>150×150</t>
  </si>
  <si>
    <t>Rectangle Size</t>
  </si>
  <si>
    <t>33 x13</t>
  </si>
  <si>
    <t>30 x20</t>
  </si>
  <si>
    <t>40×20</t>
  </si>
  <si>
    <t>50×25</t>
  </si>
  <si>
    <t>50 x30</t>
  </si>
  <si>
    <t>60×40</t>
  </si>
  <si>
    <t>75×25</t>
  </si>
  <si>
    <t>80×40</t>
  </si>
  <si>
    <t>95×25</t>
  </si>
  <si>
    <t>96×48</t>
  </si>
  <si>
    <t>100X50</t>
  </si>
  <si>
    <t>122×61</t>
  </si>
  <si>
    <t>145×82</t>
  </si>
  <si>
    <t>172x92</t>
  </si>
  <si>
    <t>200×100</t>
  </si>
  <si>
    <t>15 NB</t>
  </si>
  <si>
    <t xml:space="preserve">20NB </t>
  </si>
  <si>
    <t>25 NB</t>
  </si>
  <si>
    <t>32 NB</t>
  </si>
  <si>
    <t>40 NB</t>
  </si>
  <si>
    <t>50 NB</t>
  </si>
  <si>
    <t>65 NB</t>
  </si>
  <si>
    <t>80 NB</t>
  </si>
  <si>
    <t>100 NB</t>
  </si>
  <si>
    <t>125 NB</t>
  </si>
  <si>
    <t>150 NB</t>
  </si>
  <si>
    <t>175 NB</t>
  </si>
  <si>
    <t>0.5"x0.5"</t>
  </si>
  <si>
    <t>0.75"x0.75"</t>
  </si>
  <si>
    <t>1"x 1"</t>
  </si>
  <si>
    <t>1.25" x1.25"</t>
  </si>
  <si>
    <t>1.5"x1.5"</t>
  </si>
  <si>
    <t>2"x2"</t>
  </si>
  <si>
    <t xml:space="preserve">2.5"x2.5" </t>
  </si>
  <si>
    <t>3"x3"</t>
  </si>
  <si>
    <t>3.5"x3.5"</t>
  </si>
  <si>
    <t>4"x4"</t>
  </si>
  <si>
    <t>5"x5"</t>
  </si>
  <si>
    <t>6"x6"</t>
  </si>
  <si>
    <t>7"x 7"</t>
  </si>
  <si>
    <t>1.25"x0.5"</t>
  </si>
  <si>
    <t>1.25"x0.75"</t>
  </si>
  <si>
    <t>1.5"x0.75"</t>
  </si>
  <si>
    <t>2"x1"</t>
  </si>
  <si>
    <t>2"x1.25"</t>
  </si>
  <si>
    <t>2.5"x1.5"</t>
  </si>
  <si>
    <t>3"x1"</t>
  </si>
  <si>
    <t>3"x1.5"</t>
  </si>
  <si>
    <t>4"x1"</t>
  </si>
  <si>
    <t>4"x2"</t>
  </si>
  <si>
    <t>5"x2.5"</t>
  </si>
  <si>
    <t>6"x3"</t>
  </si>
  <si>
    <t>7"x4"</t>
  </si>
  <si>
    <t>8"x4"</t>
  </si>
  <si>
    <t>Pipe size in Inches</t>
  </si>
  <si>
    <t xml:space="preserve">Pipe size in mm </t>
  </si>
  <si>
    <t xml:space="preserve">Pipe size in NB </t>
  </si>
  <si>
    <t>THICKNESS (mm)</t>
  </si>
  <si>
    <t>Pipe size either in inches or mm or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</si>
</sst>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2" fontId="2" fillId="2" borderId="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3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164" fontId="3" fillId="8" borderId="3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90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D3B3B"/>
      <color rgb="FFF4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4684C-D581-4C20-8722-891649ECEFAD}">
  <sheetPr>
    <pageSetUpPr fitToPage="1"/>
  </sheetPr>
  <dimension ref="B1:V51"/>
  <sheetViews>
    <sheetView tabSelected="1" zoomScale="58" workbookViewId="0">
      <selection activeCell="E28" sqref="E28"/>
    </sheetView>
  </sheetViews>
  <sheetFormatPr defaultColWidth="21.44140625" defaultRowHeight="18" x14ac:dyDescent="0.35"/>
  <cols>
    <col min="1" max="1" width="0.44140625" style="9" customWidth="1"/>
    <col min="2" max="2" width="9.33203125" style="9" customWidth="1"/>
    <col min="3" max="3" width="21.5546875" style="3" customWidth="1"/>
    <col min="4" max="4" width="21.77734375" style="11" customWidth="1"/>
    <col min="5" max="5" width="21.88671875" style="11" customWidth="1"/>
    <col min="6" max="6" width="19.21875" style="9" customWidth="1"/>
    <col min="7" max="7" width="13.5546875" style="9" customWidth="1"/>
    <col min="8" max="8" width="17" style="9" customWidth="1"/>
    <col min="9" max="9" width="16.33203125" style="9" customWidth="1"/>
    <col min="10" max="10" width="18.21875" style="9" customWidth="1"/>
    <col min="11" max="11" width="14.5546875" style="9" customWidth="1"/>
    <col min="12" max="12" width="12.88671875" style="9" customWidth="1"/>
    <col min="13" max="13" width="15.77734375" style="9" customWidth="1"/>
    <col min="14" max="14" width="14.109375" style="9" customWidth="1"/>
    <col min="15" max="15" width="14.21875" style="9" customWidth="1"/>
    <col min="16" max="16" width="15.6640625" style="9" customWidth="1"/>
    <col min="17" max="17" width="9.6640625" style="9" bestFit="1" customWidth="1"/>
    <col min="18" max="18" width="15.6640625" style="9" customWidth="1"/>
    <col min="19" max="19" width="9.6640625" style="9" bestFit="1" customWidth="1"/>
    <col min="20" max="20" width="16.33203125" style="9" customWidth="1"/>
    <col min="21" max="21" width="12.5546875" style="9" customWidth="1"/>
    <col min="22" max="22" width="18.5546875" style="9" customWidth="1"/>
    <col min="23" max="16384" width="21.44140625" style="9"/>
  </cols>
  <sheetData>
    <row r="1" spans="2:22" x14ac:dyDescent="0.35">
      <c r="F1" s="9" t="s">
        <v>90</v>
      </c>
      <c r="G1" s="9" t="s">
        <v>90</v>
      </c>
      <c r="H1" s="9" t="s">
        <v>90</v>
      </c>
      <c r="I1" s="9" t="s">
        <v>90</v>
      </c>
      <c r="J1" s="9" t="s">
        <v>90</v>
      </c>
      <c r="K1" s="9" t="s">
        <v>90</v>
      </c>
      <c r="L1" s="9" t="s">
        <v>90</v>
      </c>
      <c r="M1" s="9" t="s">
        <v>90</v>
      </c>
      <c r="N1" s="9" t="s">
        <v>90</v>
      </c>
      <c r="O1" s="9" t="s">
        <v>90</v>
      </c>
      <c r="P1" s="9" t="s">
        <v>90</v>
      </c>
      <c r="Q1" s="9" t="s">
        <v>90</v>
      </c>
      <c r="R1" s="9" t="s">
        <v>90</v>
      </c>
      <c r="S1" s="9" t="s">
        <v>90</v>
      </c>
      <c r="T1" s="9" t="s">
        <v>90</v>
      </c>
      <c r="U1" s="9" t="s">
        <v>90</v>
      </c>
      <c r="V1" s="9" t="s">
        <v>90</v>
      </c>
    </row>
    <row r="2" spans="2:22" s="11" customFormat="1" ht="25.8" x14ac:dyDescent="0.35">
      <c r="B2" s="10"/>
      <c r="C2" s="2" t="s">
        <v>91</v>
      </c>
      <c r="D2" s="20" t="s">
        <v>90</v>
      </c>
      <c r="E2" s="21"/>
      <c r="F2" s="1">
        <v>1.2</v>
      </c>
      <c r="G2" s="1">
        <v>1.4</v>
      </c>
      <c r="H2" s="1">
        <v>1.6</v>
      </c>
      <c r="I2" s="1">
        <v>1.8</v>
      </c>
      <c r="J2" s="1">
        <v>2</v>
      </c>
      <c r="K2" s="1">
        <v>2.2000000000000002</v>
      </c>
      <c r="L2" s="1">
        <v>2.5</v>
      </c>
      <c r="M2" s="1">
        <v>2.9</v>
      </c>
      <c r="N2" s="1">
        <v>3.2</v>
      </c>
      <c r="O2" s="1">
        <v>3.6</v>
      </c>
      <c r="P2" s="1">
        <v>4</v>
      </c>
      <c r="Q2" s="1">
        <v>4.5</v>
      </c>
      <c r="R2" s="1">
        <v>5</v>
      </c>
      <c r="S2" s="1">
        <v>5.5</v>
      </c>
      <c r="T2" s="1">
        <v>6</v>
      </c>
      <c r="U2" s="1">
        <v>6.5</v>
      </c>
      <c r="V2" s="1">
        <v>7</v>
      </c>
    </row>
    <row r="3" spans="2:22" ht="25.8" x14ac:dyDescent="0.35">
      <c r="B3" s="12"/>
      <c r="C3" s="13" t="s">
        <v>87</v>
      </c>
      <c r="D3" s="14" t="s">
        <v>88</v>
      </c>
      <c r="E3" s="14" t="s">
        <v>89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2:22" x14ac:dyDescent="0.35">
      <c r="B4" s="22" t="s">
        <v>0</v>
      </c>
      <c r="C4" s="6"/>
      <c r="D4" s="4">
        <v>19.05</v>
      </c>
      <c r="E4" s="4"/>
      <c r="F4" s="17">
        <f>(D4-$F$2)*$F$2*6*0.02466</f>
        <v>3.1693032000000003</v>
      </c>
      <c r="G4" s="17">
        <f t="shared" ref="G4:G19" si="0">(D4-$G$2)*$G$2*6*0.02466</f>
        <v>3.6560915999999999</v>
      </c>
      <c r="H4" s="17">
        <f t="shared" ref="H4:H19" si="1">(D4-$H$2)*$H$2*6*0.02466</f>
        <v>4.1310432000000006</v>
      </c>
      <c r="I4" s="17">
        <f t="shared" ref="I4:I19" si="2">(D4-$I$2)*$I$2*6*0.02466</f>
        <v>4.5941580000000002</v>
      </c>
      <c r="J4" s="17">
        <f t="shared" ref="J4:J19" si="3">(D4-$J$2)*$J$2*6*0.02466</f>
        <v>5.0454360000000005</v>
      </c>
      <c r="K4" s="17">
        <f t="shared" ref="K4:K19" si="4">(D4-$K$2)*$K$2*6*0.02466</f>
        <v>5.4848772000000015</v>
      </c>
      <c r="L4" s="16">
        <f>(D4-$L$2)*$L$2*6*0.02466</f>
        <v>6.1218450000000004</v>
      </c>
      <c r="M4" s="16">
        <f t="shared" ref="M4:M19" si="5">(D4-$M$2)*$M$2*6*0.02466</f>
        <v>6.9297066000000012</v>
      </c>
      <c r="N4" s="16">
        <f t="shared" ref="N4:N19" si="6">(D4-$N$2)*$N$2*6*0.02466</f>
        <v>7.5045312000000015</v>
      </c>
      <c r="O4" s="16">
        <f t="shared" ref="O4:O19" si="7">(D4-$O$2)*$O$2*6*0.02466</f>
        <v>8.2295352000000008</v>
      </c>
      <c r="P4" s="16">
        <f t="shared" ref="P4:P19" si="8">(D4-$P$2)*$P$2*6*0.02466</f>
        <v>8.907192000000002</v>
      </c>
      <c r="Q4" s="16">
        <f t="shared" ref="Q4:Q19" si="9">(D4-$Q$2)*$Q$2*6*0.02466</f>
        <v>9.6876810000000013</v>
      </c>
      <c r="R4" s="16">
        <f t="shared" ref="R4:R19" si="10">(D4-$R$2)*$R$2*6*0.02466</f>
        <v>10.39419</v>
      </c>
      <c r="S4" s="16">
        <f t="shared" ref="S4:S19" si="11">(D4-$S$2)*$S$2*6*0.02466</f>
        <v>11.026719000000002</v>
      </c>
      <c r="T4" s="16">
        <f t="shared" ref="T4:T19" si="12">(D4-$T$2)*$T$2*6*0.02466</f>
        <v>11.585268000000003</v>
      </c>
      <c r="U4" s="16">
        <f t="shared" ref="U4:U12" si="13">(D4-$U$2)*$U$2*6*0.02466</f>
        <v>12.069837000000001</v>
      </c>
      <c r="V4" s="16">
        <f t="shared" ref="V4:V19" si="14">(D4-$V$2)*$V$2*6*0.02466</f>
        <v>12.480426000000001</v>
      </c>
    </row>
    <row r="5" spans="2:22" x14ac:dyDescent="0.35">
      <c r="B5" s="22"/>
      <c r="C5" s="6" t="s">
        <v>1</v>
      </c>
      <c r="D5" s="4">
        <v>21.3</v>
      </c>
      <c r="E5" s="4" t="s">
        <v>48</v>
      </c>
      <c r="F5" s="17">
        <f>(D5-$F$2)*$F$2*6*0.02466</f>
        <v>3.5687952000000003</v>
      </c>
      <c r="G5" s="17">
        <f t="shared" si="0"/>
        <v>4.1221656000000007</v>
      </c>
      <c r="H5" s="17">
        <f t="shared" si="1"/>
        <v>4.6636991999999999</v>
      </c>
      <c r="I5" s="17">
        <f t="shared" si="2"/>
        <v>5.1933960000000008</v>
      </c>
      <c r="J5" s="17">
        <f t="shared" si="3"/>
        <v>5.7112560000000006</v>
      </c>
      <c r="K5" s="17">
        <f t="shared" si="4"/>
        <v>6.2172792000000001</v>
      </c>
      <c r="L5" s="16">
        <f>(D5-$L$2)*$L$2*6*0.02466</f>
        <v>6.9541200000000005</v>
      </c>
      <c r="M5" s="16">
        <f t="shared" si="5"/>
        <v>7.8951456000000011</v>
      </c>
      <c r="N5" s="16">
        <f t="shared" si="6"/>
        <v>8.5698432000000011</v>
      </c>
      <c r="O5" s="16">
        <f t="shared" si="7"/>
        <v>9.4280112000000003</v>
      </c>
      <c r="P5" s="16">
        <f t="shared" si="8"/>
        <v>10.238832000000002</v>
      </c>
      <c r="Q5" s="16">
        <f t="shared" si="9"/>
        <v>11.185776000000001</v>
      </c>
      <c r="R5" s="16">
        <f t="shared" si="10"/>
        <v>12.05874</v>
      </c>
      <c r="S5" s="16">
        <f t="shared" si="11"/>
        <v>12.857724000000003</v>
      </c>
      <c r="T5" s="16">
        <f t="shared" si="12"/>
        <v>13.582728000000003</v>
      </c>
      <c r="U5" s="16">
        <f t="shared" si="13"/>
        <v>14.233752000000003</v>
      </c>
      <c r="V5" s="16">
        <f t="shared" si="14"/>
        <v>14.810796000000002</v>
      </c>
    </row>
    <row r="6" spans="2:22" x14ac:dyDescent="0.35">
      <c r="B6" s="22"/>
      <c r="C6" s="8" t="s">
        <v>2</v>
      </c>
      <c r="D6" s="4">
        <v>26.7</v>
      </c>
      <c r="E6" s="4" t="s">
        <v>49</v>
      </c>
      <c r="F6" s="17">
        <f>(D6-$F$2)*$F$2*6*0.02466</f>
        <v>4.5275759999999998</v>
      </c>
      <c r="G6" s="17">
        <f t="shared" si="0"/>
        <v>5.2407432000000007</v>
      </c>
      <c r="H6" s="17">
        <f t="shared" si="1"/>
        <v>5.9420735999999996</v>
      </c>
      <c r="I6" s="17">
        <f t="shared" si="2"/>
        <v>6.631567200000001</v>
      </c>
      <c r="J6" s="17">
        <f t="shared" si="3"/>
        <v>7.3092239999999995</v>
      </c>
      <c r="K6" s="17">
        <f t="shared" si="4"/>
        <v>7.9750440000000014</v>
      </c>
      <c r="L6" s="17">
        <f>(D6-$L$2)*$L$2*6*0.02466</f>
        <v>8.9515799999999999</v>
      </c>
      <c r="M6" s="17">
        <f t="shared" si="5"/>
        <v>10.212199200000001</v>
      </c>
      <c r="N6" s="16">
        <f t="shared" si="6"/>
        <v>11.126592000000002</v>
      </c>
      <c r="O6" s="16">
        <f t="shared" si="7"/>
        <v>12.304353600000001</v>
      </c>
      <c r="P6" s="16">
        <f t="shared" si="8"/>
        <v>13.434768</v>
      </c>
      <c r="Q6" s="16">
        <f t="shared" si="9"/>
        <v>14.781204000000001</v>
      </c>
      <c r="R6" s="16">
        <f t="shared" si="10"/>
        <v>16.053660000000001</v>
      </c>
      <c r="S6" s="16">
        <f t="shared" si="11"/>
        <v>17.252136</v>
      </c>
      <c r="T6" s="16">
        <f t="shared" si="12"/>
        <v>18.376632000000001</v>
      </c>
      <c r="U6" s="16">
        <f t="shared" si="13"/>
        <v>19.427147999999999</v>
      </c>
      <c r="V6" s="16">
        <f t="shared" si="14"/>
        <v>20.403684000000002</v>
      </c>
    </row>
    <row r="7" spans="2:22" x14ac:dyDescent="0.35">
      <c r="B7" s="22"/>
      <c r="C7" s="8" t="s">
        <v>3</v>
      </c>
      <c r="D7" s="4">
        <v>33.4</v>
      </c>
      <c r="E7" s="4" t="s">
        <v>50</v>
      </c>
      <c r="F7" s="17">
        <f>(D7-$F$2)*$F$2*6*0.02466</f>
        <v>5.7171743999999993</v>
      </c>
      <c r="G7" s="17">
        <f t="shared" si="0"/>
        <v>6.6286079999999989</v>
      </c>
      <c r="H7" s="17">
        <f t="shared" si="1"/>
        <v>7.5282048000000001</v>
      </c>
      <c r="I7" s="17">
        <f t="shared" si="2"/>
        <v>8.4159647999999994</v>
      </c>
      <c r="J7" s="17">
        <f t="shared" si="3"/>
        <v>9.2918880000000001</v>
      </c>
      <c r="K7" s="17">
        <f t="shared" si="4"/>
        <v>10.155974400000002</v>
      </c>
      <c r="L7" s="17">
        <f t="shared" ref="L7:L19" si="15">(D7-$L$2)*$L$2*6*0.0246</f>
        <v>11.402100000000001</v>
      </c>
      <c r="M7" s="17">
        <f t="shared" si="5"/>
        <v>13.087062000000001</v>
      </c>
      <c r="N7" s="16">
        <f t="shared" si="6"/>
        <v>14.298854400000002</v>
      </c>
      <c r="O7" s="16">
        <f t="shared" si="7"/>
        <v>15.873148799999999</v>
      </c>
      <c r="P7" s="16">
        <f t="shared" si="8"/>
        <v>17.400095999999998</v>
      </c>
      <c r="Q7" s="16">
        <f t="shared" si="9"/>
        <v>19.242197999999998</v>
      </c>
      <c r="R7" s="16">
        <f t="shared" si="10"/>
        <v>21.01032</v>
      </c>
      <c r="S7" s="16">
        <f t="shared" si="11"/>
        <v>22.704461999999999</v>
      </c>
      <c r="T7" s="16">
        <f t="shared" si="12"/>
        <v>24.324623999999996</v>
      </c>
      <c r="U7" s="16">
        <f t="shared" si="13"/>
        <v>25.870805999999998</v>
      </c>
      <c r="V7" s="16">
        <f t="shared" si="14"/>
        <v>27.343008000000001</v>
      </c>
    </row>
    <row r="8" spans="2:22" x14ac:dyDescent="0.35">
      <c r="B8" s="22"/>
      <c r="C8" s="6"/>
      <c r="D8" s="4">
        <v>38.1</v>
      </c>
      <c r="E8" s="4"/>
      <c r="F8" s="17">
        <f>(D8-$F$2)*$F$2*6*0.02466</f>
        <v>6.551668799999999</v>
      </c>
      <c r="G8" s="17">
        <f t="shared" si="0"/>
        <v>7.6021848000000007</v>
      </c>
      <c r="H8" s="17">
        <f t="shared" si="1"/>
        <v>8.6408640000000005</v>
      </c>
      <c r="I8" s="17">
        <f t="shared" si="2"/>
        <v>9.6677064000000019</v>
      </c>
      <c r="J8" s="17">
        <f t="shared" si="3"/>
        <v>10.682712000000002</v>
      </c>
      <c r="K8" s="17">
        <f t="shared" si="4"/>
        <v>11.685880800000001</v>
      </c>
      <c r="L8" s="17">
        <f t="shared" si="15"/>
        <v>13.1364</v>
      </c>
      <c r="M8" s="17">
        <f t="shared" si="5"/>
        <v>15.103756800000001</v>
      </c>
      <c r="N8" s="17">
        <f t="shared" si="6"/>
        <v>16.524172800000002</v>
      </c>
      <c r="O8" s="17">
        <f t="shared" si="7"/>
        <v>18.376632000000001</v>
      </c>
      <c r="P8" s="17">
        <f t="shared" si="8"/>
        <v>20.181744000000002</v>
      </c>
      <c r="Q8" s="16">
        <f t="shared" si="9"/>
        <v>22.371552000000001</v>
      </c>
      <c r="R8" s="16">
        <f t="shared" si="10"/>
        <v>24.487380000000002</v>
      </c>
      <c r="S8" s="16">
        <f t="shared" si="11"/>
        <v>26.529228000000007</v>
      </c>
      <c r="T8" s="16">
        <f t="shared" si="12"/>
        <v>28.497096000000006</v>
      </c>
      <c r="U8" s="16">
        <f t="shared" si="13"/>
        <v>30.390984000000003</v>
      </c>
      <c r="V8" s="16">
        <f t="shared" si="14"/>
        <v>32.210892000000001</v>
      </c>
    </row>
    <row r="9" spans="2:22" x14ac:dyDescent="0.35">
      <c r="B9" s="22"/>
      <c r="C9" s="6" t="s">
        <v>4</v>
      </c>
      <c r="D9" s="4">
        <v>42.2</v>
      </c>
      <c r="E9" s="4" t="s">
        <v>51</v>
      </c>
      <c r="F9" s="17">
        <f>(D9-$F$2)*$F$2*6*0.02466</f>
        <v>7.2796320000000003</v>
      </c>
      <c r="G9" s="17">
        <f t="shared" si="0"/>
        <v>8.4514752000000009</v>
      </c>
      <c r="H9" s="17">
        <f t="shared" si="1"/>
        <v>9.6114816000000012</v>
      </c>
      <c r="I9" s="17">
        <f t="shared" si="2"/>
        <v>10.759651200000002</v>
      </c>
      <c r="J9" s="17">
        <f t="shared" si="3"/>
        <v>11.895984000000002</v>
      </c>
      <c r="K9" s="17">
        <f t="shared" si="4"/>
        <v>13.020480000000001</v>
      </c>
      <c r="L9" s="17">
        <f t="shared" si="15"/>
        <v>14.6493</v>
      </c>
      <c r="M9" s="17">
        <f t="shared" si="5"/>
        <v>16.863001200000003</v>
      </c>
      <c r="N9" s="17">
        <f t="shared" si="6"/>
        <v>18.465408000000004</v>
      </c>
      <c r="O9" s="17">
        <f t="shared" si="7"/>
        <v>20.560521600000001</v>
      </c>
      <c r="P9" s="17">
        <f t="shared" si="8"/>
        <v>22.608288000000002</v>
      </c>
      <c r="Q9" s="16">
        <f t="shared" si="9"/>
        <v>25.101414000000002</v>
      </c>
      <c r="R9" s="16">
        <f t="shared" si="10"/>
        <v>27.520560000000003</v>
      </c>
      <c r="S9" s="16">
        <f t="shared" si="11"/>
        <v>29.865726000000006</v>
      </c>
      <c r="T9" s="16">
        <f t="shared" si="12"/>
        <v>32.136912000000002</v>
      </c>
      <c r="U9" s="16">
        <f t="shared" si="13"/>
        <v>34.334118000000004</v>
      </c>
      <c r="V9" s="16">
        <f t="shared" si="14"/>
        <v>36.457344000000006</v>
      </c>
    </row>
    <row r="10" spans="2:22" x14ac:dyDescent="0.35">
      <c r="B10" s="22"/>
      <c r="C10" s="8" t="s">
        <v>5</v>
      </c>
      <c r="D10" s="4">
        <v>48.3</v>
      </c>
      <c r="E10" s="4" t="s">
        <v>52</v>
      </c>
      <c r="F10" s="17">
        <f>(D10-$F$2)*$F$2*6*0.02466</f>
        <v>8.3626991999999998</v>
      </c>
      <c r="G10" s="17">
        <f t="shared" si="0"/>
        <v>9.7150535999999992</v>
      </c>
      <c r="H10" s="17">
        <f t="shared" si="1"/>
        <v>11.055571200000001</v>
      </c>
      <c r="I10" s="17">
        <f t="shared" si="2"/>
        <v>12.384252000000002</v>
      </c>
      <c r="J10" s="17">
        <f t="shared" si="3"/>
        <v>13.701095999999998</v>
      </c>
      <c r="K10" s="17">
        <f t="shared" si="4"/>
        <v>15.0061032</v>
      </c>
      <c r="L10" s="17">
        <f t="shared" si="15"/>
        <v>16.900200000000002</v>
      </c>
      <c r="M10" s="17">
        <f t="shared" si="5"/>
        <v>19.480413600000002</v>
      </c>
      <c r="N10" s="17">
        <f t="shared" si="6"/>
        <v>21.3535872</v>
      </c>
      <c r="O10" s="17">
        <f t="shared" si="7"/>
        <v>23.809723200000001</v>
      </c>
      <c r="P10" s="17">
        <f t="shared" si="8"/>
        <v>26.218511999999997</v>
      </c>
      <c r="Q10" s="16">
        <f t="shared" si="9"/>
        <v>29.162915999999999</v>
      </c>
      <c r="R10" s="16">
        <f t="shared" si="10"/>
        <v>32.033340000000003</v>
      </c>
      <c r="S10" s="16">
        <f t="shared" si="11"/>
        <v>34.829783999999997</v>
      </c>
      <c r="T10" s="16">
        <f t="shared" si="12"/>
        <v>37.552247999999999</v>
      </c>
      <c r="U10" s="16">
        <f t="shared" si="13"/>
        <v>40.200731999999995</v>
      </c>
      <c r="V10" s="16">
        <f t="shared" si="14"/>
        <v>42.775236</v>
      </c>
    </row>
    <row r="11" spans="2:22" x14ac:dyDescent="0.35">
      <c r="B11" s="22"/>
      <c r="C11" s="8" t="s">
        <v>6</v>
      </c>
      <c r="D11" s="4">
        <v>60.3</v>
      </c>
      <c r="E11" s="4" t="s">
        <v>53</v>
      </c>
      <c r="F11" s="17">
        <f>(D11-$F$2)*$F$2*6*0.02466</f>
        <v>10.493323199999999</v>
      </c>
      <c r="G11" s="17">
        <f t="shared" si="0"/>
        <v>12.200781600000001</v>
      </c>
      <c r="H11" s="17">
        <f t="shared" si="1"/>
        <v>13.8964032</v>
      </c>
      <c r="I11" s="17">
        <f t="shared" si="2"/>
        <v>15.580188</v>
      </c>
      <c r="J11" s="17">
        <f t="shared" si="3"/>
        <v>17.252136</v>
      </c>
      <c r="K11" s="17">
        <f t="shared" si="4"/>
        <v>18.912247199999999</v>
      </c>
      <c r="L11" s="17">
        <f t="shared" si="15"/>
        <v>21.328199999999999</v>
      </c>
      <c r="M11" s="17">
        <f t="shared" si="5"/>
        <v>24.629421599999997</v>
      </c>
      <c r="N11" s="17">
        <f t="shared" si="6"/>
        <v>27.035251200000001</v>
      </c>
      <c r="O11" s="17">
        <f t="shared" si="7"/>
        <v>30.201595199999996</v>
      </c>
      <c r="P11" s="17">
        <f t="shared" si="8"/>
        <v>33.320591999999998</v>
      </c>
      <c r="Q11" s="16">
        <f t="shared" si="9"/>
        <v>37.152755999999997</v>
      </c>
      <c r="R11" s="16">
        <f t="shared" si="10"/>
        <v>40.910940000000004</v>
      </c>
      <c r="S11" s="16">
        <f t="shared" si="11"/>
        <v>44.595143999999998</v>
      </c>
      <c r="T11" s="16">
        <f t="shared" si="12"/>
        <v>48.205367999999993</v>
      </c>
      <c r="U11" s="16">
        <f t="shared" si="13"/>
        <v>51.741611999999996</v>
      </c>
      <c r="V11" s="16">
        <f t="shared" si="14"/>
        <v>55.203876000000001</v>
      </c>
    </row>
    <row r="12" spans="2:22" x14ac:dyDescent="0.35">
      <c r="B12" s="22"/>
      <c r="C12" s="8" t="s">
        <v>7</v>
      </c>
      <c r="D12" s="5">
        <v>76.2</v>
      </c>
      <c r="E12" s="5" t="s">
        <v>54</v>
      </c>
      <c r="F12" s="17">
        <f>(D12-$F$2)*$F$2*6*0.02466</f>
        <v>13.316400000000002</v>
      </c>
      <c r="G12" s="17">
        <f t="shared" si="0"/>
        <v>15.4943712</v>
      </c>
      <c r="H12" s="17">
        <f t="shared" si="1"/>
        <v>17.660505600000004</v>
      </c>
      <c r="I12" s="17">
        <f t="shared" si="2"/>
        <v>19.814803200000004</v>
      </c>
      <c r="J12" s="17">
        <f t="shared" si="3"/>
        <v>21.957264000000002</v>
      </c>
      <c r="K12" s="17">
        <f t="shared" si="4"/>
        <v>24.087888000000003</v>
      </c>
      <c r="L12" s="17">
        <f t="shared" si="15"/>
        <v>27.1953</v>
      </c>
      <c r="M12" s="17">
        <f t="shared" si="5"/>
        <v>31.451857200000003</v>
      </c>
      <c r="N12" s="17">
        <f t="shared" si="6"/>
        <v>34.563456000000002</v>
      </c>
      <c r="O12" s="17">
        <f t="shared" si="7"/>
        <v>38.670825600000008</v>
      </c>
      <c r="P12" s="17">
        <f t="shared" si="8"/>
        <v>42.730848000000009</v>
      </c>
      <c r="Q12" s="16">
        <f t="shared" si="9"/>
        <v>47.739294000000008</v>
      </c>
      <c r="R12" s="16">
        <f t="shared" si="10"/>
        <v>52.673760000000001</v>
      </c>
      <c r="S12" s="16">
        <f t="shared" si="11"/>
        <v>57.53424600000001</v>
      </c>
      <c r="T12" s="16">
        <f t="shared" si="12"/>
        <v>62.320752000000013</v>
      </c>
      <c r="U12" s="16">
        <f t="shared" si="13"/>
        <v>67.03327800000001</v>
      </c>
      <c r="V12" s="16">
        <f t="shared" si="14"/>
        <v>71.671824000000001</v>
      </c>
    </row>
    <row r="13" spans="2:22" x14ac:dyDescent="0.35">
      <c r="B13" s="22"/>
      <c r="C13" s="8" t="s">
        <v>8</v>
      </c>
      <c r="D13" s="4">
        <v>88.9</v>
      </c>
      <c r="E13" s="4" t="s">
        <v>55</v>
      </c>
      <c r="F13" s="16">
        <f>(D13-$F$2)*$F$2*6*0.02466</f>
        <v>15.5713104</v>
      </c>
      <c r="G13" s="16">
        <f t="shared" si="0"/>
        <v>18.1251</v>
      </c>
      <c r="H13" s="17">
        <f t="shared" si="1"/>
        <v>20.667052800000004</v>
      </c>
      <c r="I13" s="17">
        <f t="shared" si="2"/>
        <v>23.197168800000007</v>
      </c>
      <c r="J13" s="17">
        <f t="shared" si="3"/>
        <v>25.715448000000006</v>
      </c>
      <c r="K13" s="17">
        <f t="shared" si="4"/>
        <v>28.221890400000003</v>
      </c>
      <c r="L13" s="17">
        <f t="shared" si="15"/>
        <v>31.881599999999999</v>
      </c>
      <c r="M13" s="17">
        <f t="shared" si="5"/>
        <v>36.901224000000006</v>
      </c>
      <c r="N13" s="17">
        <f t="shared" si="6"/>
        <v>40.576550400000002</v>
      </c>
      <c r="O13" s="17">
        <f t="shared" si="7"/>
        <v>45.435556800000008</v>
      </c>
      <c r="P13" s="17">
        <f t="shared" si="8"/>
        <v>50.247216000000009</v>
      </c>
      <c r="Q13" s="17">
        <f t="shared" si="9"/>
        <v>56.195208000000008</v>
      </c>
      <c r="R13" s="17">
        <f t="shared" si="10"/>
        <v>62.069220000000001</v>
      </c>
      <c r="S13" s="17">
        <f t="shared" si="11"/>
        <v>67.869252000000017</v>
      </c>
      <c r="T13" s="17">
        <f t="shared" si="12"/>
        <v>73.595304000000013</v>
      </c>
      <c r="U13" s="17">
        <f t="shared" ref="U13:U19" si="16">(D13-$U$2)*$U$2*6.09*0.02466</f>
        <v>80.436086640000013</v>
      </c>
      <c r="V13" s="17">
        <f t="shared" si="14"/>
        <v>84.825468000000015</v>
      </c>
    </row>
    <row r="14" spans="2:22" x14ac:dyDescent="0.35">
      <c r="B14" s="22"/>
      <c r="C14" s="8" t="s">
        <v>9</v>
      </c>
      <c r="D14" s="4">
        <v>101.6</v>
      </c>
      <c r="E14" s="4"/>
      <c r="F14" s="16">
        <f>(D14-$F$2)*$F$2*6*0.02466</f>
        <v>17.826220799999998</v>
      </c>
      <c r="G14" s="16">
        <f t="shared" si="0"/>
        <v>20.755828799999996</v>
      </c>
      <c r="H14" s="17">
        <f t="shared" si="1"/>
        <v>23.6736</v>
      </c>
      <c r="I14" s="17">
        <f t="shared" si="2"/>
        <v>26.5795344</v>
      </c>
      <c r="J14" s="17">
        <f t="shared" si="3"/>
        <v>29.473631999999998</v>
      </c>
      <c r="K14" s="17">
        <f t="shared" si="4"/>
        <v>32.355892799999999</v>
      </c>
      <c r="L14" s="17">
        <f t="shared" si="15"/>
        <v>36.567900000000002</v>
      </c>
      <c r="M14" s="17">
        <f t="shared" si="5"/>
        <v>42.350590799999992</v>
      </c>
      <c r="N14" s="17">
        <f t="shared" si="6"/>
        <v>46.589644800000002</v>
      </c>
      <c r="O14" s="17">
        <f t="shared" si="7"/>
        <v>52.200288000000008</v>
      </c>
      <c r="P14" s="17">
        <f t="shared" si="8"/>
        <v>57.763583999999994</v>
      </c>
      <c r="Q14" s="17">
        <f t="shared" si="9"/>
        <v>64.651122000000001</v>
      </c>
      <c r="R14" s="17">
        <f t="shared" si="10"/>
        <v>71.464680000000001</v>
      </c>
      <c r="S14" s="17">
        <f t="shared" si="11"/>
        <v>78.204257999999996</v>
      </c>
      <c r="T14" s="17">
        <f t="shared" si="12"/>
        <v>84.869855999999984</v>
      </c>
      <c r="U14" s="17">
        <f t="shared" si="16"/>
        <v>92.833396109999995</v>
      </c>
      <c r="V14" s="17">
        <f t="shared" si="14"/>
        <v>97.979112000000001</v>
      </c>
    </row>
    <row r="15" spans="2:22" x14ac:dyDescent="0.35">
      <c r="B15" s="22"/>
      <c r="C15" s="8" t="s">
        <v>10</v>
      </c>
      <c r="D15" s="4">
        <v>114.3</v>
      </c>
      <c r="E15" s="4" t="s">
        <v>56</v>
      </c>
      <c r="F15" s="16">
        <f>(D15-$F$2)*$F$2*6*0.02466</f>
        <v>20.081131199999998</v>
      </c>
      <c r="G15" s="16">
        <f t="shared" si="0"/>
        <v>23.3865576</v>
      </c>
      <c r="H15" s="17">
        <f t="shared" si="1"/>
        <v>26.680147200000004</v>
      </c>
      <c r="I15" s="17">
        <f t="shared" si="2"/>
        <v>29.9619</v>
      </c>
      <c r="J15" s="17">
        <f t="shared" si="3"/>
        <v>33.231816000000002</v>
      </c>
      <c r="K15" s="17">
        <f t="shared" si="4"/>
        <v>36.489895199999999</v>
      </c>
      <c r="L15" s="17">
        <f t="shared" si="15"/>
        <v>41.254199999999997</v>
      </c>
      <c r="M15" s="17">
        <f t="shared" si="5"/>
        <v>47.799957599999992</v>
      </c>
      <c r="N15" s="17">
        <f t="shared" si="6"/>
        <v>52.602739200000002</v>
      </c>
      <c r="O15" s="17">
        <f t="shared" si="7"/>
        <v>58.965019200000015</v>
      </c>
      <c r="P15" s="17">
        <f t="shared" si="8"/>
        <v>65.279951999999994</v>
      </c>
      <c r="Q15" s="17">
        <f t="shared" si="9"/>
        <v>73.107036000000008</v>
      </c>
      <c r="R15" s="17">
        <f t="shared" si="10"/>
        <v>80.860140000000001</v>
      </c>
      <c r="S15" s="17">
        <f t="shared" si="11"/>
        <v>88.539264000000003</v>
      </c>
      <c r="T15" s="17">
        <f t="shared" si="12"/>
        <v>96.144407999999999</v>
      </c>
      <c r="U15" s="17">
        <f t="shared" si="16"/>
        <v>105.23070558000001</v>
      </c>
      <c r="V15" s="17">
        <f t="shared" si="14"/>
        <v>111.13275600000001</v>
      </c>
    </row>
    <row r="16" spans="2:22" x14ac:dyDescent="0.35">
      <c r="B16" s="22"/>
      <c r="C16" s="7"/>
      <c r="D16" s="4">
        <v>127.1</v>
      </c>
      <c r="E16" s="4"/>
      <c r="F16" s="16">
        <f>(D16-$F$2)*$F$2*6*0.02466</f>
        <v>22.353796799999998</v>
      </c>
      <c r="G16" s="16">
        <f t="shared" si="0"/>
        <v>26.038000799999992</v>
      </c>
      <c r="H16" s="17">
        <f t="shared" si="1"/>
        <v>29.710368000000006</v>
      </c>
      <c r="I16" s="17">
        <f t="shared" si="2"/>
        <v>33.370898400000002</v>
      </c>
      <c r="J16" s="17">
        <f t="shared" si="3"/>
        <v>37.019591999999996</v>
      </c>
      <c r="K16" s="17">
        <f t="shared" si="4"/>
        <v>40.656448800000007</v>
      </c>
      <c r="L16" s="17">
        <f t="shared" si="15"/>
        <v>45.977400000000003</v>
      </c>
      <c r="M16" s="17">
        <f t="shared" si="5"/>
        <v>53.292232800000001</v>
      </c>
      <c r="N16" s="17">
        <f t="shared" si="6"/>
        <v>58.663180800000006</v>
      </c>
      <c r="O16" s="17">
        <f t="shared" si="7"/>
        <v>65.783016000000018</v>
      </c>
      <c r="P16" s="17">
        <f t="shared" si="8"/>
        <v>72.855503999999996</v>
      </c>
      <c r="Q16" s="17">
        <f t="shared" si="9"/>
        <v>81.629531999999998</v>
      </c>
      <c r="R16" s="17">
        <f t="shared" si="10"/>
        <v>90.329580000000007</v>
      </c>
      <c r="S16" s="17">
        <f t="shared" si="11"/>
        <v>98.955647999999997</v>
      </c>
      <c r="T16" s="17">
        <f t="shared" si="12"/>
        <v>107.50773599999999</v>
      </c>
      <c r="U16" s="17">
        <f t="shared" si="16"/>
        <v>117.72563166</v>
      </c>
      <c r="V16" s="17">
        <f t="shared" si="14"/>
        <v>124.389972</v>
      </c>
    </row>
    <row r="17" spans="2:22" x14ac:dyDescent="0.35">
      <c r="B17" s="22"/>
      <c r="C17" s="8" t="s">
        <v>11</v>
      </c>
      <c r="D17" s="4">
        <v>139.69999999999999</v>
      </c>
      <c r="E17" s="4" t="s">
        <v>57</v>
      </c>
      <c r="F17" s="16">
        <f>(D17-$F$2)*$F$2*6*0.02466</f>
        <v>24.590951999999998</v>
      </c>
      <c r="G17" s="16">
        <f t="shared" si="0"/>
        <v>28.648015199999996</v>
      </c>
      <c r="H17" s="17">
        <f t="shared" si="1"/>
        <v>32.6932416</v>
      </c>
      <c r="I17" s="17">
        <f t="shared" si="2"/>
        <v>36.726631199999993</v>
      </c>
      <c r="J17" s="17">
        <f t="shared" si="3"/>
        <v>40.748184000000002</v>
      </c>
      <c r="K17" s="17">
        <f t="shared" si="4"/>
        <v>44.757899999999999</v>
      </c>
      <c r="L17" s="17">
        <f t="shared" si="15"/>
        <v>50.626800000000003</v>
      </c>
      <c r="M17" s="17">
        <f t="shared" si="5"/>
        <v>58.698691199999999</v>
      </c>
      <c r="N17" s="17">
        <f t="shared" si="6"/>
        <v>64.628928000000002</v>
      </c>
      <c r="O17" s="17">
        <f t="shared" si="7"/>
        <v>72.4944816</v>
      </c>
      <c r="P17" s="17">
        <f t="shared" si="8"/>
        <v>80.312687999999994</v>
      </c>
      <c r="Q17" s="17">
        <f t="shared" si="9"/>
        <v>90.018863999999994</v>
      </c>
      <c r="R17" s="17">
        <f t="shared" si="10"/>
        <v>99.651060000000001</v>
      </c>
      <c r="S17" s="17">
        <f t="shared" si="11"/>
        <v>109.20927599999999</v>
      </c>
      <c r="T17" s="17">
        <f t="shared" si="12"/>
        <v>118.693512</v>
      </c>
      <c r="U17" s="17">
        <f t="shared" si="16"/>
        <v>130.02532452</v>
      </c>
      <c r="V17" s="17">
        <f t="shared" si="14"/>
        <v>137.440044</v>
      </c>
    </row>
    <row r="18" spans="2:22" x14ac:dyDescent="0.35">
      <c r="B18" s="22"/>
      <c r="C18" s="8" t="s">
        <v>12</v>
      </c>
      <c r="D18" s="4">
        <v>165.1</v>
      </c>
      <c r="E18" s="4" t="s">
        <v>58</v>
      </c>
      <c r="F18" s="16">
        <f>(D18-$F$2)*$F$2*6*0.02466</f>
        <v>29.100772800000001</v>
      </c>
      <c r="G18" s="16">
        <f t="shared" si="0"/>
        <v>33.909472800000003</v>
      </c>
      <c r="H18" s="17">
        <f t="shared" si="1"/>
        <v>38.706336000000007</v>
      </c>
      <c r="I18" s="17">
        <f t="shared" si="2"/>
        <v>43.4913624</v>
      </c>
      <c r="J18" s="17">
        <f t="shared" si="3"/>
        <v>48.264551999999995</v>
      </c>
      <c r="K18" s="17">
        <f t="shared" si="4"/>
        <v>53.025904800000006</v>
      </c>
      <c r="L18" s="17">
        <f t="shared" si="15"/>
        <v>59.999400000000001</v>
      </c>
      <c r="M18" s="17">
        <f t="shared" si="5"/>
        <v>69.597424799999999</v>
      </c>
      <c r="N18" s="17">
        <f t="shared" si="6"/>
        <v>76.655116800000016</v>
      </c>
      <c r="O18" s="17">
        <f t="shared" si="7"/>
        <v>86.023944</v>
      </c>
      <c r="P18" s="17">
        <f t="shared" si="8"/>
        <v>95.345423999999994</v>
      </c>
      <c r="Q18" s="17">
        <f t="shared" si="9"/>
        <v>106.93069200000001</v>
      </c>
      <c r="R18" s="17">
        <f t="shared" si="10"/>
        <v>118.44198</v>
      </c>
      <c r="S18" s="17">
        <f t="shared" si="11"/>
        <v>129.879288</v>
      </c>
      <c r="T18" s="17">
        <f t="shared" si="12"/>
        <v>141.242616</v>
      </c>
      <c r="U18" s="17">
        <f t="shared" si="16"/>
        <v>154.81994345999996</v>
      </c>
      <c r="V18" s="17">
        <f t="shared" si="14"/>
        <v>163.74733200000003</v>
      </c>
    </row>
    <row r="19" spans="2:22" x14ac:dyDescent="0.35">
      <c r="B19" s="22"/>
      <c r="C19" s="8" t="s">
        <v>13</v>
      </c>
      <c r="D19" s="4">
        <v>191.1</v>
      </c>
      <c r="E19" s="4" t="s">
        <v>59</v>
      </c>
      <c r="F19" s="16">
        <f>(D19-$F$2)*$F$2*6*0.02466</f>
        <v>33.717124800000001</v>
      </c>
      <c r="G19" s="16">
        <f t="shared" si="0"/>
        <v>39.295216800000006</v>
      </c>
      <c r="H19" s="16">
        <f t="shared" si="1"/>
        <v>44.861471999999999</v>
      </c>
      <c r="I19" s="16">
        <f t="shared" si="2"/>
        <v>50.415890399999995</v>
      </c>
      <c r="J19" s="17">
        <f t="shared" si="3"/>
        <v>55.958472</v>
      </c>
      <c r="K19" s="17">
        <f t="shared" si="4"/>
        <v>61.489216800000015</v>
      </c>
      <c r="L19" s="17">
        <f t="shared" si="15"/>
        <v>69.593400000000003</v>
      </c>
      <c r="M19" s="17">
        <f t="shared" si="5"/>
        <v>80.753608799999995</v>
      </c>
      <c r="N19" s="17">
        <f t="shared" si="6"/>
        <v>88.965388800000014</v>
      </c>
      <c r="O19" s="17">
        <f t="shared" si="7"/>
        <v>99.873000000000005</v>
      </c>
      <c r="P19" s="17">
        <f t="shared" si="8"/>
        <v>110.73326399999999</v>
      </c>
      <c r="Q19" s="17">
        <f t="shared" si="9"/>
        <v>124.242012</v>
      </c>
      <c r="R19" s="17">
        <f t="shared" si="10"/>
        <v>137.67678000000001</v>
      </c>
      <c r="S19" s="17">
        <f t="shared" si="11"/>
        <v>151.03756799999999</v>
      </c>
      <c r="T19" s="17">
        <f t="shared" si="12"/>
        <v>164.324376</v>
      </c>
      <c r="U19" s="17">
        <f t="shared" si="16"/>
        <v>180.20026205999997</v>
      </c>
      <c r="V19" s="17">
        <f t="shared" si="14"/>
        <v>190.67605200000003</v>
      </c>
    </row>
    <row r="20" spans="2:22" x14ac:dyDescent="0.35">
      <c r="B20" s="22" t="s">
        <v>14</v>
      </c>
      <c r="C20" s="8" t="s">
        <v>60</v>
      </c>
      <c r="D20" s="15" t="s">
        <v>15</v>
      </c>
      <c r="E20" s="23"/>
      <c r="F20" s="17">
        <f>(19.1-F2)*F2*6*0.024666</f>
        <v>3.17895408</v>
      </c>
      <c r="G20" s="17">
        <f>(19.1-G2)*G2*6*0.02466</f>
        <v>3.6664488000000004</v>
      </c>
      <c r="H20" s="17">
        <f t="shared" ref="H20:L20" si="17">(19.1-H2)*H2*6*0.02466</f>
        <v>4.1428799999999999</v>
      </c>
      <c r="I20" s="17">
        <f>(19.1-I2)*I2*6*0.02466</f>
        <v>4.6074744000000001</v>
      </c>
      <c r="J20" s="17">
        <f>(19.1-J2)*J2*6*0.02466</f>
        <v>5.060232000000001</v>
      </c>
      <c r="K20" s="17">
        <f>(19.1-K2)*K2*6*0.02466</f>
        <v>5.5011528000000016</v>
      </c>
      <c r="L20" s="16">
        <f t="shared" si="17"/>
        <v>6.1403400000000001</v>
      </c>
      <c r="M20" s="16">
        <f>(19.1-M2)*M2*6*0.02466</f>
        <v>6.9511608000000003</v>
      </c>
      <c r="N20" s="16">
        <f>(19.1-N2)*N2*6*0.024666</f>
        <v>7.5300364800000024</v>
      </c>
      <c r="O20" s="16">
        <f>(19.1-O2)*O2*6*0.024666</f>
        <v>8.2581768000000011</v>
      </c>
      <c r="P20" s="16">
        <f>(19.1-P2)*P2*6*0.02466</f>
        <v>8.9367840000000012</v>
      </c>
      <c r="Q20" s="16">
        <f t="shared" ref="Q20:V20" si="18">(19.1-Q2)*Q2*6*0.024666</f>
        <v>9.7233372000000013</v>
      </c>
      <c r="R20" s="16">
        <f t="shared" si="18"/>
        <v>10.433718000000001</v>
      </c>
      <c r="S20" s="16">
        <f t="shared" si="18"/>
        <v>11.070100800000002</v>
      </c>
      <c r="T20" s="16">
        <f t="shared" si="18"/>
        <v>11.632485600000001</v>
      </c>
      <c r="U20" s="16">
        <f t="shared" si="18"/>
        <v>12.120872400000001</v>
      </c>
      <c r="V20" s="16">
        <f t="shared" si="18"/>
        <v>12.535261200000003</v>
      </c>
    </row>
    <row r="21" spans="2:22" x14ac:dyDescent="0.35">
      <c r="B21" s="22"/>
      <c r="C21" s="8" t="s">
        <v>61</v>
      </c>
      <c r="D21" s="15" t="s">
        <v>16</v>
      </c>
      <c r="E21" s="24"/>
      <c r="F21" s="17">
        <f t="shared" ref="F21:V21" si="19">(25.4-F2)*F2*6*0.02466</f>
        <v>4.2967584000000008</v>
      </c>
      <c r="G21" s="17">
        <f t="shared" si="19"/>
        <v>4.9714559999999999</v>
      </c>
      <c r="H21" s="17">
        <f t="shared" si="19"/>
        <v>5.6343167999999997</v>
      </c>
      <c r="I21" s="17">
        <f t="shared" si="19"/>
        <v>6.2853408000000002</v>
      </c>
      <c r="J21" s="17">
        <f t="shared" si="19"/>
        <v>6.9245279999999996</v>
      </c>
      <c r="K21" s="17">
        <f t="shared" si="19"/>
        <v>7.5518784000000005</v>
      </c>
      <c r="L21" s="17">
        <f t="shared" si="19"/>
        <v>8.4707100000000004</v>
      </c>
      <c r="M21" s="17">
        <f t="shared" si="19"/>
        <v>9.6543900000000011</v>
      </c>
      <c r="N21" s="16">
        <f t="shared" si="19"/>
        <v>10.511078400000001</v>
      </c>
      <c r="O21" s="16">
        <f t="shared" si="19"/>
        <v>11.611900799999999</v>
      </c>
      <c r="P21" s="16">
        <f t="shared" si="19"/>
        <v>12.665375999999998</v>
      </c>
      <c r="Q21" s="16">
        <f t="shared" si="19"/>
        <v>13.915638</v>
      </c>
      <c r="R21" s="16">
        <f t="shared" si="19"/>
        <v>15.09192</v>
      </c>
      <c r="S21" s="16">
        <f t="shared" si="19"/>
        <v>16.194222</v>
      </c>
      <c r="T21" s="16">
        <f t="shared" si="19"/>
        <v>17.222543999999999</v>
      </c>
      <c r="U21" s="16">
        <f t="shared" si="19"/>
        <v>18.176886</v>
      </c>
      <c r="V21" s="16">
        <f t="shared" si="19"/>
        <v>19.057248000000001</v>
      </c>
    </row>
    <row r="22" spans="2:22" x14ac:dyDescent="0.35">
      <c r="B22" s="22"/>
      <c r="C22" s="8" t="s">
        <v>62</v>
      </c>
      <c r="D22" s="15" t="s">
        <v>17</v>
      </c>
      <c r="E22" s="24"/>
      <c r="F22" s="17">
        <f t="shared" ref="F22:V22" si="20">(31.8-F2)*F2*6*0.02466</f>
        <v>5.4330911999999998</v>
      </c>
      <c r="G22" s="17">
        <f t="shared" si="20"/>
        <v>6.2971776000000004</v>
      </c>
      <c r="H22" s="17">
        <f t="shared" si="20"/>
        <v>7.1494272000000008</v>
      </c>
      <c r="I22" s="17">
        <f t="shared" si="20"/>
        <v>7.9898400000000001</v>
      </c>
      <c r="J22" s="17">
        <f t="shared" si="20"/>
        <v>8.8184160000000009</v>
      </c>
      <c r="K22" s="17">
        <f t="shared" si="20"/>
        <v>9.6351552000000016</v>
      </c>
      <c r="L22" s="17">
        <f t="shared" si="20"/>
        <v>10.83807</v>
      </c>
      <c r="M22" s="17">
        <f t="shared" si="20"/>
        <v>12.4005276</v>
      </c>
      <c r="N22" s="16">
        <f t="shared" si="20"/>
        <v>13.541299200000005</v>
      </c>
      <c r="O22" s="16">
        <f t="shared" si="20"/>
        <v>15.020899200000001</v>
      </c>
      <c r="P22" s="16">
        <f t="shared" si="20"/>
        <v>16.453152000000003</v>
      </c>
      <c r="Q22" s="16">
        <f t="shared" si="20"/>
        <v>18.176886000000003</v>
      </c>
      <c r="R22" s="16">
        <f t="shared" si="20"/>
        <v>19.826640000000001</v>
      </c>
      <c r="S22" s="16">
        <f t="shared" si="20"/>
        <v>21.402414000000004</v>
      </c>
      <c r="T22" s="16">
        <f t="shared" si="20"/>
        <v>22.904208000000004</v>
      </c>
      <c r="U22" s="16">
        <f t="shared" si="20"/>
        <v>24.332022000000002</v>
      </c>
      <c r="V22" s="16">
        <f t="shared" si="20"/>
        <v>25.685855999999998</v>
      </c>
    </row>
    <row r="23" spans="2:22" x14ac:dyDescent="0.35">
      <c r="B23" s="22"/>
      <c r="C23" s="18" t="s">
        <v>63</v>
      </c>
      <c r="D23" s="15" t="s">
        <v>18</v>
      </c>
      <c r="E23" s="24"/>
      <c r="F23" s="17">
        <f t="shared" ref="F23:V23" si="21">(38.1-F2)*F2*6*0.02466</f>
        <v>6.551668799999999</v>
      </c>
      <c r="G23" s="17">
        <f t="shared" si="21"/>
        <v>7.6021848000000007</v>
      </c>
      <c r="H23" s="17">
        <f t="shared" si="21"/>
        <v>8.6408640000000005</v>
      </c>
      <c r="I23" s="17">
        <f t="shared" si="21"/>
        <v>9.6677064000000019</v>
      </c>
      <c r="J23" s="17">
        <f t="shared" si="21"/>
        <v>10.682712000000002</v>
      </c>
      <c r="K23" s="17">
        <f t="shared" si="21"/>
        <v>11.685880800000001</v>
      </c>
      <c r="L23" s="17">
        <f t="shared" si="21"/>
        <v>13.16844</v>
      </c>
      <c r="M23" s="17">
        <f t="shared" si="21"/>
        <v>15.103756800000001</v>
      </c>
      <c r="N23" s="17">
        <f t="shared" si="21"/>
        <v>16.524172800000002</v>
      </c>
      <c r="O23" s="17">
        <f t="shared" si="21"/>
        <v>18.376632000000001</v>
      </c>
      <c r="P23" s="17">
        <f t="shared" si="21"/>
        <v>20.181744000000002</v>
      </c>
      <c r="Q23" s="16">
        <f t="shared" si="21"/>
        <v>22.371552000000001</v>
      </c>
      <c r="R23" s="16">
        <f t="shared" si="21"/>
        <v>24.487380000000002</v>
      </c>
      <c r="S23" s="16">
        <f t="shared" si="21"/>
        <v>26.529228000000007</v>
      </c>
      <c r="T23" s="16">
        <f t="shared" si="21"/>
        <v>28.497096000000006</v>
      </c>
      <c r="U23" s="16">
        <f t="shared" si="21"/>
        <v>30.390984000000003</v>
      </c>
      <c r="V23" s="16">
        <f t="shared" si="21"/>
        <v>32.210892000000001</v>
      </c>
    </row>
    <row r="24" spans="2:22" x14ac:dyDescent="0.35">
      <c r="B24" s="22"/>
      <c r="C24" s="19"/>
      <c r="D24" s="15" t="s">
        <v>19</v>
      </c>
      <c r="E24" s="24"/>
      <c r="F24" s="17">
        <f t="shared" ref="F24:V24" si="22">(41.4-F2)*F2*6*0.02466</f>
        <v>7.1375903999999988</v>
      </c>
      <c r="G24" s="17">
        <f t="shared" si="22"/>
        <v>8.2857599999999998</v>
      </c>
      <c r="H24" s="17">
        <f t="shared" si="22"/>
        <v>9.4220927999999997</v>
      </c>
      <c r="I24" s="17">
        <f t="shared" si="22"/>
        <v>10.5465888</v>
      </c>
      <c r="J24" s="17">
        <f t="shared" si="22"/>
        <v>11.659248</v>
      </c>
      <c r="K24" s="17">
        <f t="shared" si="22"/>
        <v>12.7600704</v>
      </c>
      <c r="L24" s="17">
        <f t="shared" si="22"/>
        <v>14.389110000000001</v>
      </c>
      <c r="M24" s="17">
        <f t="shared" si="22"/>
        <v>16.519734</v>
      </c>
      <c r="N24" s="17">
        <f t="shared" si="22"/>
        <v>18.086630400000001</v>
      </c>
      <c r="O24" s="17">
        <f t="shared" si="22"/>
        <v>20.134396799999998</v>
      </c>
      <c r="P24" s="17">
        <f t="shared" si="22"/>
        <v>22.134816000000001</v>
      </c>
      <c r="Q24" s="16">
        <f t="shared" si="22"/>
        <v>24.568757999999999</v>
      </c>
      <c r="R24" s="16">
        <f t="shared" si="22"/>
        <v>26.928720000000002</v>
      </c>
      <c r="S24" s="16">
        <f t="shared" si="22"/>
        <v>29.214701999999996</v>
      </c>
      <c r="T24" s="16">
        <f t="shared" si="22"/>
        <v>31.426703999999997</v>
      </c>
      <c r="U24" s="16">
        <f t="shared" si="22"/>
        <v>33.564726</v>
      </c>
      <c r="V24" s="16">
        <f t="shared" si="22"/>
        <v>35.628768000000001</v>
      </c>
    </row>
    <row r="25" spans="2:22" x14ac:dyDescent="0.35">
      <c r="B25" s="22"/>
      <c r="C25" s="18" t="s">
        <v>64</v>
      </c>
      <c r="D25" s="15" t="s">
        <v>20</v>
      </c>
      <c r="E25" s="24"/>
      <c r="F25" s="17">
        <f t="shared" ref="F25:V25" si="23">(48.3-F2)*F2*6*0.02466</f>
        <v>8.3626991999999998</v>
      </c>
      <c r="G25" s="17">
        <f t="shared" si="23"/>
        <v>9.7150535999999992</v>
      </c>
      <c r="H25" s="17">
        <f t="shared" si="23"/>
        <v>11.055571200000001</v>
      </c>
      <c r="I25" s="17">
        <f t="shared" si="23"/>
        <v>12.384252000000002</v>
      </c>
      <c r="J25" s="17">
        <f t="shared" si="23"/>
        <v>13.701095999999998</v>
      </c>
      <c r="K25" s="17">
        <f t="shared" si="23"/>
        <v>15.0061032</v>
      </c>
      <c r="L25" s="17">
        <f t="shared" si="23"/>
        <v>16.941420000000001</v>
      </c>
      <c r="M25" s="17">
        <f t="shared" si="23"/>
        <v>19.480413600000002</v>
      </c>
      <c r="N25" s="17">
        <f t="shared" si="23"/>
        <v>21.3535872</v>
      </c>
      <c r="O25" s="17">
        <f t="shared" si="23"/>
        <v>23.809723200000001</v>
      </c>
      <c r="P25" s="17">
        <f t="shared" si="23"/>
        <v>26.218511999999997</v>
      </c>
      <c r="Q25" s="16">
        <f t="shared" si="23"/>
        <v>29.162915999999999</v>
      </c>
      <c r="R25" s="16">
        <f t="shared" si="23"/>
        <v>32.033340000000003</v>
      </c>
      <c r="S25" s="16">
        <f t="shared" si="23"/>
        <v>34.829783999999997</v>
      </c>
      <c r="T25" s="16">
        <f t="shared" si="23"/>
        <v>37.552247999999999</v>
      </c>
      <c r="U25" s="16">
        <f t="shared" si="23"/>
        <v>40.200731999999995</v>
      </c>
      <c r="V25" s="16">
        <f t="shared" si="23"/>
        <v>42.775236</v>
      </c>
    </row>
    <row r="26" spans="2:22" x14ac:dyDescent="0.35">
      <c r="B26" s="22"/>
      <c r="C26" s="19"/>
      <c r="D26" s="15" t="s">
        <v>21</v>
      </c>
      <c r="E26" s="24"/>
      <c r="F26" s="17">
        <f t="shared" ref="F26:V26" si="24">(50.8-F2)*F2*6*0.02466</f>
        <v>8.8065791999999998</v>
      </c>
      <c r="G26" s="17">
        <f t="shared" si="24"/>
        <v>10.2329136</v>
      </c>
      <c r="H26" s="17">
        <f t="shared" si="24"/>
        <v>11.647411200000001</v>
      </c>
      <c r="I26" s="17">
        <f t="shared" si="24"/>
        <v>13.050072000000002</v>
      </c>
      <c r="J26" s="17">
        <f t="shared" si="24"/>
        <v>14.440895999999999</v>
      </c>
      <c r="K26" s="17">
        <f t="shared" si="24"/>
        <v>15.8198832</v>
      </c>
      <c r="L26" s="17">
        <f t="shared" si="24"/>
        <v>17.86617</v>
      </c>
      <c r="M26" s="17">
        <f t="shared" si="24"/>
        <v>20.553123600000003</v>
      </c>
      <c r="N26" s="17">
        <f t="shared" si="24"/>
        <v>22.537267199999999</v>
      </c>
      <c r="O26" s="17">
        <f t="shared" si="24"/>
        <v>25.141363200000001</v>
      </c>
      <c r="P26" s="17">
        <f t="shared" si="24"/>
        <v>27.698111999999998</v>
      </c>
      <c r="Q26" s="16">
        <f t="shared" si="24"/>
        <v>30.827466000000001</v>
      </c>
      <c r="R26" s="16">
        <f t="shared" si="24"/>
        <v>33.882840000000002</v>
      </c>
      <c r="S26" s="16">
        <f t="shared" si="24"/>
        <v>36.864233999999996</v>
      </c>
      <c r="T26" s="16">
        <f t="shared" si="24"/>
        <v>39.771647999999999</v>
      </c>
      <c r="U26" s="16">
        <f t="shared" si="24"/>
        <v>42.605081999999996</v>
      </c>
      <c r="V26" s="16">
        <f t="shared" si="24"/>
        <v>45.364536000000001</v>
      </c>
    </row>
    <row r="27" spans="2:22" x14ac:dyDescent="0.35">
      <c r="B27" s="22"/>
      <c r="C27" s="8" t="s">
        <v>65</v>
      </c>
      <c r="D27" s="15" t="s">
        <v>22</v>
      </c>
      <c r="E27" s="24"/>
      <c r="F27" s="17">
        <f t="shared" ref="F27:U27" si="25">(63.5-F2)*F2*6*0.02466</f>
        <v>11.0614896</v>
      </c>
      <c r="G27" s="17">
        <f t="shared" si="25"/>
        <v>12.8636424</v>
      </c>
      <c r="H27" s="17">
        <f t="shared" si="25"/>
        <v>14.6539584</v>
      </c>
      <c r="I27" s="17">
        <f t="shared" si="25"/>
        <v>16.4324376</v>
      </c>
      <c r="J27" s="17">
        <f t="shared" si="25"/>
        <v>18.199080000000002</v>
      </c>
      <c r="K27" s="17">
        <f t="shared" si="25"/>
        <v>19.953885600000003</v>
      </c>
      <c r="L27" s="17">
        <f t="shared" si="25"/>
        <v>22.5639</v>
      </c>
      <c r="M27" s="17">
        <f t="shared" si="25"/>
        <v>26.002490400000003</v>
      </c>
      <c r="N27" s="17">
        <f t="shared" si="25"/>
        <v>28.550361600000002</v>
      </c>
      <c r="O27" s="17">
        <f t="shared" si="25"/>
        <v>31.906094400000001</v>
      </c>
      <c r="P27" s="17">
        <f t="shared" si="25"/>
        <v>35.214480000000002</v>
      </c>
      <c r="Q27" s="16">
        <f t="shared" si="25"/>
        <v>39.283380000000001</v>
      </c>
      <c r="R27" s="16">
        <f t="shared" si="25"/>
        <v>43.278300000000002</v>
      </c>
      <c r="S27" s="16">
        <f t="shared" si="25"/>
        <v>47.199240000000003</v>
      </c>
      <c r="T27" s="16">
        <f t="shared" si="25"/>
        <v>51.046200000000006</v>
      </c>
      <c r="U27" s="16">
        <f t="shared" si="25"/>
        <v>54.819180000000003</v>
      </c>
      <c r="V27" s="16">
        <f>(63.5-V2)*V2*6*0.02465</f>
        <v>58.494449999999993</v>
      </c>
    </row>
    <row r="28" spans="2:22" x14ac:dyDescent="0.35">
      <c r="B28" s="22"/>
      <c r="C28" s="8" t="s">
        <v>66</v>
      </c>
      <c r="D28" s="15" t="s">
        <v>23</v>
      </c>
      <c r="E28" s="24"/>
      <c r="F28" s="17">
        <f t="shared" ref="F28:U28" si="26">(76.2-F2)*F2*6*0.02466</f>
        <v>13.316400000000002</v>
      </c>
      <c r="G28" s="17">
        <f t="shared" si="26"/>
        <v>15.4943712</v>
      </c>
      <c r="H28" s="17">
        <f t="shared" si="26"/>
        <v>17.660505600000004</v>
      </c>
      <c r="I28" s="17">
        <f t="shared" si="26"/>
        <v>19.814803200000004</v>
      </c>
      <c r="J28" s="17">
        <f t="shared" si="26"/>
        <v>21.957264000000002</v>
      </c>
      <c r="K28" s="17">
        <f t="shared" si="26"/>
        <v>24.087888000000003</v>
      </c>
      <c r="L28" s="17">
        <f t="shared" si="26"/>
        <v>27.26163</v>
      </c>
      <c r="M28" s="17">
        <f t="shared" si="26"/>
        <v>31.451857200000003</v>
      </c>
      <c r="N28" s="17">
        <f t="shared" si="26"/>
        <v>34.563456000000002</v>
      </c>
      <c r="O28" s="17">
        <f t="shared" si="26"/>
        <v>38.670825600000008</v>
      </c>
      <c r="P28" s="17">
        <f t="shared" si="26"/>
        <v>42.730848000000009</v>
      </c>
      <c r="Q28" s="16">
        <f t="shared" si="26"/>
        <v>47.739294000000008</v>
      </c>
      <c r="R28" s="16">
        <f t="shared" si="26"/>
        <v>52.673760000000001</v>
      </c>
      <c r="S28" s="16">
        <f t="shared" si="26"/>
        <v>57.53424600000001</v>
      </c>
      <c r="T28" s="16">
        <f t="shared" si="26"/>
        <v>62.320752000000013</v>
      </c>
      <c r="U28" s="16">
        <f t="shared" si="26"/>
        <v>67.03327800000001</v>
      </c>
      <c r="V28" s="16">
        <f>(76.2-V2)*V2*6*0.02465</f>
        <v>71.642759999999996</v>
      </c>
    </row>
    <row r="29" spans="2:22" x14ac:dyDescent="0.35">
      <c r="B29" s="22"/>
      <c r="C29" s="18" t="s">
        <v>67</v>
      </c>
      <c r="D29" s="15" t="s">
        <v>24</v>
      </c>
      <c r="E29" s="24"/>
      <c r="F29" s="16">
        <f t="shared" ref="F29:V29" si="27">(91.5-F2)*F2*6*0.02466</f>
        <v>16.032945600000001</v>
      </c>
      <c r="G29" s="16">
        <f t="shared" si="27"/>
        <v>18.663674399999998</v>
      </c>
      <c r="H29" s="17">
        <f t="shared" si="27"/>
        <v>21.2825664</v>
      </c>
      <c r="I29" s="17">
        <f t="shared" si="27"/>
        <v>23.889621600000002</v>
      </c>
      <c r="J29" s="17">
        <f t="shared" si="27"/>
        <v>26.484840000000002</v>
      </c>
      <c r="K29" s="17">
        <f t="shared" si="27"/>
        <v>29.068221600000001</v>
      </c>
      <c r="L29" s="17">
        <f t="shared" si="27"/>
        <v>32.921100000000003</v>
      </c>
      <c r="M29" s="17">
        <f t="shared" si="27"/>
        <v>38.016842400000002</v>
      </c>
      <c r="N29" s="17">
        <f t="shared" si="27"/>
        <v>41.807577600000009</v>
      </c>
      <c r="O29" s="17">
        <f t="shared" si="27"/>
        <v>46.820462400000011</v>
      </c>
      <c r="P29" s="17">
        <f t="shared" si="27"/>
        <v>51.786000000000001</v>
      </c>
      <c r="Q29" s="17">
        <f t="shared" si="27"/>
        <v>57.926340000000003</v>
      </c>
      <c r="R29" s="17">
        <f t="shared" si="27"/>
        <v>63.992700000000006</v>
      </c>
      <c r="S29" s="17">
        <f t="shared" si="27"/>
        <v>69.985080000000011</v>
      </c>
      <c r="T29" s="17">
        <f t="shared" si="27"/>
        <v>75.903480000000002</v>
      </c>
      <c r="U29" s="17">
        <f t="shared" si="27"/>
        <v>81.747900000000001</v>
      </c>
      <c r="V29" s="17">
        <f t="shared" si="27"/>
        <v>87.518340000000009</v>
      </c>
    </row>
    <row r="30" spans="2:22" x14ac:dyDescent="0.35">
      <c r="B30" s="22"/>
      <c r="C30" s="19"/>
      <c r="D30" s="15" t="s">
        <v>25</v>
      </c>
      <c r="E30" s="24"/>
      <c r="F30" s="16">
        <f t="shared" ref="F30:V30" si="28">(95.54-F2)*F2*6*0.02466</f>
        <v>16.750255680000002</v>
      </c>
      <c r="G30" s="16">
        <f t="shared" si="28"/>
        <v>19.500536159999999</v>
      </c>
      <c r="H30" s="17">
        <f t="shared" si="28"/>
        <v>22.238979840000006</v>
      </c>
      <c r="I30" s="17">
        <f t="shared" si="28"/>
        <v>24.965586720000005</v>
      </c>
      <c r="J30" s="17">
        <f t="shared" si="28"/>
        <v>27.680356800000002</v>
      </c>
      <c r="K30" s="17">
        <f t="shared" si="28"/>
        <v>30.383290080000005</v>
      </c>
      <c r="L30" s="17">
        <f t="shared" si="28"/>
        <v>34.415496000000005</v>
      </c>
      <c r="M30" s="17">
        <f t="shared" si="28"/>
        <v>39.750341760000005</v>
      </c>
      <c r="N30" s="17">
        <f t="shared" si="28"/>
        <v>43.720404479999999</v>
      </c>
      <c r="O30" s="17">
        <f t="shared" si="28"/>
        <v>48.97239264000001</v>
      </c>
      <c r="P30" s="17">
        <f t="shared" si="28"/>
        <v>54.177033600000001</v>
      </c>
      <c r="Q30" s="17">
        <f t="shared" si="28"/>
        <v>60.616252799999998</v>
      </c>
      <c r="R30" s="17">
        <f t="shared" si="28"/>
        <v>66.981492000000017</v>
      </c>
      <c r="S30" s="17">
        <f t="shared" si="28"/>
        <v>73.272751200000002</v>
      </c>
      <c r="T30" s="17">
        <f t="shared" si="28"/>
        <v>79.490030400000009</v>
      </c>
      <c r="U30" s="17">
        <f t="shared" si="28"/>
        <v>85.63332960000001</v>
      </c>
      <c r="V30" s="17">
        <f t="shared" si="28"/>
        <v>91.702648800000006</v>
      </c>
    </row>
    <row r="31" spans="2:22" x14ac:dyDescent="0.35">
      <c r="B31" s="22"/>
      <c r="C31" s="8" t="s">
        <v>68</v>
      </c>
      <c r="D31" s="15" t="s">
        <v>26</v>
      </c>
      <c r="E31" s="24"/>
      <c r="F31" s="16">
        <f t="shared" ref="F31:V31" si="29">(101.6-F2)*F2*6*0.02466</f>
        <v>17.826220799999998</v>
      </c>
      <c r="G31" s="16">
        <f t="shared" si="29"/>
        <v>20.755828799999996</v>
      </c>
      <c r="H31" s="17">
        <f t="shared" si="29"/>
        <v>23.6736</v>
      </c>
      <c r="I31" s="17">
        <f t="shared" si="29"/>
        <v>26.5795344</v>
      </c>
      <c r="J31" s="17">
        <f t="shared" si="29"/>
        <v>29.473631999999998</v>
      </c>
      <c r="K31" s="17">
        <f t="shared" si="29"/>
        <v>32.355892799999999</v>
      </c>
      <c r="L31" s="17">
        <f t="shared" si="29"/>
        <v>36.657090000000004</v>
      </c>
      <c r="M31" s="17">
        <f t="shared" si="29"/>
        <v>42.350590799999992</v>
      </c>
      <c r="N31" s="17">
        <f t="shared" si="29"/>
        <v>46.589644800000002</v>
      </c>
      <c r="O31" s="17">
        <f t="shared" si="29"/>
        <v>52.200288000000008</v>
      </c>
      <c r="P31" s="17">
        <f t="shared" si="29"/>
        <v>57.763583999999994</v>
      </c>
      <c r="Q31" s="17">
        <f t="shared" si="29"/>
        <v>64.651122000000001</v>
      </c>
      <c r="R31" s="17">
        <f t="shared" si="29"/>
        <v>71.464680000000001</v>
      </c>
      <c r="S31" s="17">
        <f t="shared" si="29"/>
        <v>78.204257999999996</v>
      </c>
      <c r="T31" s="17">
        <f t="shared" si="29"/>
        <v>84.869855999999984</v>
      </c>
      <c r="U31" s="17">
        <f t="shared" si="29"/>
        <v>91.461473999999995</v>
      </c>
      <c r="V31" s="17">
        <f t="shared" si="29"/>
        <v>97.979112000000001</v>
      </c>
    </row>
    <row r="32" spans="2:22" x14ac:dyDescent="0.35">
      <c r="B32" s="22"/>
      <c r="C32" s="18" t="s">
        <v>69</v>
      </c>
      <c r="D32" s="15" t="s">
        <v>27</v>
      </c>
      <c r="E32" s="24"/>
      <c r="F32" s="16">
        <f t="shared" ref="F32:V32" si="30">(114.3-F2)*F2*6*0.02466</f>
        <v>20.081131199999998</v>
      </c>
      <c r="G32" s="16">
        <f t="shared" si="30"/>
        <v>23.3865576</v>
      </c>
      <c r="H32" s="17">
        <f t="shared" si="30"/>
        <v>26.680147200000004</v>
      </c>
      <c r="I32" s="17">
        <f t="shared" si="30"/>
        <v>29.9619</v>
      </c>
      <c r="J32" s="17">
        <f t="shared" si="30"/>
        <v>33.231816000000002</v>
      </c>
      <c r="K32" s="17">
        <f t="shared" si="30"/>
        <v>36.489895199999999</v>
      </c>
      <c r="L32" s="17">
        <f t="shared" si="30"/>
        <v>41.354820000000004</v>
      </c>
      <c r="M32" s="17">
        <f t="shared" si="30"/>
        <v>47.799957599999992</v>
      </c>
      <c r="N32" s="17">
        <f t="shared" si="30"/>
        <v>52.602739200000002</v>
      </c>
      <c r="O32" s="17">
        <f t="shared" si="30"/>
        <v>58.965019200000015</v>
      </c>
      <c r="P32" s="17">
        <f t="shared" si="30"/>
        <v>65.279951999999994</v>
      </c>
      <c r="Q32" s="17">
        <f t="shared" si="30"/>
        <v>73.107036000000008</v>
      </c>
      <c r="R32" s="17">
        <f t="shared" si="30"/>
        <v>80.860140000000001</v>
      </c>
      <c r="S32" s="17">
        <f t="shared" si="30"/>
        <v>88.539264000000003</v>
      </c>
      <c r="T32" s="17">
        <f t="shared" si="30"/>
        <v>96.144407999999999</v>
      </c>
      <c r="U32" s="17">
        <f t="shared" si="30"/>
        <v>103.675572</v>
      </c>
      <c r="V32" s="17">
        <f t="shared" si="30"/>
        <v>111.13275600000001</v>
      </c>
    </row>
    <row r="33" spans="2:22" x14ac:dyDescent="0.35">
      <c r="B33" s="22"/>
      <c r="C33" s="19"/>
      <c r="D33" s="15" t="s">
        <v>28</v>
      </c>
      <c r="E33" s="24"/>
      <c r="F33" s="16">
        <f t="shared" ref="F33:V33" si="31">(127-F2)*F2*6*0.02466</f>
        <v>22.336041599999998</v>
      </c>
      <c r="G33" s="16">
        <f t="shared" si="31"/>
        <v>26.0172864</v>
      </c>
      <c r="H33" s="17">
        <f t="shared" si="31"/>
        <v>29.686694400000004</v>
      </c>
      <c r="I33" s="17">
        <f t="shared" si="31"/>
        <v>33.344265600000007</v>
      </c>
      <c r="J33" s="17">
        <f t="shared" si="31"/>
        <v>36.99</v>
      </c>
      <c r="K33" s="17">
        <f t="shared" si="31"/>
        <v>40.623897600000006</v>
      </c>
      <c r="L33" s="17">
        <f t="shared" si="31"/>
        <v>46.052550000000004</v>
      </c>
      <c r="M33" s="17">
        <f t="shared" si="31"/>
        <v>53.249324400000006</v>
      </c>
      <c r="N33" s="17">
        <f t="shared" si="31"/>
        <v>58.615833600000002</v>
      </c>
      <c r="O33" s="17">
        <f t="shared" si="31"/>
        <v>65.7297504</v>
      </c>
      <c r="P33" s="17">
        <f t="shared" si="31"/>
        <v>72.796320000000009</v>
      </c>
      <c r="Q33" s="17">
        <f t="shared" si="31"/>
        <v>81.562950000000001</v>
      </c>
      <c r="R33" s="17">
        <f t="shared" si="31"/>
        <v>90.255600000000001</v>
      </c>
      <c r="S33" s="17">
        <f t="shared" si="31"/>
        <v>98.87427000000001</v>
      </c>
      <c r="T33" s="17">
        <f t="shared" si="31"/>
        <v>107.41896000000001</v>
      </c>
      <c r="U33" s="17">
        <f t="shared" si="31"/>
        <v>115.88967000000001</v>
      </c>
      <c r="V33" s="17">
        <f t="shared" si="31"/>
        <v>124.2864</v>
      </c>
    </row>
    <row r="34" spans="2:22" x14ac:dyDescent="0.35">
      <c r="B34" s="22"/>
      <c r="C34" s="8" t="s">
        <v>70</v>
      </c>
      <c r="D34" s="15" t="s">
        <v>29</v>
      </c>
      <c r="E34" s="24"/>
      <c r="F34" s="16">
        <f t="shared" ref="F34:V34" si="32">(142.8-F2)*F2*6*0.02466</f>
        <v>25.141363200000004</v>
      </c>
      <c r="G34" s="16">
        <f t="shared" si="32"/>
        <v>29.290161600000001</v>
      </c>
      <c r="H34" s="17">
        <f t="shared" si="32"/>
        <v>33.427123200000004</v>
      </c>
      <c r="I34" s="17">
        <f t="shared" si="32"/>
        <v>37.552248000000006</v>
      </c>
      <c r="J34" s="17">
        <f t="shared" si="32"/>
        <v>41.665536000000003</v>
      </c>
      <c r="K34" s="17">
        <f t="shared" si="32"/>
        <v>45.76698720000001</v>
      </c>
      <c r="L34" s="17">
        <f t="shared" si="32"/>
        <v>51.896970000000003</v>
      </c>
      <c r="M34" s="17">
        <f t="shared" si="32"/>
        <v>60.028851599999996</v>
      </c>
      <c r="N34" s="17">
        <f t="shared" si="32"/>
        <v>66.096691200000024</v>
      </c>
      <c r="O34" s="17">
        <f t="shared" si="32"/>
        <v>74.145715200000012</v>
      </c>
      <c r="P34" s="17">
        <f t="shared" si="32"/>
        <v>82.147392000000011</v>
      </c>
      <c r="Q34" s="17">
        <f t="shared" si="32"/>
        <v>92.082906000000008</v>
      </c>
      <c r="R34" s="17">
        <f t="shared" si="32"/>
        <v>101.94444</v>
      </c>
      <c r="S34" s="17">
        <f t="shared" si="32"/>
        <v>111.73199400000001</v>
      </c>
      <c r="T34" s="17">
        <f t="shared" si="32"/>
        <v>121.44556800000001</v>
      </c>
      <c r="U34" s="17">
        <f t="shared" si="32"/>
        <v>131.08516200000003</v>
      </c>
      <c r="V34" s="17">
        <f t="shared" si="32"/>
        <v>140.65077600000001</v>
      </c>
    </row>
    <row r="35" spans="2:22" x14ac:dyDescent="0.35">
      <c r="B35" s="22"/>
      <c r="C35" s="6" t="s">
        <v>71</v>
      </c>
      <c r="D35" s="15" t="s">
        <v>30</v>
      </c>
      <c r="E35" s="24"/>
      <c r="F35" s="16">
        <f t="shared" ref="F35:V35" si="33">(168.3-F2)*F2*6*0.02466</f>
        <v>29.668939200000004</v>
      </c>
      <c r="G35" s="16">
        <f t="shared" si="33"/>
        <v>34.5723336</v>
      </c>
      <c r="H35" s="17">
        <f t="shared" si="33"/>
        <v>39.463891200000006</v>
      </c>
      <c r="I35" s="17">
        <f t="shared" si="33"/>
        <v>44.343612</v>
      </c>
      <c r="J35" s="17">
        <f t="shared" si="33"/>
        <v>49.211496000000004</v>
      </c>
      <c r="K35" s="17">
        <f t="shared" si="33"/>
        <v>54.067543200000017</v>
      </c>
      <c r="L35" s="17">
        <f t="shared" si="33"/>
        <v>61.329420000000006</v>
      </c>
      <c r="M35" s="17">
        <f t="shared" si="33"/>
        <v>70.970493600000012</v>
      </c>
      <c r="N35" s="17">
        <f t="shared" si="33"/>
        <v>78.170227199999999</v>
      </c>
      <c r="O35" s="17">
        <f t="shared" si="33"/>
        <v>87.728443200000015</v>
      </c>
      <c r="P35" s="17">
        <f t="shared" si="33"/>
        <v>97.239312000000012</v>
      </c>
      <c r="Q35" s="17">
        <f t="shared" si="33"/>
        <v>109.06131600000002</v>
      </c>
      <c r="R35" s="17">
        <f t="shared" si="33"/>
        <v>120.80934000000001</v>
      </c>
      <c r="S35" s="17">
        <f t="shared" si="33"/>
        <v>132.48338400000003</v>
      </c>
      <c r="T35" s="17">
        <f t="shared" si="33"/>
        <v>144.083448</v>
      </c>
      <c r="U35" s="17">
        <f t="shared" si="33"/>
        <v>155.60953200000003</v>
      </c>
      <c r="V35" s="17">
        <f t="shared" si="33"/>
        <v>167.06163600000002</v>
      </c>
    </row>
    <row r="36" spans="2:22" x14ac:dyDescent="0.35">
      <c r="B36" s="22"/>
      <c r="C36" s="6" t="s">
        <v>72</v>
      </c>
      <c r="D36" s="15" t="s">
        <v>31</v>
      </c>
      <c r="E36" s="24"/>
      <c r="F36" s="16">
        <f t="shared" ref="F36:K36" si="34">(191.08-F2)*F2*6*0.02466</f>
        <v>33.71357376000001</v>
      </c>
      <c r="G36" s="16">
        <f t="shared" si="34"/>
        <v>39.291073920000002</v>
      </c>
      <c r="H36" s="16">
        <f t="shared" si="34"/>
        <v>44.856737280000011</v>
      </c>
      <c r="I36" s="16">
        <f t="shared" si="34"/>
        <v>50.410563840000009</v>
      </c>
      <c r="J36" s="17">
        <f t="shared" si="34"/>
        <v>55.952553600000002</v>
      </c>
      <c r="K36" s="17">
        <f t="shared" si="34"/>
        <v>61.482706560000011</v>
      </c>
      <c r="L36" s="17">
        <f t="shared" ref="L36" si="35">(191.08-L2)*L2*6*0.0246</f>
        <v>69.586020000000005</v>
      </c>
      <c r="M36" s="17">
        <f t="shared" ref="M36:V36" si="36">(191.08-M2)*M2*6*0.02466</f>
        <v>80.745027120000003</v>
      </c>
      <c r="N36" s="17">
        <f t="shared" si="36"/>
        <v>88.955919360000024</v>
      </c>
      <c r="O36" s="17">
        <f t="shared" si="36"/>
        <v>99.862346880000018</v>
      </c>
      <c r="P36" s="17">
        <f t="shared" si="36"/>
        <v>110.72142720000001</v>
      </c>
      <c r="Q36" s="17">
        <f t="shared" si="36"/>
        <v>124.22869560000001</v>
      </c>
      <c r="R36" s="17">
        <f t="shared" si="36"/>
        <v>137.66198400000002</v>
      </c>
      <c r="S36" s="17">
        <f t="shared" si="36"/>
        <v>151.02129240000002</v>
      </c>
      <c r="T36" s="17">
        <f t="shared" si="36"/>
        <v>164.30662080000002</v>
      </c>
      <c r="U36" s="17">
        <f t="shared" si="36"/>
        <v>177.51796920000001</v>
      </c>
      <c r="V36" s="17">
        <f t="shared" si="36"/>
        <v>190.65533760000002</v>
      </c>
    </row>
    <row r="37" spans="2:22" x14ac:dyDescent="0.35">
      <c r="B37" s="22" t="s">
        <v>32</v>
      </c>
      <c r="C37" s="8" t="s">
        <v>73</v>
      </c>
      <c r="D37" s="4" t="s">
        <v>33</v>
      </c>
      <c r="E37" s="24"/>
      <c r="F37" s="17">
        <f t="shared" ref="F37:V37" si="37">(29.29-F2)*F2*6*0.02466</f>
        <v>4.9874356799999999</v>
      </c>
      <c r="G37" s="17">
        <f t="shared" si="37"/>
        <v>5.7772461600000007</v>
      </c>
      <c r="H37" s="17">
        <f t="shared" si="37"/>
        <v>6.5552198400000004</v>
      </c>
      <c r="I37" s="17">
        <f t="shared" si="37"/>
        <v>7.3213567200000007</v>
      </c>
      <c r="J37" s="17">
        <f t="shared" si="37"/>
        <v>8.0756568000000009</v>
      </c>
      <c r="K37" s="17">
        <f t="shared" si="37"/>
        <v>8.8181200800000017</v>
      </c>
      <c r="L37" s="17">
        <f t="shared" si="37"/>
        <v>9.9096209999999996</v>
      </c>
      <c r="M37" s="17">
        <f t="shared" si="37"/>
        <v>11.323526760000002</v>
      </c>
      <c r="N37" s="16">
        <f t="shared" si="37"/>
        <v>12.35288448</v>
      </c>
      <c r="O37" s="16">
        <f t="shared" si="37"/>
        <v>13.68393264</v>
      </c>
      <c r="P37" s="16">
        <f t="shared" si="37"/>
        <v>14.967633600000001</v>
      </c>
      <c r="Q37" s="16">
        <f t="shared" si="37"/>
        <v>16.505677800000001</v>
      </c>
      <c r="R37" s="16">
        <f t="shared" si="37"/>
        <v>17.969742</v>
      </c>
      <c r="S37" s="16">
        <f t="shared" si="37"/>
        <v>19.359826200000001</v>
      </c>
      <c r="T37" s="16">
        <f t="shared" si="37"/>
        <v>20.675930400000002</v>
      </c>
      <c r="U37" s="16">
        <f t="shared" si="37"/>
        <v>21.918054600000001</v>
      </c>
      <c r="V37" s="16">
        <f t="shared" si="37"/>
        <v>23.086198800000002</v>
      </c>
    </row>
    <row r="38" spans="2:22" x14ac:dyDescent="0.35">
      <c r="B38" s="22"/>
      <c r="C38" s="8" t="s">
        <v>74</v>
      </c>
      <c r="D38" s="4" t="s">
        <v>34</v>
      </c>
      <c r="E38" s="24"/>
      <c r="F38" s="17">
        <f t="shared" ref="F38:V38" si="38">(31.84-F2)*F2*6*0.02466</f>
        <v>5.4401932800000008</v>
      </c>
      <c r="G38" s="17">
        <f t="shared" si="38"/>
        <v>6.3054633600000001</v>
      </c>
      <c r="H38" s="17">
        <f t="shared" si="38"/>
        <v>7.15889664</v>
      </c>
      <c r="I38" s="17">
        <f t="shared" si="38"/>
        <v>8.0004931200000016</v>
      </c>
      <c r="J38" s="17">
        <f t="shared" si="38"/>
        <v>8.8302528000000002</v>
      </c>
      <c r="K38" s="17">
        <f t="shared" si="38"/>
        <v>9.6481756800000014</v>
      </c>
      <c r="L38" s="17">
        <f t="shared" si="38"/>
        <v>10.852866000000001</v>
      </c>
      <c r="M38" s="17">
        <f t="shared" si="38"/>
        <v>12.417690960000002</v>
      </c>
      <c r="N38" s="16">
        <f t="shared" si="38"/>
        <v>13.560238080000001</v>
      </c>
      <c r="O38" s="16">
        <f t="shared" si="38"/>
        <v>15.042205440000002</v>
      </c>
      <c r="P38" s="16">
        <f t="shared" si="38"/>
        <v>16.476825600000002</v>
      </c>
      <c r="Q38" s="16">
        <f t="shared" si="38"/>
        <v>18.203518800000001</v>
      </c>
      <c r="R38" s="16">
        <f t="shared" si="38"/>
        <v>19.856231999999999</v>
      </c>
      <c r="S38" s="16">
        <f t="shared" si="38"/>
        <v>21.434965200000001</v>
      </c>
      <c r="T38" s="16">
        <f t="shared" si="38"/>
        <v>22.9397184</v>
      </c>
      <c r="U38" s="16">
        <f t="shared" si="38"/>
        <v>24.370491600000001</v>
      </c>
      <c r="V38" s="16">
        <f t="shared" si="38"/>
        <v>25.7272848</v>
      </c>
    </row>
    <row r="39" spans="2:22" x14ac:dyDescent="0.35">
      <c r="B39" s="22"/>
      <c r="C39" s="6" t="s">
        <v>75</v>
      </c>
      <c r="D39" s="4" t="s">
        <v>35</v>
      </c>
      <c r="E39" s="24"/>
      <c r="F39" s="17">
        <f t="shared" ref="F39:V39" si="39">(38.1-F2)*F2*6*0.02466</f>
        <v>6.551668799999999</v>
      </c>
      <c r="G39" s="17">
        <f t="shared" si="39"/>
        <v>7.6021848000000007</v>
      </c>
      <c r="H39" s="17">
        <f t="shared" si="39"/>
        <v>8.6408640000000005</v>
      </c>
      <c r="I39" s="17">
        <f t="shared" si="39"/>
        <v>9.6677064000000019</v>
      </c>
      <c r="J39" s="17">
        <f t="shared" si="39"/>
        <v>10.682712000000002</v>
      </c>
      <c r="K39" s="17">
        <f t="shared" si="39"/>
        <v>11.685880800000001</v>
      </c>
      <c r="L39" s="17">
        <f t="shared" si="39"/>
        <v>13.16844</v>
      </c>
      <c r="M39" s="17">
        <f t="shared" si="39"/>
        <v>15.103756800000001</v>
      </c>
      <c r="N39" s="17">
        <f t="shared" si="39"/>
        <v>16.524172800000002</v>
      </c>
      <c r="O39" s="17">
        <f t="shared" si="39"/>
        <v>18.376632000000001</v>
      </c>
      <c r="P39" s="17">
        <f t="shared" si="39"/>
        <v>20.181744000000002</v>
      </c>
      <c r="Q39" s="16">
        <f t="shared" si="39"/>
        <v>22.371552000000001</v>
      </c>
      <c r="R39" s="16">
        <f t="shared" si="39"/>
        <v>24.487380000000002</v>
      </c>
      <c r="S39" s="16">
        <f t="shared" si="39"/>
        <v>26.529228000000007</v>
      </c>
      <c r="T39" s="16">
        <f t="shared" si="39"/>
        <v>28.497096000000006</v>
      </c>
      <c r="U39" s="16">
        <f t="shared" si="39"/>
        <v>30.390984000000003</v>
      </c>
      <c r="V39" s="16">
        <f t="shared" si="39"/>
        <v>32.210892000000001</v>
      </c>
    </row>
    <row r="40" spans="2:22" x14ac:dyDescent="0.35">
      <c r="B40" s="22"/>
      <c r="C40" s="8" t="s">
        <v>76</v>
      </c>
      <c r="D40" s="4" t="s">
        <v>36</v>
      </c>
      <c r="E40" s="24"/>
      <c r="F40" s="17">
        <f t="shared" ref="F40:V40" si="40">(48.3-F2)*F2*6*0.02466</f>
        <v>8.3626991999999998</v>
      </c>
      <c r="G40" s="17">
        <f t="shared" si="40"/>
        <v>9.7150535999999992</v>
      </c>
      <c r="H40" s="17">
        <f t="shared" si="40"/>
        <v>11.055571200000001</v>
      </c>
      <c r="I40" s="17">
        <f t="shared" si="40"/>
        <v>12.384252000000002</v>
      </c>
      <c r="J40" s="17">
        <f t="shared" si="40"/>
        <v>13.701095999999998</v>
      </c>
      <c r="K40" s="17">
        <f t="shared" si="40"/>
        <v>15.0061032</v>
      </c>
      <c r="L40" s="17">
        <f t="shared" si="40"/>
        <v>16.941420000000001</v>
      </c>
      <c r="M40" s="17">
        <f t="shared" si="40"/>
        <v>19.480413600000002</v>
      </c>
      <c r="N40" s="17">
        <f t="shared" si="40"/>
        <v>21.3535872</v>
      </c>
      <c r="O40" s="17">
        <f t="shared" si="40"/>
        <v>23.809723200000001</v>
      </c>
      <c r="P40" s="17">
        <f t="shared" si="40"/>
        <v>26.218511999999997</v>
      </c>
      <c r="Q40" s="16">
        <f t="shared" si="40"/>
        <v>29.162915999999999</v>
      </c>
      <c r="R40" s="16">
        <f t="shared" si="40"/>
        <v>32.033340000000003</v>
      </c>
      <c r="S40" s="16">
        <f t="shared" si="40"/>
        <v>34.829783999999997</v>
      </c>
      <c r="T40" s="16">
        <f t="shared" si="40"/>
        <v>37.552247999999999</v>
      </c>
      <c r="U40" s="16">
        <f t="shared" si="40"/>
        <v>40.200731999999995</v>
      </c>
      <c r="V40" s="16">
        <f t="shared" si="40"/>
        <v>42.775236</v>
      </c>
    </row>
    <row r="41" spans="2:22" x14ac:dyDescent="0.35">
      <c r="B41" s="22"/>
      <c r="C41" s="7" t="s">
        <v>77</v>
      </c>
      <c r="D41" s="4" t="s">
        <v>37</v>
      </c>
      <c r="E41" s="24"/>
      <c r="F41" s="17">
        <f t="shared" ref="F41:V41" si="41">(50.95-F2)*F2*6*0.02466</f>
        <v>8.8332119999999996</v>
      </c>
      <c r="G41" s="17">
        <f t="shared" si="41"/>
        <v>10.2639852</v>
      </c>
      <c r="H41" s="17">
        <f t="shared" si="41"/>
        <v>11.682921600000002</v>
      </c>
      <c r="I41" s="17">
        <f t="shared" si="41"/>
        <v>13.090021200000002</v>
      </c>
      <c r="J41" s="17">
        <f t="shared" si="41"/>
        <v>14.485284000000004</v>
      </c>
      <c r="K41" s="17">
        <f t="shared" si="41"/>
        <v>15.868710000000004</v>
      </c>
      <c r="L41" s="17">
        <f t="shared" si="41"/>
        <v>17.921655000000001</v>
      </c>
      <c r="M41" s="17">
        <f t="shared" si="41"/>
        <v>20.617486199999998</v>
      </c>
      <c r="N41" s="17">
        <f t="shared" si="41"/>
        <v>22.608288000000002</v>
      </c>
      <c r="O41" s="17">
        <f t="shared" si="41"/>
        <v>25.221261600000002</v>
      </c>
      <c r="P41" s="17">
        <f t="shared" si="41"/>
        <v>27.786888000000005</v>
      </c>
      <c r="Q41" s="16">
        <f t="shared" si="41"/>
        <v>30.927339000000003</v>
      </c>
      <c r="R41" s="16">
        <f t="shared" si="41"/>
        <v>33.993810000000003</v>
      </c>
      <c r="S41" s="16">
        <f t="shared" si="41"/>
        <v>36.986301000000005</v>
      </c>
      <c r="T41" s="16">
        <f t="shared" si="41"/>
        <v>39.904812000000007</v>
      </c>
      <c r="U41" s="16">
        <f t="shared" si="41"/>
        <v>42.74934300000001</v>
      </c>
      <c r="V41" s="16">
        <f t="shared" si="41"/>
        <v>45.519894000000008</v>
      </c>
    </row>
    <row r="42" spans="2:22" x14ac:dyDescent="0.35">
      <c r="B42" s="22"/>
      <c r="C42" s="8" t="s">
        <v>78</v>
      </c>
      <c r="D42" s="4" t="s">
        <v>38</v>
      </c>
      <c r="E42" s="24"/>
      <c r="F42" s="17">
        <f t="shared" ref="F42:V42" si="42">(63.5-F2)*F2*6*0.02466</f>
        <v>11.0614896</v>
      </c>
      <c r="G42" s="17">
        <f t="shared" si="42"/>
        <v>12.8636424</v>
      </c>
      <c r="H42" s="17">
        <f t="shared" si="42"/>
        <v>14.6539584</v>
      </c>
      <c r="I42" s="17">
        <f t="shared" si="42"/>
        <v>16.4324376</v>
      </c>
      <c r="J42" s="17">
        <f t="shared" si="42"/>
        <v>18.199080000000002</v>
      </c>
      <c r="K42" s="17">
        <f t="shared" si="42"/>
        <v>19.953885600000003</v>
      </c>
      <c r="L42" s="17">
        <f t="shared" si="42"/>
        <v>22.5639</v>
      </c>
      <c r="M42" s="17">
        <f t="shared" si="42"/>
        <v>26.002490400000003</v>
      </c>
      <c r="N42" s="17">
        <f t="shared" si="42"/>
        <v>28.550361600000002</v>
      </c>
      <c r="O42" s="17">
        <f t="shared" si="42"/>
        <v>31.906094400000001</v>
      </c>
      <c r="P42" s="17">
        <f t="shared" si="42"/>
        <v>35.214480000000002</v>
      </c>
      <c r="Q42" s="16">
        <f t="shared" si="42"/>
        <v>39.283380000000001</v>
      </c>
      <c r="R42" s="16">
        <f t="shared" si="42"/>
        <v>43.278300000000002</v>
      </c>
      <c r="S42" s="16">
        <f t="shared" si="42"/>
        <v>47.199240000000003</v>
      </c>
      <c r="T42" s="16">
        <f t="shared" si="42"/>
        <v>51.046200000000006</v>
      </c>
      <c r="U42" s="16">
        <f t="shared" si="42"/>
        <v>54.819180000000003</v>
      </c>
      <c r="V42" s="16">
        <f t="shared" si="42"/>
        <v>58.518180000000001</v>
      </c>
    </row>
    <row r="43" spans="2:22" x14ac:dyDescent="0.35">
      <c r="B43" s="22"/>
      <c r="C43" s="7" t="s">
        <v>79</v>
      </c>
      <c r="D43" s="4" t="s">
        <v>39</v>
      </c>
      <c r="E43" s="24"/>
      <c r="F43" s="17">
        <f t="shared" ref="F43:V43" si="43">(63.5-F2)*F2*6*0.02466</f>
        <v>11.0614896</v>
      </c>
      <c r="G43" s="17">
        <f t="shared" si="43"/>
        <v>12.8636424</v>
      </c>
      <c r="H43" s="17">
        <f t="shared" si="43"/>
        <v>14.6539584</v>
      </c>
      <c r="I43" s="17">
        <f t="shared" si="43"/>
        <v>16.4324376</v>
      </c>
      <c r="J43" s="17">
        <f t="shared" si="43"/>
        <v>18.199080000000002</v>
      </c>
      <c r="K43" s="17">
        <f t="shared" si="43"/>
        <v>19.953885600000003</v>
      </c>
      <c r="L43" s="17">
        <f t="shared" si="43"/>
        <v>22.5639</v>
      </c>
      <c r="M43" s="17">
        <f t="shared" si="43"/>
        <v>26.002490400000003</v>
      </c>
      <c r="N43" s="17">
        <f t="shared" si="43"/>
        <v>28.550361600000002</v>
      </c>
      <c r="O43" s="17">
        <f t="shared" si="43"/>
        <v>31.906094400000001</v>
      </c>
      <c r="P43" s="17">
        <f t="shared" si="43"/>
        <v>35.214480000000002</v>
      </c>
      <c r="Q43" s="16">
        <f t="shared" si="43"/>
        <v>39.283380000000001</v>
      </c>
      <c r="R43" s="16">
        <f t="shared" si="43"/>
        <v>43.278300000000002</v>
      </c>
      <c r="S43" s="16">
        <f t="shared" si="43"/>
        <v>47.199240000000003</v>
      </c>
      <c r="T43" s="16">
        <f t="shared" si="43"/>
        <v>51.046200000000006</v>
      </c>
      <c r="U43" s="16">
        <f t="shared" si="43"/>
        <v>54.819180000000003</v>
      </c>
      <c r="V43" s="16">
        <f t="shared" si="43"/>
        <v>58.518180000000001</v>
      </c>
    </row>
    <row r="44" spans="2:22" x14ac:dyDescent="0.35">
      <c r="B44" s="22"/>
      <c r="C44" s="6" t="s">
        <v>80</v>
      </c>
      <c r="D44" s="4" t="s">
        <v>40</v>
      </c>
      <c r="E44" s="24"/>
      <c r="F44" s="17">
        <f t="shared" ref="F44:V44" si="44">(76.2-F2)*F2*6*0.02466</f>
        <v>13.316400000000002</v>
      </c>
      <c r="G44" s="17">
        <f t="shared" si="44"/>
        <v>15.4943712</v>
      </c>
      <c r="H44" s="17">
        <f t="shared" si="44"/>
        <v>17.660505600000004</v>
      </c>
      <c r="I44" s="17">
        <f t="shared" si="44"/>
        <v>19.814803200000004</v>
      </c>
      <c r="J44" s="17">
        <f t="shared" si="44"/>
        <v>21.957264000000002</v>
      </c>
      <c r="K44" s="17">
        <f t="shared" si="44"/>
        <v>24.087888000000003</v>
      </c>
      <c r="L44" s="17">
        <f t="shared" si="44"/>
        <v>27.26163</v>
      </c>
      <c r="M44" s="17">
        <f t="shared" si="44"/>
        <v>31.451857200000003</v>
      </c>
      <c r="N44" s="17">
        <f t="shared" si="44"/>
        <v>34.563456000000002</v>
      </c>
      <c r="O44" s="17">
        <f t="shared" si="44"/>
        <v>38.670825600000008</v>
      </c>
      <c r="P44" s="17">
        <f t="shared" si="44"/>
        <v>42.730848000000009</v>
      </c>
      <c r="Q44" s="16">
        <f t="shared" si="44"/>
        <v>47.739294000000008</v>
      </c>
      <c r="R44" s="16">
        <f t="shared" si="44"/>
        <v>52.673760000000001</v>
      </c>
      <c r="S44" s="16">
        <f t="shared" si="44"/>
        <v>57.53424600000001</v>
      </c>
      <c r="T44" s="16">
        <f t="shared" si="44"/>
        <v>62.320752000000013</v>
      </c>
      <c r="U44" s="16">
        <f t="shared" si="44"/>
        <v>67.03327800000001</v>
      </c>
      <c r="V44" s="16">
        <f t="shared" si="44"/>
        <v>71.671824000000001</v>
      </c>
    </row>
    <row r="45" spans="2:22" x14ac:dyDescent="0.35">
      <c r="B45" s="22"/>
      <c r="C45" s="8" t="s">
        <v>81</v>
      </c>
      <c r="D45" s="4" t="s">
        <v>41</v>
      </c>
      <c r="E45" s="24"/>
      <c r="F45" s="17">
        <f t="shared" ref="F45:V45" si="45">(76.43-F2)*F2*6*0.02466</f>
        <v>13.35723696</v>
      </c>
      <c r="G45" s="17">
        <f t="shared" si="45"/>
        <v>15.54201432</v>
      </c>
      <c r="H45" s="17">
        <f t="shared" si="45"/>
        <v>17.714954880000004</v>
      </c>
      <c r="I45" s="17">
        <f t="shared" si="45"/>
        <v>19.876058640000004</v>
      </c>
      <c r="J45" s="17">
        <f t="shared" si="45"/>
        <v>22.025325600000002</v>
      </c>
      <c r="K45" s="17">
        <f t="shared" si="45"/>
        <v>24.162755760000003</v>
      </c>
      <c r="L45" s="17">
        <f t="shared" si="45"/>
        <v>27.346707000000002</v>
      </c>
      <c r="M45" s="17">
        <f t="shared" si="45"/>
        <v>31.550546520000001</v>
      </c>
      <c r="N45" s="17">
        <f t="shared" si="45"/>
        <v>34.672354560000002</v>
      </c>
      <c r="O45" s="17">
        <f t="shared" si="45"/>
        <v>38.793336480000008</v>
      </c>
      <c r="P45" s="17">
        <f t="shared" si="45"/>
        <v>42.866971200000009</v>
      </c>
      <c r="Q45" s="16">
        <f t="shared" si="45"/>
        <v>47.892432600000014</v>
      </c>
      <c r="R45" s="16">
        <f t="shared" si="45"/>
        <v>52.843914000000005</v>
      </c>
      <c r="S45" s="16">
        <f t="shared" si="45"/>
        <v>57.721415400000005</v>
      </c>
      <c r="T45" s="16">
        <f t="shared" si="45"/>
        <v>62.524936800000013</v>
      </c>
      <c r="U45" s="16">
        <f t="shared" si="45"/>
        <v>67.254478200000008</v>
      </c>
      <c r="V45" s="16">
        <f t="shared" si="45"/>
        <v>71.910039600000019</v>
      </c>
    </row>
    <row r="46" spans="2:22" x14ac:dyDescent="0.35">
      <c r="B46" s="22"/>
      <c r="C46" s="18" t="s">
        <v>82</v>
      </c>
      <c r="D46" s="4" t="s">
        <v>42</v>
      </c>
      <c r="E46" s="24"/>
      <c r="F46" s="16">
        <f t="shared" ref="F46:V46" si="46">(91.5-F2)*F2*6*0.02466</f>
        <v>16.032945600000001</v>
      </c>
      <c r="G46" s="16">
        <f t="shared" si="46"/>
        <v>18.663674399999998</v>
      </c>
      <c r="H46" s="17">
        <f t="shared" si="46"/>
        <v>21.2825664</v>
      </c>
      <c r="I46" s="17">
        <f t="shared" si="46"/>
        <v>23.889621600000002</v>
      </c>
      <c r="J46" s="17">
        <f>(91.5-J2)*J2*6*0.02466</f>
        <v>26.484840000000002</v>
      </c>
      <c r="K46" s="17">
        <f t="shared" si="46"/>
        <v>29.068221600000001</v>
      </c>
      <c r="L46" s="17">
        <f t="shared" si="46"/>
        <v>32.921100000000003</v>
      </c>
      <c r="M46" s="17">
        <f t="shared" si="46"/>
        <v>38.016842400000002</v>
      </c>
      <c r="N46" s="17">
        <f t="shared" si="46"/>
        <v>41.807577600000009</v>
      </c>
      <c r="O46" s="17">
        <f t="shared" si="46"/>
        <v>46.820462400000011</v>
      </c>
      <c r="P46" s="17">
        <f t="shared" si="46"/>
        <v>51.786000000000001</v>
      </c>
      <c r="Q46" s="17">
        <f t="shared" si="46"/>
        <v>57.926340000000003</v>
      </c>
      <c r="R46" s="17">
        <f t="shared" si="46"/>
        <v>63.992700000000006</v>
      </c>
      <c r="S46" s="17">
        <f t="shared" si="46"/>
        <v>69.985080000000011</v>
      </c>
      <c r="T46" s="17">
        <f t="shared" si="46"/>
        <v>75.903480000000002</v>
      </c>
      <c r="U46" s="17">
        <f t="shared" si="46"/>
        <v>81.747900000000001</v>
      </c>
      <c r="V46" s="17">
        <f t="shared" si="46"/>
        <v>87.518340000000009</v>
      </c>
    </row>
    <row r="47" spans="2:22" x14ac:dyDescent="0.35">
      <c r="B47" s="22"/>
      <c r="C47" s="19"/>
      <c r="D47" s="4" t="s">
        <v>43</v>
      </c>
      <c r="E47" s="24"/>
      <c r="F47" s="16">
        <f t="shared" ref="F47:V47" si="47">(95.4-F2)*F2*6*0.02466</f>
        <v>16.7253984</v>
      </c>
      <c r="G47" s="16">
        <f t="shared" si="47"/>
        <v>19.471536</v>
      </c>
      <c r="H47" s="17">
        <f t="shared" si="47"/>
        <v>22.2058368</v>
      </c>
      <c r="I47" s="17">
        <f t="shared" si="47"/>
        <v>24.928300800000002</v>
      </c>
      <c r="J47" s="17">
        <f t="shared" si="47"/>
        <v>27.638928000000007</v>
      </c>
      <c r="K47" s="17">
        <f t="shared" si="47"/>
        <v>30.337718400000007</v>
      </c>
      <c r="L47" s="17">
        <f t="shared" si="47"/>
        <v>34.363710000000005</v>
      </c>
      <c r="M47" s="17">
        <f t="shared" si="47"/>
        <v>39.690270000000005</v>
      </c>
      <c r="N47" s="17">
        <f t="shared" si="47"/>
        <v>43.654118400000009</v>
      </c>
      <c r="O47" s="17">
        <f t="shared" si="47"/>
        <v>48.897820800000019</v>
      </c>
      <c r="P47" s="17">
        <f t="shared" si="47"/>
        <v>54.094176000000012</v>
      </c>
      <c r="Q47" s="17">
        <f t="shared" si="47"/>
        <v>60.523038000000007</v>
      </c>
      <c r="R47" s="17">
        <f t="shared" si="47"/>
        <v>66.877920000000003</v>
      </c>
      <c r="S47" s="17">
        <f t="shared" si="47"/>
        <v>73.158822000000015</v>
      </c>
      <c r="T47" s="17">
        <f t="shared" si="47"/>
        <v>79.365744000000021</v>
      </c>
      <c r="U47" s="17">
        <f t="shared" si="47"/>
        <v>85.498686000000021</v>
      </c>
      <c r="V47" s="17">
        <f t="shared" si="47"/>
        <v>91.557648000000015</v>
      </c>
    </row>
    <row r="48" spans="2:22" x14ac:dyDescent="0.35">
      <c r="B48" s="22"/>
      <c r="C48" s="8" t="s">
        <v>83</v>
      </c>
      <c r="D48" s="4" t="s">
        <v>44</v>
      </c>
      <c r="E48" s="24"/>
      <c r="F48" s="16">
        <f t="shared" ref="F48:V48" si="48">(114.3-F2)*F2*6*0.02466</f>
        <v>20.081131199999998</v>
      </c>
      <c r="G48" s="16">
        <f t="shared" si="48"/>
        <v>23.3865576</v>
      </c>
      <c r="H48" s="17">
        <f t="shared" si="48"/>
        <v>26.680147200000004</v>
      </c>
      <c r="I48" s="17">
        <f t="shared" si="48"/>
        <v>29.9619</v>
      </c>
      <c r="J48" s="17">
        <f t="shared" si="48"/>
        <v>33.231816000000002</v>
      </c>
      <c r="K48" s="17">
        <f t="shared" si="48"/>
        <v>36.489895199999999</v>
      </c>
      <c r="L48" s="17">
        <f t="shared" si="48"/>
        <v>41.354820000000004</v>
      </c>
      <c r="M48" s="17">
        <f t="shared" si="48"/>
        <v>47.799957599999992</v>
      </c>
      <c r="N48" s="17">
        <f t="shared" si="48"/>
        <v>52.602739200000002</v>
      </c>
      <c r="O48" s="17">
        <f t="shared" si="48"/>
        <v>58.965019200000015</v>
      </c>
      <c r="P48" s="17">
        <f t="shared" si="48"/>
        <v>65.279951999999994</v>
      </c>
      <c r="Q48" s="17">
        <f t="shared" si="48"/>
        <v>73.107036000000008</v>
      </c>
      <c r="R48" s="17">
        <f t="shared" si="48"/>
        <v>80.860140000000001</v>
      </c>
      <c r="S48" s="17">
        <f t="shared" si="48"/>
        <v>88.539264000000003</v>
      </c>
      <c r="T48" s="17">
        <f t="shared" si="48"/>
        <v>96.144407999999999</v>
      </c>
      <c r="U48" s="17">
        <f t="shared" si="48"/>
        <v>103.675572</v>
      </c>
      <c r="V48" s="17">
        <f t="shared" si="48"/>
        <v>111.13275600000001</v>
      </c>
    </row>
    <row r="49" spans="2:22" x14ac:dyDescent="0.35">
      <c r="B49" s="22"/>
      <c r="C49" s="8" t="s">
        <v>84</v>
      </c>
      <c r="D49" s="4" t="s">
        <v>45</v>
      </c>
      <c r="E49" s="24"/>
      <c r="F49" s="16">
        <f t="shared" ref="F49:V49" si="49">(142.8-F2)*F2*6*0.02466</f>
        <v>25.141363200000004</v>
      </c>
      <c r="G49" s="16">
        <f t="shared" si="49"/>
        <v>29.290161600000001</v>
      </c>
      <c r="H49" s="17">
        <f t="shared" si="49"/>
        <v>33.427123200000004</v>
      </c>
      <c r="I49" s="17">
        <f t="shared" si="49"/>
        <v>37.552248000000006</v>
      </c>
      <c r="J49" s="17">
        <f t="shared" si="49"/>
        <v>41.665536000000003</v>
      </c>
      <c r="K49" s="17">
        <f t="shared" si="49"/>
        <v>45.76698720000001</v>
      </c>
      <c r="L49" s="17">
        <f t="shared" si="49"/>
        <v>51.896970000000003</v>
      </c>
      <c r="M49" s="17">
        <f t="shared" si="49"/>
        <v>60.028851599999996</v>
      </c>
      <c r="N49" s="17">
        <f t="shared" si="49"/>
        <v>66.096691200000024</v>
      </c>
      <c r="O49" s="17">
        <f t="shared" si="49"/>
        <v>74.145715200000012</v>
      </c>
      <c r="P49" s="17">
        <f t="shared" si="49"/>
        <v>82.147392000000011</v>
      </c>
      <c r="Q49" s="17">
        <f t="shared" si="49"/>
        <v>92.082906000000008</v>
      </c>
      <c r="R49" s="17">
        <f t="shared" si="49"/>
        <v>101.94444</v>
      </c>
      <c r="S49" s="17">
        <f t="shared" si="49"/>
        <v>111.73199400000001</v>
      </c>
      <c r="T49" s="17">
        <f t="shared" si="49"/>
        <v>121.44556800000001</v>
      </c>
      <c r="U49" s="17">
        <f t="shared" si="49"/>
        <v>131.08516200000003</v>
      </c>
      <c r="V49" s="17">
        <f t="shared" si="49"/>
        <v>140.65077600000001</v>
      </c>
    </row>
    <row r="50" spans="2:22" x14ac:dyDescent="0.35">
      <c r="B50" s="22"/>
      <c r="C50" s="8" t="s">
        <v>85</v>
      </c>
      <c r="D50" s="4" t="s">
        <v>46</v>
      </c>
      <c r="E50" s="24"/>
      <c r="F50" s="16">
        <f t="shared" ref="F50:V50" si="50">(168.3-F2)*F2*6*0.02466</f>
        <v>29.668939200000004</v>
      </c>
      <c r="G50" s="16">
        <f t="shared" si="50"/>
        <v>34.5723336</v>
      </c>
      <c r="H50" s="17">
        <f t="shared" si="50"/>
        <v>39.463891200000006</v>
      </c>
      <c r="I50" s="17">
        <f t="shared" si="50"/>
        <v>44.343612</v>
      </c>
      <c r="J50" s="17">
        <f t="shared" si="50"/>
        <v>49.211496000000004</v>
      </c>
      <c r="K50" s="17">
        <f t="shared" si="50"/>
        <v>54.067543200000017</v>
      </c>
      <c r="L50" s="17">
        <f t="shared" si="50"/>
        <v>61.329420000000006</v>
      </c>
      <c r="M50" s="17">
        <f t="shared" si="50"/>
        <v>70.970493600000012</v>
      </c>
      <c r="N50" s="17">
        <f t="shared" si="50"/>
        <v>78.170227199999999</v>
      </c>
      <c r="O50" s="17">
        <f t="shared" si="50"/>
        <v>87.728443200000015</v>
      </c>
      <c r="P50" s="17">
        <f t="shared" si="50"/>
        <v>97.239312000000012</v>
      </c>
      <c r="Q50" s="17">
        <f t="shared" si="50"/>
        <v>109.06131600000002</v>
      </c>
      <c r="R50" s="17">
        <f t="shared" si="50"/>
        <v>120.80934000000001</v>
      </c>
      <c r="S50" s="17">
        <f t="shared" si="50"/>
        <v>132.48338400000003</v>
      </c>
      <c r="T50" s="17">
        <f t="shared" si="50"/>
        <v>144.083448</v>
      </c>
      <c r="U50" s="17">
        <f t="shared" si="50"/>
        <v>155.60953200000003</v>
      </c>
      <c r="V50" s="17">
        <f t="shared" si="50"/>
        <v>167.06163600000002</v>
      </c>
    </row>
    <row r="51" spans="2:22" x14ac:dyDescent="0.35">
      <c r="B51" s="22"/>
      <c r="C51" s="8" t="s">
        <v>86</v>
      </c>
      <c r="D51" s="4" t="s">
        <v>47</v>
      </c>
      <c r="E51" s="25"/>
      <c r="F51" s="16">
        <f t="shared" ref="F51:V51" si="51">(191.08-F2)*F2*6*0.02466</f>
        <v>33.71357376000001</v>
      </c>
      <c r="G51" s="16">
        <f t="shared" si="51"/>
        <v>39.291073920000002</v>
      </c>
      <c r="H51" s="16">
        <f t="shared" si="51"/>
        <v>44.856737280000011</v>
      </c>
      <c r="I51" s="16">
        <f t="shared" si="51"/>
        <v>50.410563840000009</v>
      </c>
      <c r="J51" s="17">
        <f t="shared" si="51"/>
        <v>55.952553600000002</v>
      </c>
      <c r="K51" s="17">
        <f t="shared" si="51"/>
        <v>61.482706560000011</v>
      </c>
      <c r="L51" s="17">
        <f t="shared" si="51"/>
        <v>69.755742000000012</v>
      </c>
      <c r="M51" s="17">
        <f t="shared" si="51"/>
        <v>80.745027120000003</v>
      </c>
      <c r="N51" s="17">
        <f t="shared" si="51"/>
        <v>88.955919360000024</v>
      </c>
      <c r="O51" s="17">
        <f t="shared" si="51"/>
        <v>99.862346880000018</v>
      </c>
      <c r="P51" s="17">
        <f t="shared" si="51"/>
        <v>110.72142720000001</v>
      </c>
      <c r="Q51" s="17">
        <f t="shared" si="51"/>
        <v>124.22869560000001</v>
      </c>
      <c r="R51" s="17">
        <f t="shared" si="51"/>
        <v>137.66198400000002</v>
      </c>
      <c r="S51" s="17">
        <f t="shared" si="51"/>
        <v>151.02129240000002</v>
      </c>
      <c r="T51" s="17">
        <f t="shared" si="51"/>
        <v>164.30662080000002</v>
      </c>
      <c r="U51" s="17">
        <f t="shared" si="51"/>
        <v>177.51796920000001</v>
      </c>
      <c r="V51" s="17">
        <f t="shared" si="51"/>
        <v>190.65533760000002</v>
      </c>
    </row>
  </sheetData>
  <mergeCells count="9">
    <mergeCell ref="C46:C47"/>
    <mergeCell ref="D2:E2"/>
    <mergeCell ref="B4:B19"/>
    <mergeCell ref="B20:B36"/>
    <mergeCell ref="C23:C24"/>
    <mergeCell ref="C25:C26"/>
    <mergeCell ref="C29:C30"/>
    <mergeCell ref="C32:C33"/>
    <mergeCell ref="B37:B51"/>
  </mergeCells>
  <pageMargins left="0.12" right="0.23" top="0.21" bottom="0.1" header="0.3" footer="7.0000000000000007E-2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1985-142C-4FB1-9139-1E9C60960467}">
  <dimension ref="D7:D8"/>
  <sheetViews>
    <sheetView workbookViewId="0">
      <selection activeCell="D7" sqref="D7:D9"/>
    </sheetView>
  </sheetViews>
  <sheetFormatPr defaultRowHeight="14.4" x14ac:dyDescent="0.3"/>
  <sheetData>
    <row r="7" spans="4:4" x14ac:dyDescent="0.3">
      <c r="D7">
        <f>8/1000</f>
        <v>8.0000000000000002E-3</v>
      </c>
    </row>
    <row r="8" spans="4:4" x14ac:dyDescent="0.3">
      <c r="D8">
        <f>D7*40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per pipe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Somani</dc:creator>
  <cp:lastModifiedBy>KISHALAY RAJ</cp:lastModifiedBy>
  <cp:lastPrinted>2024-10-14T11:19:23Z</cp:lastPrinted>
  <dcterms:created xsi:type="dcterms:W3CDTF">2024-04-24T12:11:28Z</dcterms:created>
  <dcterms:modified xsi:type="dcterms:W3CDTF">2025-09-04T06:20:42Z</dcterms:modified>
</cp:coreProperties>
</file>