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nkak\Kishwer-data-March-2021\UoL-Kishi-data\Publications-In progress\submission-JOEH-Nov2022\"/>
    </mc:Choice>
  </mc:AlternateContent>
  <bookViews>
    <workbookView xWindow="0" yWindow="0" windowWidth="25128" windowHeight="12456" activeTab="8"/>
  </bookViews>
  <sheets>
    <sheet name="case-1" sheetId="2" r:id="rId1"/>
    <sheet name="case-2" sheetId="1" r:id="rId2"/>
    <sheet name="CAse-3A" sheetId="3" r:id="rId3"/>
    <sheet name="case-3B" sheetId="4" r:id="rId4"/>
    <sheet name="case-5A" sheetId="5" r:id="rId5"/>
    <sheet name="case-6A" sheetId="6" r:id="rId6"/>
    <sheet name="case-6B" sheetId="7" r:id="rId7"/>
    <sheet name="case-6c" sheetId="8" r:id="rId8"/>
    <sheet name="case-6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9" l="1"/>
  <c r="M3" i="9" s="1"/>
  <c r="K2" i="9"/>
  <c r="M2" i="9" s="1"/>
  <c r="M4" i="8"/>
  <c r="O4" i="8" s="1"/>
  <c r="M3" i="8"/>
  <c r="O3" i="8" s="1"/>
  <c r="M2" i="8"/>
  <c r="O2" i="8" s="1"/>
  <c r="N3" i="7"/>
  <c r="N4" i="7"/>
  <c r="P4" i="7" s="1"/>
  <c r="N2" i="7"/>
  <c r="P2" i="7" s="1"/>
  <c r="M4" i="6"/>
  <c r="O4" i="6" s="1"/>
  <c r="M3" i="6"/>
  <c r="O3" i="6" s="1"/>
  <c r="M2" i="6"/>
  <c r="O2" i="6" s="1"/>
  <c r="N3" i="9"/>
  <c r="N2" i="9"/>
  <c r="P4" i="8"/>
  <c r="P3" i="8"/>
  <c r="P2" i="8"/>
  <c r="Q4" i="7"/>
  <c r="Q3" i="7"/>
  <c r="P3" i="7"/>
  <c r="Q2" i="7"/>
  <c r="P4" i="6"/>
  <c r="P3" i="6"/>
  <c r="P2" i="6"/>
  <c r="E131" i="5" l="1"/>
  <c r="E130" i="5"/>
  <c r="E129" i="5"/>
  <c r="E128" i="5"/>
  <c r="E127" i="5"/>
  <c r="E126" i="5"/>
  <c r="E125" i="5"/>
  <c r="G111" i="5"/>
  <c r="G96" i="5"/>
  <c r="G81" i="5"/>
  <c r="G66" i="5"/>
  <c r="G51" i="5"/>
  <c r="G37" i="5"/>
  <c r="G23" i="5"/>
  <c r="C130" i="5"/>
  <c r="C129" i="5"/>
  <c r="C128" i="5"/>
  <c r="C127" i="5"/>
  <c r="C126" i="5"/>
  <c r="F96" i="5"/>
  <c r="F81" i="5"/>
  <c r="F66" i="5"/>
  <c r="F37" i="5"/>
  <c r="E120" i="5"/>
  <c r="E119" i="5"/>
  <c r="E118" i="5"/>
  <c r="E117" i="5"/>
  <c r="E116" i="5"/>
  <c r="E105" i="5"/>
  <c r="E104" i="5"/>
  <c r="E103" i="5"/>
  <c r="E102" i="5"/>
  <c r="E101" i="5"/>
  <c r="E90" i="5"/>
  <c r="E89" i="5"/>
  <c r="E88" i="5"/>
  <c r="E87" i="5"/>
  <c r="E86" i="5"/>
  <c r="E75" i="5"/>
  <c r="E74" i="5"/>
  <c r="E73" i="5"/>
  <c r="E72" i="5"/>
  <c r="E71" i="5"/>
  <c r="E60" i="5"/>
  <c r="E59" i="5"/>
  <c r="E58" i="5"/>
  <c r="E57" i="5"/>
  <c r="E56" i="5"/>
  <c r="E46" i="5"/>
  <c r="E45" i="5"/>
  <c r="E44" i="5"/>
  <c r="E43" i="5"/>
  <c r="E42" i="5"/>
  <c r="E32" i="5"/>
  <c r="F23" i="5" s="1"/>
  <c r="C125" i="5" s="1"/>
  <c r="E31" i="5"/>
  <c r="E30" i="5"/>
  <c r="E29" i="5"/>
  <c r="E28" i="5"/>
  <c r="E115" i="5"/>
  <c r="E114" i="5"/>
  <c r="E113" i="5"/>
  <c r="E112" i="5"/>
  <c r="E111" i="5"/>
  <c r="E100" i="5"/>
  <c r="E99" i="5"/>
  <c r="E98" i="5"/>
  <c r="E97" i="5"/>
  <c r="E96" i="5"/>
  <c r="E85" i="5"/>
  <c r="E84" i="5"/>
  <c r="E83" i="5"/>
  <c r="E82" i="5"/>
  <c r="E81" i="5"/>
  <c r="E70" i="5"/>
  <c r="E69" i="5"/>
  <c r="E68" i="5"/>
  <c r="E67" i="5"/>
  <c r="E66" i="5"/>
  <c r="E55" i="5"/>
  <c r="E54" i="5"/>
  <c r="E53" i="5"/>
  <c r="E52" i="5"/>
  <c r="E51" i="5"/>
  <c r="E41" i="5"/>
  <c r="E40" i="5"/>
  <c r="E39" i="5"/>
  <c r="E38" i="5"/>
  <c r="E37" i="5"/>
  <c r="E27" i="5"/>
  <c r="E26" i="5"/>
  <c r="E25" i="5"/>
  <c r="E24" i="5"/>
  <c r="E23" i="5"/>
  <c r="C18" i="5"/>
  <c r="E18" i="5" s="1"/>
  <c r="B18" i="5"/>
  <c r="C17" i="5"/>
  <c r="E17" i="5" s="1"/>
  <c r="B17" i="5"/>
  <c r="C16" i="5"/>
  <c r="E16" i="5" s="1"/>
  <c r="B16" i="5"/>
  <c r="C15" i="5"/>
  <c r="E15" i="5" s="1"/>
  <c r="B15" i="5"/>
  <c r="C14" i="5"/>
  <c r="E14" i="5" s="1"/>
  <c r="B14" i="5"/>
  <c r="C13" i="5"/>
  <c r="E13" i="5" s="1"/>
  <c r="B13" i="5"/>
  <c r="C12" i="5"/>
  <c r="E12" i="5" s="1"/>
  <c r="B12" i="5"/>
  <c r="E8" i="5"/>
  <c r="E7" i="5"/>
  <c r="E6" i="5"/>
  <c r="E5" i="5"/>
  <c r="E4" i="5"/>
  <c r="E3" i="5"/>
  <c r="E2" i="5"/>
  <c r="C87" i="4"/>
  <c r="C86" i="4"/>
  <c r="C85" i="4"/>
  <c r="C84" i="4"/>
  <c r="F66" i="4"/>
  <c r="E75" i="4"/>
  <c r="E74" i="4"/>
  <c r="E73" i="4"/>
  <c r="E72" i="4"/>
  <c r="E71" i="4"/>
  <c r="E70" i="4"/>
  <c r="F30" i="4"/>
  <c r="E57" i="4"/>
  <c r="E56" i="4"/>
  <c r="E55" i="4"/>
  <c r="E54" i="4"/>
  <c r="E53" i="4"/>
  <c r="E52" i="4"/>
  <c r="E39" i="4"/>
  <c r="E38" i="4"/>
  <c r="E37" i="4"/>
  <c r="E36" i="4"/>
  <c r="E35" i="4"/>
  <c r="E34" i="4"/>
  <c r="E87" i="4"/>
  <c r="E86" i="4"/>
  <c r="E85" i="4"/>
  <c r="E84" i="4"/>
  <c r="E20" i="4"/>
  <c r="E19" i="4"/>
  <c r="E18" i="4"/>
  <c r="E17" i="4"/>
  <c r="E16" i="4"/>
  <c r="E15" i="4"/>
  <c r="E69" i="4"/>
  <c r="E68" i="4"/>
  <c r="E67" i="4"/>
  <c r="E66" i="4"/>
  <c r="E51" i="4"/>
  <c r="E50" i="4"/>
  <c r="E49" i="4"/>
  <c r="E48" i="4"/>
  <c r="F48" i="4" s="1"/>
  <c r="E33" i="4"/>
  <c r="E32" i="4"/>
  <c r="E31" i="4"/>
  <c r="E30" i="4"/>
  <c r="E14" i="4"/>
  <c r="E13" i="4"/>
  <c r="E12" i="4"/>
  <c r="E11" i="4"/>
  <c r="C5" i="4"/>
  <c r="E5" i="4" s="1"/>
  <c r="B5" i="4"/>
  <c r="C4" i="4"/>
  <c r="E4" i="4" s="1"/>
  <c r="B4" i="4"/>
  <c r="C3" i="4"/>
  <c r="E3" i="4" s="1"/>
  <c r="B3" i="4"/>
  <c r="C2" i="4"/>
  <c r="E2" i="4" s="1"/>
  <c r="B2" i="4"/>
  <c r="E110" i="3"/>
  <c r="E109" i="3"/>
  <c r="E108" i="3"/>
  <c r="E102" i="3"/>
  <c r="E101" i="3"/>
  <c r="E100" i="3"/>
  <c r="E94" i="3"/>
  <c r="E93" i="3"/>
  <c r="E92" i="3"/>
  <c r="E84" i="3"/>
  <c r="E83" i="3"/>
  <c r="E82" i="3"/>
  <c r="E76" i="3"/>
  <c r="E75" i="3"/>
  <c r="E74" i="3"/>
  <c r="E68" i="3"/>
  <c r="E67" i="3"/>
  <c r="E66" i="3"/>
  <c r="E58" i="3"/>
  <c r="E57" i="3"/>
  <c r="E56" i="3"/>
  <c r="E50" i="3"/>
  <c r="E49" i="3"/>
  <c r="E48" i="3"/>
  <c r="E42" i="3"/>
  <c r="E41" i="3"/>
  <c r="E40" i="3"/>
  <c r="C121" i="3"/>
  <c r="D125" i="3" s="1"/>
  <c r="C122" i="3"/>
  <c r="E125" i="3" s="1"/>
  <c r="E122" i="3"/>
  <c r="E127" i="3" s="1"/>
  <c r="F122" i="3"/>
  <c r="F127" i="3" s="1"/>
  <c r="E128" i="3" s="1"/>
  <c r="F121" i="3"/>
  <c r="F126" i="3" s="1"/>
  <c r="D128" i="3" s="1"/>
  <c r="F120" i="3"/>
  <c r="C128" i="3" s="1"/>
  <c r="E32" i="3"/>
  <c r="E31" i="3"/>
  <c r="E121" i="3" s="1"/>
  <c r="D127" i="3" s="1"/>
  <c r="E30" i="3"/>
  <c r="E120" i="3" s="1"/>
  <c r="C127" i="3" s="1"/>
  <c r="E24" i="3"/>
  <c r="D122" i="3" s="1"/>
  <c r="E126" i="3" s="1"/>
  <c r="E23" i="3"/>
  <c r="D121" i="3" s="1"/>
  <c r="D126" i="3" s="1"/>
  <c r="E22" i="3"/>
  <c r="D120" i="3" s="1"/>
  <c r="C126" i="3" s="1"/>
  <c r="E16" i="3"/>
  <c r="E15" i="3"/>
  <c r="E14" i="3"/>
  <c r="C120" i="3" s="1"/>
  <c r="C125" i="3" s="1"/>
  <c r="C131" i="3" s="1"/>
  <c r="C4" i="3"/>
  <c r="E4" i="3" s="1"/>
  <c r="B4" i="3"/>
  <c r="C3" i="3"/>
  <c r="E3" i="3" s="1"/>
  <c r="B3" i="3"/>
  <c r="C2" i="3"/>
  <c r="E2" i="3" s="1"/>
  <c r="B2" i="3"/>
  <c r="N28" i="2"/>
  <c r="H28" i="2"/>
  <c r="O28" i="2" s="1"/>
  <c r="P28" i="2" s="1"/>
  <c r="A28" i="2"/>
  <c r="N27" i="2"/>
  <c r="H27" i="2"/>
  <c r="A27" i="2"/>
  <c r="N26" i="2"/>
  <c r="H26" i="2"/>
  <c r="O26" i="2" s="1"/>
  <c r="P26" i="2" s="1"/>
  <c r="A26" i="2"/>
  <c r="N25" i="2"/>
  <c r="H25" i="2"/>
  <c r="O25" i="2" s="1"/>
  <c r="P25" i="2" s="1"/>
  <c r="A25" i="2"/>
  <c r="N24" i="2"/>
  <c r="H24" i="2"/>
  <c r="O24" i="2" s="1"/>
  <c r="P24" i="2" s="1"/>
  <c r="A24" i="2"/>
  <c r="N17" i="2"/>
  <c r="H17" i="2"/>
  <c r="A17" i="2"/>
  <c r="N16" i="2"/>
  <c r="H16" i="2"/>
  <c r="A16" i="2"/>
  <c r="N15" i="2"/>
  <c r="H15" i="2"/>
  <c r="O15" i="2" s="1"/>
  <c r="P15" i="2" s="1"/>
  <c r="A15" i="2"/>
  <c r="N14" i="2"/>
  <c r="H14" i="2"/>
  <c r="O14" i="2" s="1"/>
  <c r="P14" i="2" s="1"/>
  <c r="A14" i="2"/>
  <c r="N13" i="2"/>
  <c r="H13" i="2"/>
  <c r="A13" i="2"/>
  <c r="N7" i="2"/>
  <c r="H7" i="2"/>
  <c r="A7" i="2"/>
  <c r="N6" i="2"/>
  <c r="H6" i="2"/>
  <c r="O6" i="2" s="1"/>
  <c r="P6" i="2" s="1"/>
  <c r="A6" i="2"/>
  <c r="N5" i="2"/>
  <c r="H5" i="2"/>
  <c r="A5" i="2"/>
  <c r="N4" i="2"/>
  <c r="H4" i="2"/>
  <c r="A4" i="2"/>
  <c r="N3" i="2"/>
  <c r="H3" i="2"/>
  <c r="A3" i="2"/>
  <c r="H3" i="1"/>
  <c r="H4" i="1"/>
  <c r="H5" i="1"/>
  <c r="H6" i="1"/>
  <c r="G3" i="1"/>
  <c r="G4" i="1"/>
  <c r="G5" i="1"/>
  <c r="G6" i="1"/>
  <c r="F3" i="1"/>
  <c r="F4" i="1"/>
  <c r="F5" i="1"/>
  <c r="F6" i="1"/>
  <c r="E3" i="1"/>
  <c r="E4" i="1"/>
  <c r="E5" i="1"/>
  <c r="E6" i="1"/>
  <c r="E2" i="1"/>
  <c r="F2" i="1"/>
  <c r="G2" i="1"/>
  <c r="H2" i="1"/>
  <c r="D3" i="1"/>
  <c r="D4" i="1"/>
  <c r="D5" i="1"/>
  <c r="D6" i="1"/>
  <c r="D2" i="1"/>
  <c r="C4" i="1"/>
  <c r="C5" i="1"/>
  <c r="C6" i="1"/>
  <c r="C3" i="1"/>
  <c r="C2" i="1"/>
  <c r="H12" i="1"/>
  <c r="H11" i="1"/>
  <c r="H84" i="1"/>
  <c r="H83" i="1"/>
  <c r="H82" i="1"/>
  <c r="H77" i="1"/>
  <c r="H76" i="1"/>
  <c r="H75" i="1"/>
  <c r="H70" i="1"/>
  <c r="H69" i="1"/>
  <c r="H68" i="1"/>
  <c r="H62" i="1"/>
  <c r="H61" i="1"/>
  <c r="H60" i="1"/>
  <c r="H54" i="1"/>
  <c r="H53" i="1"/>
  <c r="H52" i="1"/>
  <c r="H45" i="1"/>
  <c r="H44" i="1"/>
  <c r="H37" i="1"/>
  <c r="H36" i="1"/>
  <c r="H29" i="1"/>
  <c r="H28" i="1"/>
  <c r="H21" i="1"/>
  <c r="H20" i="1"/>
  <c r="F111" i="5" l="1"/>
  <c r="C131" i="5" s="1"/>
  <c r="F51" i="5"/>
  <c r="F11" i="4"/>
  <c r="C132" i="3"/>
  <c r="C133" i="3"/>
  <c r="G125" i="3"/>
  <c r="E131" i="3" s="1"/>
  <c r="G126" i="3"/>
  <c r="E132" i="3" s="1"/>
  <c r="G127" i="3"/>
  <c r="E133" i="3" s="1"/>
  <c r="O13" i="2"/>
  <c r="P13" i="2" s="1"/>
  <c r="O17" i="2"/>
  <c r="P17" i="2" s="1"/>
  <c r="O3" i="2"/>
  <c r="P3" i="2" s="1"/>
  <c r="O7" i="2"/>
  <c r="P7" i="2" s="1"/>
  <c r="O4" i="2"/>
  <c r="P4" i="2" s="1"/>
  <c r="O5" i="2"/>
  <c r="P5" i="2" s="1"/>
  <c r="O27" i="2"/>
  <c r="P27" i="2" s="1"/>
  <c r="O16" i="2"/>
  <c r="P16" i="2" s="1"/>
</calcChain>
</file>

<file path=xl/sharedStrings.xml><?xml version="1.0" encoding="utf-8"?>
<sst xmlns="http://schemas.openxmlformats.org/spreadsheetml/2006/main" count="497" uniqueCount="82">
  <si>
    <t>Real Distance</t>
  </si>
  <si>
    <t>Without Obstacle</t>
  </si>
  <si>
    <t>Inside Drawer</t>
  </si>
  <si>
    <t>Inside Bag (Polyester)</t>
  </si>
  <si>
    <t>Inside Tissue Box</t>
  </si>
  <si>
    <t>Hidden in Scarf</t>
  </si>
  <si>
    <t>Inside Basket</t>
  </si>
  <si>
    <t>Real Physical Distance</t>
  </si>
  <si>
    <t>first set</t>
  </si>
  <si>
    <t>2nd set</t>
  </si>
  <si>
    <t>3rd set</t>
  </si>
  <si>
    <t>4th set</t>
  </si>
  <si>
    <t>5th set</t>
  </si>
  <si>
    <t>6th set</t>
  </si>
  <si>
    <t>7th set</t>
  </si>
  <si>
    <t>8th set</t>
  </si>
  <si>
    <t>9th set</t>
  </si>
  <si>
    <t>10th set</t>
  </si>
  <si>
    <t>Avg</t>
  </si>
  <si>
    <t>Distance</t>
  </si>
  <si>
    <t>Card</t>
  </si>
  <si>
    <t>Physical Distance</t>
  </si>
  <si>
    <t>Distance(m)</t>
  </si>
  <si>
    <t>E1</t>
  </si>
  <si>
    <t>E2</t>
  </si>
  <si>
    <t>E3</t>
  </si>
  <si>
    <t>E4</t>
  </si>
  <si>
    <t>E5</t>
  </si>
  <si>
    <t>RSSI(dB)-max</t>
  </si>
  <si>
    <t>RSSI (dB)- min</t>
  </si>
  <si>
    <t>AVG RSSI</t>
  </si>
  <si>
    <t>Computed Distance</t>
  </si>
  <si>
    <t>Wrist watch Style</t>
  </si>
  <si>
    <t>Key Chain</t>
  </si>
  <si>
    <t>Calculated Distance</t>
  </si>
  <si>
    <t xml:space="preserve">Distance </t>
  </si>
  <si>
    <t xml:space="preserve">Tags </t>
  </si>
  <si>
    <t>Duration(m)</t>
  </si>
  <si>
    <t xml:space="preserve">AVG RSSI (dB) </t>
  </si>
  <si>
    <t>Real Physical Distance (m)</t>
  </si>
  <si>
    <t>Computer Distance (m)</t>
  </si>
  <si>
    <t>X1 to X2</t>
  </si>
  <si>
    <t>X2 to L1</t>
  </si>
  <si>
    <t>X1 to L1</t>
  </si>
  <si>
    <t xml:space="preserve">RSSI (dB) </t>
  </si>
  <si>
    <t>Computed Distances</t>
  </si>
  <si>
    <t>R</t>
  </si>
  <si>
    <t>Exp1</t>
  </si>
  <si>
    <t>Exp2</t>
  </si>
  <si>
    <t>Exp3</t>
  </si>
  <si>
    <t>ST-D</t>
  </si>
  <si>
    <t>Tags</t>
  </si>
  <si>
    <t>ST</t>
  </si>
  <si>
    <t>3A</t>
  </si>
  <si>
    <t>3B</t>
  </si>
  <si>
    <t>X2 to X3</t>
  </si>
  <si>
    <t>exp1</t>
  </si>
  <si>
    <t>exp2</t>
  </si>
  <si>
    <t>exp3</t>
  </si>
  <si>
    <t>exp4</t>
  </si>
  <si>
    <t>X2 toX3</t>
  </si>
  <si>
    <t>avg</t>
  </si>
  <si>
    <t>X1 to X3</t>
  </si>
  <si>
    <t>X2 to X4</t>
  </si>
  <si>
    <t>X2 to X5</t>
  </si>
  <si>
    <t>X2 to X6</t>
  </si>
  <si>
    <t>X1to X3</t>
  </si>
  <si>
    <t xml:space="preserve">Physical Distance </t>
  </si>
  <si>
    <t>STD</t>
  </si>
  <si>
    <t>Calculated Distance (m)</t>
  </si>
  <si>
    <t>st</t>
  </si>
  <si>
    <t xml:space="preserve">AVG. RSSI (dB) </t>
  </si>
  <si>
    <t>E6</t>
  </si>
  <si>
    <t>AVG RSSI(dB)</t>
  </si>
  <si>
    <t>Computed Distance (m)</t>
  </si>
  <si>
    <t>AVG RSSI (dB)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</si>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</sst>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00"/>
    <numFmt numFmtId="166" formatCode="0.00000"/>
    <numFmt numFmtId="167" formatCode="0.000"/>
  </numFmts>
  <fonts count="5" x14ac:knownFonts="1"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vertical="center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N34" sqref="N34"/>
    </sheetView>
  </sheetViews>
  <sheetFormatPr defaultRowHeight="13.2" x14ac:dyDescent="0.25"/>
  <cols>
    <col min="1" max="1" width="16.88671875" customWidth="1"/>
    <col min="2" max="2" width="14.5546875" customWidth="1"/>
    <col min="3" max="3" width="15.33203125" customWidth="1"/>
    <col min="4" max="4" width="15.109375" customWidth="1"/>
    <col min="5" max="5" width="16.33203125" customWidth="1"/>
    <col min="16" max="16" width="22.88671875" customWidth="1"/>
  </cols>
  <sheetData>
    <row r="1" spans="1:16" x14ac:dyDescent="0.2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5">
      <c r="A2" t="s">
        <v>35</v>
      </c>
      <c r="B2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t="s">
        <v>28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t="s">
        <v>29</v>
      </c>
      <c r="O2" t="s">
        <v>30</v>
      </c>
      <c r="P2" t="s">
        <v>34</v>
      </c>
    </row>
    <row r="3" spans="1:16" x14ac:dyDescent="0.25">
      <c r="A3" s="1">
        <f>CONVERT(B3,"m","ft")</f>
        <v>1.6404199475065617</v>
      </c>
      <c r="B3">
        <v>0.5</v>
      </c>
      <c r="C3">
        <v>-55</v>
      </c>
      <c r="D3">
        <v>-52</v>
      </c>
      <c r="E3">
        <v>-49</v>
      </c>
      <c r="F3">
        <v>-48</v>
      </c>
      <c r="G3">
        <v>-58</v>
      </c>
      <c r="H3">
        <f>AVERAGE(C3:G3)</f>
        <v>-52.4</v>
      </c>
      <c r="I3">
        <v>-68</v>
      </c>
      <c r="J3">
        <v>-54</v>
      </c>
      <c r="K3">
        <v>-53</v>
      </c>
      <c r="L3">
        <v>-56</v>
      </c>
      <c r="M3">
        <v>-63</v>
      </c>
      <c r="N3">
        <f>AVERAGE(I3:M3)</f>
        <v>-58.8</v>
      </c>
      <c r="O3">
        <f>AVERAGE(H3,N3)</f>
        <v>-55.599999999999994</v>
      </c>
      <c r="P3" s="6">
        <f>10 ^ ((-69- (O3))/ (10 * 2))</f>
        <v>0.21379620895022305</v>
      </c>
    </row>
    <row r="4" spans="1:16" x14ac:dyDescent="0.25">
      <c r="A4" s="1">
        <f t="shared" ref="A4:A7" si="0">CONVERT(B4,"m","ft")</f>
        <v>3.2808398950131235</v>
      </c>
      <c r="B4">
        <v>1</v>
      </c>
      <c r="C4">
        <v>-62</v>
      </c>
      <c r="D4">
        <v>-62</v>
      </c>
      <c r="E4">
        <v>-62</v>
      </c>
      <c r="F4">
        <v>-60</v>
      </c>
      <c r="G4">
        <v>-61</v>
      </c>
      <c r="H4">
        <f t="shared" ref="H4:H7" si="1">AVERAGE(C4:G4)</f>
        <v>-61.4</v>
      </c>
      <c r="I4">
        <v>-70</v>
      </c>
      <c r="J4">
        <v>-65</v>
      </c>
      <c r="K4">
        <v>-64</v>
      </c>
      <c r="L4">
        <v>-67</v>
      </c>
      <c r="M4">
        <v>-73</v>
      </c>
      <c r="N4">
        <f t="shared" ref="N4:N7" si="2">AVERAGE(I4:M4)</f>
        <v>-67.8</v>
      </c>
      <c r="O4">
        <f t="shared" ref="O4:O7" si="3">AVERAGE(H4,N4)</f>
        <v>-64.599999999999994</v>
      </c>
      <c r="P4" s="6">
        <f t="shared" ref="P4:P7" si="4">10 ^ ((-69- (O4))/ (10 * 2))</f>
        <v>0.60255958607435733</v>
      </c>
    </row>
    <row r="5" spans="1:16" x14ac:dyDescent="0.25">
      <c r="A5" s="1">
        <f t="shared" si="0"/>
        <v>4.9212598425196852</v>
      </c>
      <c r="B5">
        <v>1.5</v>
      </c>
      <c r="C5">
        <v>-64</v>
      </c>
      <c r="D5">
        <v>-65</v>
      </c>
      <c r="E5">
        <v>-73</v>
      </c>
      <c r="F5">
        <v>-66</v>
      </c>
      <c r="G5">
        <v>-70</v>
      </c>
      <c r="H5">
        <f t="shared" si="1"/>
        <v>-67.599999999999994</v>
      </c>
      <c r="I5">
        <v>-77</v>
      </c>
      <c r="J5">
        <v>-68</v>
      </c>
      <c r="K5">
        <v>-89</v>
      </c>
      <c r="L5">
        <v>-79</v>
      </c>
      <c r="M5">
        <v>-74</v>
      </c>
      <c r="N5">
        <f t="shared" si="2"/>
        <v>-77.400000000000006</v>
      </c>
      <c r="O5">
        <f t="shared" si="3"/>
        <v>-72.5</v>
      </c>
      <c r="P5" s="6">
        <f t="shared" si="4"/>
        <v>1.4962356560944334</v>
      </c>
    </row>
    <row r="6" spans="1:16" x14ac:dyDescent="0.25">
      <c r="A6" s="1">
        <f t="shared" si="0"/>
        <v>6.5616797900262469</v>
      </c>
      <c r="B6">
        <v>2</v>
      </c>
      <c r="C6">
        <v>-68</v>
      </c>
      <c r="D6">
        <v>-61</v>
      </c>
      <c r="E6">
        <v>-67</v>
      </c>
      <c r="F6">
        <v>-72</v>
      </c>
      <c r="G6">
        <v>-72</v>
      </c>
      <c r="H6">
        <f t="shared" si="1"/>
        <v>-68</v>
      </c>
      <c r="I6">
        <v>-74</v>
      </c>
      <c r="J6">
        <v>-88</v>
      </c>
      <c r="K6">
        <v>-84</v>
      </c>
      <c r="L6">
        <v>-74</v>
      </c>
      <c r="M6">
        <v>-79</v>
      </c>
      <c r="N6">
        <f t="shared" si="2"/>
        <v>-79.8</v>
      </c>
      <c r="O6">
        <f t="shared" si="3"/>
        <v>-73.900000000000006</v>
      </c>
      <c r="P6" s="6">
        <f t="shared" si="4"/>
        <v>1.7579236139586938</v>
      </c>
    </row>
    <row r="7" spans="1:16" x14ac:dyDescent="0.25">
      <c r="A7" s="1">
        <f t="shared" si="0"/>
        <v>8.2020997375328086</v>
      </c>
      <c r="B7">
        <v>2.5</v>
      </c>
      <c r="C7">
        <v>-73</v>
      </c>
      <c r="D7">
        <v>-75</v>
      </c>
      <c r="E7">
        <v>-73</v>
      </c>
      <c r="F7">
        <v>-77</v>
      </c>
      <c r="G7">
        <v>-76</v>
      </c>
      <c r="H7">
        <f t="shared" si="1"/>
        <v>-74.8</v>
      </c>
      <c r="I7">
        <v>-75</v>
      </c>
      <c r="J7">
        <v>-79</v>
      </c>
      <c r="K7">
        <v>-80</v>
      </c>
      <c r="L7">
        <v>-80</v>
      </c>
      <c r="M7">
        <v>-81</v>
      </c>
      <c r="N7">
        <f t="shared" si="2"/>
        <v>-79</v>
      </c>
      <c r="O7">
        <f t="shared" si="3"/>
        <v>-76.900000000000006</v>
      </c>
      <c r="P7" s="6">
        <f t="shared" si="4"/>
        <v>2.4831331052955723</v>
      </c>
    </row>
    <row r="8" spans="1:16" x14ac:dyDescent="0.25">
      <c r="A8" s="1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5" t="s">
        <v>32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t="s">
        <v>35</v>
      </c>
      <c r="B12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t="s">
        <v>28</v>
      </c>
      <c r="I12" s="5" t="s">
        <v>23</v>
      </c>
      <c r="J12" s="5" t="s">
        <v>24</v>
      </c>
      <c r="K12" s="5" t="s">
        <v>25</v>
      </c>
      <c r="L12" s="5" t="s">
        <v>26</v>
      </c>
      <c r="M12" s="5" t="s">
        <v>27</v>
      </c>
      <c r="N12" t="s">
        <v>29</v>
      </c>
      <c r="O12" t="s">
        <v>30</v>
      </c>
      <c r="P12" t="s">
        <v>31</v>
      </c>
    </row>
    <row r="13" spans="1:16" x14ac:dyDescent="0.25">
      <c r="A13" s="1">
        <f>CONVERT(B13,"m","ft")</f>
        <v>1.6404199475065617</v>
      </c>
      <c r="B13">
        <v>0.5</v>
      </c>
      <c r="C13">
        <v>-68</v>
      </c>
      <c r="D13">
        <v>-60</v>
      </c>
      <c r="E13">
        <v>-65</v>
      </c>
      <c r="F13">
        <v>-61</v>
      </c>
      <c r="G13">
        <v>-61</v>
      </c>
      <c r="H13">
        <f>AVERAGE(C13:G13)</f>
        <v>-63</v>
      </c>
      <c r="I13">
        <v>-71</v>
      </c>
      <c r="J13">
        <v>-62</v>
      </c>
      <c r="K13">
        <v>-65</v>
      </c>
      <c r="L13">
        <v>-70</v>
      </c>
      <c r="M13">
        <v>-62</v>
      </c>
      <c r="N13">
        <f>AVERAGE(I13:M13)</f>
        <v>-66</v>
      </c>
      <c r="O13">
        <f>AVERAGE(H13,N13)</f>
        <v>-64.5</v>
      </c>
      <c r="P13">
        <f>10 ^ ((-69- (O13))/ (10 * 2))</f>
        <v>0.59566214352901037</v>
      </c>
    </row>
    <row r="14" spans="1:16" x14ac:dyDescent="0.25">
      <c r="A14" s="1">
        <f t="shared" ref="A14:A17" si="5">CONVERT(B14,"m","ft")</f>
        <v>3.2808398950131235</v>
      </c>
      <c r="B14">
        <v>1</v>
      </c>
      <c r="C14">
        <v>-71</v>
      </c>
      <c r="D14">
        <v>-70</v>
      </c>
      <c r="E14">
        <v>-59</v>
      </c>
      <c r="F14">
        <v>-70</v>
      </c>
      <c r="G14">
        <v>-65</v>
      </c>
      <c r="H14">
        <f t="shared" ref="H14:H17" si="6">AVERAGE(C14:G14)</f>
        <v>-67</v>
      </c>
      <c r="I14">
        <v>-75</v>
      </c>
      <c r="J14">
        <v>-75</v>
      </c>
      <c r="K14">
        <v>-75</v>
      </c>
      <c r="L14">
        <v>-63</v>
      </c>
      <c r="M14">
        <v>-69</v>
      </c>
      <c r="N14">
        <f t="shared" ref="N14:N17" si="7">AVERAGE(I14:M14)</f>
        <v>-71.400000000000006</v>
      </c>
      <c r="O14">
        <f t="shared" ref="O14:O17" si="8">AVERAGE(H14,N14)</f>
        <v>-69.2</v>
      </c>
      <c r="P14">
        <f t="shared" ref="P14:P17" si="9">10 ^ ((-69- (O14))/ (10 * 2))</f>
        <v>1.0232929922807545</v>
      </c>
    </row>
    <row r="15" spans="1:16" x14ac:dyDescent="0.25">
      <c r="A15" s="1">
        <f t="shared" si="5"/>
        <v>4.9212598425196852</v>
      </c>
      <c r="B15">
        <v>1.5</v>
      </c>
      <c r="C15">
        <v>-70</v>
      </c>
      <c r="D15">
        <v>-70</v>
      </c>
      <c r="E15">
        <v>-72</v>
      </c>
      <c r="F15">
        <v>-71</v>
      </c>
      <c r="G15">
        <v>-76</v>
      </c>
      <c r="H15">
        <f>AVERAGE(C15:G15)</f>
        <v>-71.8</v>
      </c>
      <c r="I15">
        <v>-78</v>
      </c>
      <c r="J15">
        <v>-75</v>
      </c>
      <c r="K15">
        <v>-75</v>
      </c>
      <c r="L15">
        <v>-75</v>
      </c>
      <c r="M15">
        <v>-77</v>
      </c>
      <c r="N15">
        <f t="shared" si="7"/>
        <v>-76</v>
      </c>
      <c r="O15">
        <f t="shared" si="8"/>
        <v>-73.900000000000006</v>
      </c>
      <c r="P15">
        <f t="shared" si="9"/>
        <v>1.7579236139586938</v>
      </c>
    </row>
    <row r="16" spans="1:16" x14ac:dyDescent="0.25">
      <c r="A16" s="1">
        <f t="shared" si="5"/>
        <v>6.5616797900262469</v>
      </c>
      <c r="B16">
        <v>2</v>
      </c>
      <c r="C16">
        <v>-72</v>
      </c>
      <c r="D16">
        <v>-72</v>
      </c>
      <c r="E16">
        <v>-75</v>
      </c>
      <c r="F16">
        <v>-73</v>
      </c>
      <c r="G16">
        <v>-77</v>
      </c>
      <c r="H16">
        <f>AVERAGE(C16:G16)</f>
        <v>-73.8</v>
      </c>
      <c r="I16">
        <v>-74</v>
      </c>
      <c r="J16">
        <v>-78</v>
      </c>
      <c r="K16">
        <v>-80</v>
      </c>
      <c r="L16">
        <v>-75</v>
      </c>
      <c r="M16">
        <v>-77</v>
      </c>
      <c r="N16">
        <f t="shared" si="7"/>
        <v>-76.8</v>
      </c>
      <c r="O16">
        <f t="shared" si="8"/>
        <v>-75.3</v>
      </c>
      <c r="P16">
        <f t="shared" si="9"/>
        <v>2.0653801558105287</v>
      </c>
    </row>
    <row r="17" spans="1:16" x14ac:dyDescent="0.25">
      <c r="A17" s="1">
        <f t="shared" si="5"/>
        <v>8.2020997375328086</v>
      </c>
      <c r="B17">
        <v>2.5</v>
      </c>
      <c r="C17">
        <v>-75</v>
      </c>
      <c r="D17">
        <v>-78</v>
      </c>
      <c r="E17">
        <v>-75</v>
      </c>
      <c r="F17">
        <v>-76</v>
      </c>
      <c r="G17">
        <v>-75</v>
      </c>
      <c r="H17">
        <f t="shared" si="6"/>
        <v>-75.8</v>
      </c>
      <c r="I17">
        <v>-78</v>
      </c>
      <c r="J17">
        <v>-81</v>
      </c>
      <c r="K17">
        <v>-84</v>
      </c>
      <c r="L17">
        <v>-82</v>
      </c>
      <c r="M17">
        <v>-85</v>
      </c>
      <c r="N17">
        <f t="shared" si="7"/>
        <v>-82</v>
      </c>
      <c r="O17">
        <f t="shared" si="8"/>
        <v>-78.900000000000006</v>
      </c>
      <c r="P17">
        <f t="shared" si="9"/>
        <v>3.1260793671239577</v>
      </c>
    </row>
    <row r="18" spans="1:16" ht="12.6" customHeight="1" x14ac:dyDescent="0.25">
      <c r="A18" s="1"/>
    </row>
    <row r="19" spans="1:16" ht="12.6" customHeight="1" x14ac:dyDescent="0.25"/>
    <row r="20" spans="1:16" ht="12.6" customHeight="1" x14ac:dyDescent="0.25"/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5" t="s">
        <v>33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5">
      <c r="A23" t="s">
        <v>19</v>
      </c>
      <c r="B23" t="s">
        <v>22</v>
      </c>
      <c r="C23" s="5" t="s">
        <v>23</v>
      </c>
      <c r="D23" s="5" t="s">
        <v>24</v>
      </c>
      <c r="E23" s="5" t="s">
        <v>25</v>
      </c>
      <c r="F23" s="5" t="s">
        <v>26</v>
      </c>
      <c r="G23" s="5" t="s">
        <v>27</v>
      </c>
      <c r="H23" t="s">
        <v>28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t="s">
        <v>29</v>
      </c>
      <c r="O23" t="s">
        <v>30</v>
      </c>
      <c r="P23" t="s">
        <v>31</v>
      </c>
    </row>
    <row r="24" spans="1:16" x14ac:dyDescent="0.25">
      <c r="A24" s="1">
        <f>CONVERT(B24,"m","ft")</f>
        <v>1.6404199475065617</v>
      </c>
      <c r="B24">
        <v>0.5</v>
      </c>
      <c r="C24">
        <v>-59</v>
      </c>
      <c r="D24">
        <v>-61</v>
      </c>
      <c r="E24">
        <v>-60</v>
      </c>
      <c r="F24">
        <v>-57</v>
      </c>
      <c r="G24">
        <v>-56</v>
      </c>
      <c r="H24">
        <f>AVERAGE(C24:G24)</f>
        <v>-58.6</v>
      </c>
      <c r="I24">
        <v>-71</v>
      </c>
      <c r="J24">
        <v>-72</v>
      </c>
      <c r="K24">
        <v>-65</v>
      </c>
      <c r="L24">
        <v>-60</v>
      </c>
      <c r="M24">
        <v>-61</v>
      </c>
      <c r="N24">
        <f>AVERAGE(I24:M24)</f>
        <v>-65.8</v>
      </c>
      <c r="O24">
        <f>AVERAGE(H24,N24)</f>
        <v>-62.2</v>
      </c>
      <c r="P24">
        <f>10 ^ ((-69- (O24))/ (10 * 2))</f>
        <v>0.45708818961487513</v>
      </c>
    </row>
    <row r="25" spans="1:16" x14ac:dyDescent="0.25">
      <c r="A25" s="1">
        <f t="shared" ref="A25:A28" si="10">CONVERT(B25,"m","ft")</f>
        <v>3.2808398950131235</v>
      </c>
      <c r="B25">
        <v>1</v>
      </c>
      <c r="C25">
        <v>-65</v>
      </c>
      <c r="D25">
        <v>-73</v>
      </c>
      <c r="E25">
        <v>-73</v>
      </c>
      <c r="F25">
        <v>-73</v>
      </c>
      <c r="G25">
        <v>-60</v>
      </c>
      <c r="H25">
        <f t="shared" ref="H25:H28" si="11">AVERAGE(C25:G25)</f>
        <v>-68.8</v>
      </c>
      <c r="I25">
        <v>-68</v>
      </c>
      <c r="J25">
        <v>-79</v>
      </c>
      <c r="K25">
        <v>-84</v>
      </c>
      <c r="L25">
        <v>-74</v>
      </c>
      <c r="M25">
        <v>-65</v>
      </c>
      <c r="N25">
        <f t="shared" ref="N25:N28" si="12">AVERAGE(I25:M25)</f>
        <v>-74</v>
      </c>
      <c r="O25">
        <f t="shared" ref="O25:O28" si="13">AVERAGE(H25,N25)</f>
        <v>-71.400000000000006</v>
      </c>
      <c r="P25">
        <f t="shared" ref="P25:P28" si="14">10 ^ ((-69- (O25))/ (10 * 2))</f>
        <v>1.3182567385564079</v>
      </c>
    </row>
    <row r="26" spans="1:16" x14ac:dyDescent="0.25">
      <c r="A26" s="1">
        <f t="shared" si="10"/>
        <v>4.9212598425196852</v>
      </c>
      <c r="B26">
        <v>1.5</v>
      </c>
      <c r="C26">
        <v>-73</v>
      </c>
      <c r="D26">
        <v>-70</v>
      </c>
      <c r="H26">
        <f t="shared" si="11"/>
        <v>-71.5</v>
      </c>
      <c r="I26">
        <v>-83</v>
      </c>
      <c r="J26">
        <v>-75</v>
      </c>
      <c r="N26">
        <f t="shared" si="12"/>
        <v>-79</v>
      </c>
      <c r="O26">
        <f t="shared" si="13"/>
        <v>-75.25</v>
      </c>
      <c r="P26">
        <f t="shared" si="14"/>
        <v>2.0535250264571463</v>
      </c>
    </row>
    <row r="27" spans="1:16" x14ac:dyDescent="0.25">
      <c r="A27" s="1">
        <f t="shared" si="10"/>
        <v>6.5616797900262469</v>
      </c>
      <c r="B27">
        <v>2</v>
      </c>
      <c r="C27">
        <v>-73</v>
      </c>
      <c r="D27">
        <v>-72</v>
      </c>
      <c r="E27">
        <v>-75</v>
      </c>
      <c r="F27">
        <v>-75</v>
      </c>
      <c r="G27">
        <v>-76</v>
      </c>
      <c r="H27">
        <f t="shared" si="11"/>
        <v>-74.2</v>
      </c>
      <c r="I27">
        <v>-82</v>
      </c>
      <c r="J27">
        <v>-78</v>
      </c>
      <c r="K27">
        <v>-90</v>
      </c>
      <c r="L27">
        <v>-78</v>
      </c>
      <c r="M27">
        <v>-84</v>
      </c>
      <c r="N27">
        <f t="shared" si="12"/>
        <v>-82.4</v>
      </c>
      <c r="O27">
        <f t="shared" si="13"/>
        <v>-78.300000000000011</v>
      </c>
      <c r="P27">
        <f t="shared" si="14"/>
        <v>2.9174270140011709</v>
      </c>
    </row>
    <row r="28" spans="1:16" x14ac:dyDescent="0.25">
      <c r="A28" s="1">
        <f t="shared" si="10"/>
        <v>8.2020997375328086</v>
      </c>
      <c r="B28">
        <v>2.5</v>
      </c>
      <c r="C28">
        <v>-76</v>
      </c>
      <c r="D28">
        <v>-77</v>
      </c>
      <c r="E28">
        <v>-76</v>
      </c>
      <c r="F28">
        <v>-75</v>
      </c>
      <c r="G28">
        <v>-76</v>
      </c>
      <c r="H28">
        <f t="shared" si="11"/>
        <v>-76</v>
      </c>
      <c r="I28">
        <v>-82</v>
      </c>
      <c r="J28">
        <v>-85</v>
      </c>
      <c r="K28">
        <v>-86</v>
      </c>
      <c r="L28">
        <v>-80</v>
      </c>
      <c r="M28">
        <v>-85</v>
      </c>
      <c r="N28">
        <f t="shared" si="12"/>
        <v>-83.6</v>
      </c>
      <c r="O28">
        <f t="shared" si="13"/>
        <v>-79.8</v>
      </c>
      <c r="P28">
        <f t="shared" si="14"/>
        <v>3.4673685045253153</v>
      </c>
    </row>
    <row r="29" spans="1:16" x14ac:dyDescent="0.25">
      <c r="A29" s="1"/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mergeCells count="3">
    <mergeCell ref="A1:P1"/>
    <mergeCell ref="A11:P11"/>
    <mergeCell ref="A22:P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7" workbookViewId="0">
      <selection activeCell="G46" sqref="G46"/>
    </sheetView>
  </sheetViews>
  <sheetFormatPr defaultRowHeight="13.2" x14ac:dyDescent="0.25"/>
  <cols>
    <col min="2" max="2" width="16.6640625" customWidth="1"/>
    <col min="3" max="3" width="19.21875" customWidth="1"/>
    <col min="4" max="5" width="14" customWidth="1"/>
    <col min="6" max="6" width="15.21875" customWidth="1"/>
    <col min="7" max="7" width="21.21875" customWidth="1"/>
    <col min="8" max="8" width="15.6640625" customWidth="1"/>
    <col min="9" max="9" width="18.5546875" customWidth="1"/>
  </cols>
  <sheetData>
    <row r="1" spans="1:9" x14ac:dyDescent="0.25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/>
      <c r="B2">
        <v>0.5</v>
      </c>
      <c r="C2" s="1">
        <f>AVERAGE(C9,C18,C26,C34,C42,C50,C58,C66,C73,C80)</f>
        <v>0.6</v>
      </c>
      <c r="D2" s="1">
        <f>AVERAGE(D9,D18,D26,D34,D42,D50,D58,D66,D73,D80)</f>
        <v>0.70000000000000007</v>
      </c>
      <c r="E2" s="1">
        <f t="shared" ref="E2:H2" si="0">AVERAGE(E9,E18,E26,E34,E42,E50,E58,E66,E73,E80)</f>
        <v>1.5999999999999999</v>
      </c>
      <c r="F2" s="1">
        <f t="shared" si="0"/>
        <v>1.0999999999999999</v>
      </c>
      <c r="G2" s="1">
        <f t="shared" si="0"/>
        <v>2.1999999999999997</v>
      </c>
      <c r="H2" s="1">
        <f t="shared" si="0"/>
        <v>0.70000000000000007</v>
      </c>
      <c r="I2">
        <v>0.5</v>
      </c>
    </row>
    <row r="3" spans="1:9" x14ac:dyDescent="0.25">
      <c r="A3" s="2"/>
      <c r="B3">
        <v>1</v>
      </c>
      <c r="C3" s="1">
        <f>AVERAGE(C10,C19,C27,C35,C43,C51,C59,C67,C74,C81)</f>
        <v>1</v>
      </c>
      <c r="D3" s="1">
        <f t="shared" ref="D3:H6" si="1">AVERAGE(D10,D19,D27,D35,D43,D51,D59,D67,D74,D81)</f>
        <v>1.3000000000000003</v>
      </c>
      <c r="E3" s="1">
        <f t="shared" si="1"/>
        <v>2.6999999999999997</v>
      </c>
      <c r="F3" s="1">
        <f t="shared" si="1"/>
        <v>1.5</v>
      </c>
      <c r="G3" s="1">
        <f t="shared" si="1"/>
        <v>2.3999999999999995</v>
      </c>
      <c r="H3" s="1">
        <f t="shared" si="1"/>
        <v>1</v>
      </c>
      <c r="I3">
        <v>1</v>
      </c>
    </row>
    <row r="4" spans="1:9" x14ac:dyDescent="0.25">
      <c r="A4" s="2"/>
      <c r="B4">
        <v>1.5</v>
      </c>
      <c r="C4" s="1">
        <f t="shared" ref="C4:C6" si="2">AVERAGE(C11,C20,C28,C36,C44,C52,C60,C68,C75,C82)</f>
        <v>1.8000000000000003</v>
      </c>
      <c r="D4" s="1">
        <f t="shared" si="1"/>
        <v>1.5999999999999999</v>
      </c>
      <c r="E4" s="1">
        <f t="shared" si="1"/>
        <v>3.8</v>
      </c>
      <c r="F4" s="1">
        <f t="shared" si="1"/>
        <v>4.2000000000000011</v>
      </c>
      <c r="G4" s="1">
        <f t="shared" si="1"/>
        <v>2.8000000000000003</v>
      </c>
      <c r="H4" s="1">
        <f t="shared" si="1"/>
        <v>1.883649089489801</v>
      </c>
      <c r="I4">
        <v>1.5</v>
      </c>
    </row>
    <row r="5" spans="1:9" x14ac:dyDescent="0.25">
      <c r="A5" s="2"/>
      <c r="B5">
        <v>2</v>
      </c>
      <c r="C5" s="1">
        <f t="shared" si="2"/>
        <v>2.1000000000000005</v>
      </c>
      <c r="D5" s="1">
        <f t="shared" si="1"/>
        <v>2.1999999999999997</v>
      </c>
      <c r="E5" s="1">
        <f t="shared" si="1"/>
        <v>5.2999999999999989</v>
      </c>
      <c r="F5" s="1">
        <f t="shared" si="1"/>
        <v>5</v>
      </c>
      <c r="G5" s="1">
        <f t="shared" si="1"/>
        <v>4.5</v>
      </c>
      <c r="H5" s="1">
        <f t="shared" si="1"/>
        <v>2.1134890398366468</v>
      </c>
      <c r="I5">
        <v>2</v>
      </c>
    </row>
    <row r="6" spans="1:9" x14ac:dyDescent="0.25">
      <c r="A6" s="2"/>
      <c r="B6">
        <v>2.5</v>
      </c>
      <c r="C6" s="1">
        <f t="shared" si="2"/>
        <v>3.1000000000000005</v>
      </c>
      <c r="D6" s="1">
        <f t="shared" si="1"/>
        <v>4.7000000000000011</v>
      </c>
      <c r="E6" s="1">
        <f t="shared" si="1"/>
        <v>11.200000000000001</v>
      </c>
      <c r="F6" s="1">
        <f t="shared" si="1"/>
        <v>8.9000000000000021</v>
      </c>
      <c r="G6" s="1">
        <f t="shared" si="1"/>
        <v>11.200000000000001</v>
      </c>
      <c r="H6" s="1">
        <f t="shared" si="1"/>
        <v>5.9783107176450514</v>
      </c>
      <c r="I6">
        <v>2.5</v>
      </c>
    </row>
    <row r="8" spans="1:9" x14ac:dyDescent="0.25">
      <c r="A8" s="2" t="s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25">
      <c r="A9" s="2"/>
      <c r="B9">
        <v>0.5</v>
      </c>
      <c r="C9" s="1">
        <v>0.6</v>
      </c>
      <c r="D9" s="1">
        <v>0.7</v>
      </c>
      <c r="E9" s="1">
        <v>1.6</v>
      </c>
      <c r="F9" s="1">
        <v>1.1000000000000001</v>
      </c>
      <c r="G9" s="1">
        <v>2.2000000000000002</v>
      </c>
      <c r="H9" s="1">
        <v>0.7</v>
      </c>
      <c r="I9">
        <v>0.5</v>
      </c>
    </row>
    <row r="10" spans="1:9" x14ac:dyDescent="0.25">
      <c r="A10" s="2"/>
      <c r="B10">
        <v>1</v>
      </c>
      <c r="C10" s="1">
        <v>1</v>
      </c>
      <c r="D10" s="1">
        <v>1.3</v>
      </c>
      <c r="E10" s="1">
        <v>2.7</v>
      </c>
      <c r="F10" s="1">
        <v>1.5</v>
      </c>
      <c r="G10" s="1">
        <v>2.4</v>
      </c>
      <c r="H10" s="1">
        <v>1</v>
      </c>
      <c r="I10">
        <v>1</v>
      </c>
    </row>
    <row r="11" spans="1:9" x14ac:dyDescent="0.25">
      <c r="A11" s="2"/>
      <c r="B11">
        <v>1.5</v>
      </c>
      <c r="C11" s="1">
        <v>1.8</v>
      </c>
      <c r="D11" s="1">
        <v>1.6</v>
      </c>
      <c r="E11" s="1">
        <v>3.8</v>
      </c>
      <c r="F11" s="1">
        <v>4.2</v>
      </c>
      <c r="G11" s="1">
        <v>2.8</v>
      </c>
      <c r="H11" s="1">
        <f>10 ^ ((-69- ((-68-81)/2))/ (10 * 2))</f>
        <v>1.8836490894898008</v>
      </c>
      <c r="I11">
        <v>1.5</v>
      </c>
    </row>
    <row r="12" spans="1:9" x14ac:dyDescent="0.25">
      <c r="A12" s="2"/>
      <c r="B12">
        <v>2</v>
      </c>
      <c r="C12" s="1">
        <v>2.1</v>
      </c>
      <c r="D12" s="1">
        <v>2.2000000000000002</v>
      </c>
      <c r="E12" s="1">
        <v>5.3</v>
      </c>
      <c r="F12" s="1">
        <v>5</v>
      </c>
      <c r="G12" s="1">
        <v>4.5</v>
      </c>
      <c r="H12" s="1">
        <f>10 ^ ((-69- ((-69-82)/2))/ (10 * 2))</f>
        <v>2.1134890398366468</v>
      </c>
      <c r="I12">
        <v>2</v>
      </c>
    </row>
    <row r="13" spans="1:9" x14ac:dyDescent="0.25">
      <c r="A13" s="2"/>
      <c r="B13">
        <v>2.5</v>
      </c>
      <c r="C13" s="1">
        <v>3.1</v>
      </c>
      <c r="D13" s="1">
        <v>4.7</v>
      </c>
      <c r="E13" s="1">
        <v>11.2</v>
      </c>
      <c r="F13" s="1">
        <v>8.9</v>
      </c>
      <c r="G13" s="1">
        <v>11.2</v>
      </c>
      <c r="H13" s="1">
        <v>5</v>
      </c>
      <c r="I13">
        <v>2.5</v>
      </c>
    </row>
    <row r="17" spans="1:9" x14ac:dyDescent="0.25">
      <c r="A17" s="2" t="s">
        <v>9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</row>
    <row r="18" spans="1:9" x14ac:dyDescent="0.25">
      <c r="A18" s="2"/>
      <c r="B18">
        <v>0.5</v>
      </c>
      <c r="C18" s="1">
        <v>0.5</v>
      </c>
      <c r="D18" s="1">
        <v>0.7</v>
      </c>
      <c r="E18" s="1">
        <v>1.5</v>
      </c>
      <c r="F18" s="1">
        <v>1.1000000000000001</v>
      </c>
      <c r="G18" s="1">
        <v>2.2000000000000002</v>
      </c>
      <c r="H18" s="1">
        <v>0.7</v>
      </c>
      <c r="I18">
        <v>0.5</v>
      </c>
    </row>
    <row r="19" spans="1:9" x14ac:dyDescent="0.25">
      <c r="A19" s="2"/>
      <c r="B19">
        <v>1</v>
      </c>
      <c r="C19" s="1">
        <v>1.1000000000000001</v>
      </c>
      <c r="D19" s="1">
        <v>1.3</v>
      </c>
      <c r="E19" s="1">
        <v>2.7</v>
      </c>
      <c r="F19" s="1">
        <v>1.5</v>
      </c>
      <c r="G19" s="1">
        <v>2.4</v>
      </c>
      <c r="H19" s="1">
        <v>1</v>
      </c>
      <c r="I19">
        <v>1</v>
      </c>
    </row>
    <row r="20" spans="1:9" x14ac:dyDescent="0.25">
      <c r="A20" s="2"/>
      <c r="B20">
        <v>1.5</v>
      </c>
      <c r="C20" s="1">
        <v>1.8</v>
      </c>
      <c r="D20" s="1">
        <v>1.6</v>
      </c>
      <c r="E20" s="1">
        <v>3.8</v>
      </c>
      <c r="F20" s="1">
        <v>4.2</v>
      </c>
      <c r="G20" s="1">
        <v>2.8</v>
      </c>
      <c r="H20" s="1">
        <f>10 ^ ((-69- ((-68-81)/2))/ (10 * 2))</f>
        <v>1.8836490894898008</v>
      </c>
      <c r="I20">
        <v>1.5</v>
      </c>
    </row>
    <row r="21" spans="1:9" x14ac:dyDescent="0.25">
      <c r="A21" s="2"/>
      <c r="B21">
        <v>2</v>
      </c>
      <c r="C21" s="1">
        <v>2.1</v>
      </c>
      <c r="D21" s="1">
        <v>2.2000000000000002</v>
      </c>
      <c r="E21" s="1">
        <v>5.3</v>
      </c>
      <c r="F21" s="1">
        <v>5</v>
      </c>
      <c r="G21" s="1">
        <v>4.5</v>
      </c>
      <c r="H21" s="1">
        <f>10 ^ ((-69- ((-69-82)/2))/ (10 * 2))</f>
        <v>2.1134890398366468</v>
      </c>
      <c r="I21">
        <v>2</v>
      </c>
    </row>
    <row r="22" spans="1:9" x14ac:dyDescent="0.25">
      <c r="A22" s="2"/>
      <c r="B22">
        <v>2.5</v>
      </c>
      <c r="C22" s="1">
        <v>3.1</v>
      </c>
      <c r="D22" s="1">
        <v>4.7</v>
      </c>
      <c r="E22" s="1">
        <v>11.2</v>
      </c>
      <c r="F22" s="1">
        <v>8.9</v>
      </c>
      <c r="G22" s="1">
        <v>11.2</v>
      </c>
      <c r="H22" s="1">
        <v>7</v>
      </c>
      <c r="I22">
        <v>2.5</v>
      </c>
    </row>
    <row r="25" spans="1:9" x14ac:dyDescent="0.25">
      <c r="A25" s="2" t="s">
        <v>10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1:9" x14ac:dyDescent="0.25">
      <c r="A26" s="2"/>
      <c r="B26">
        <v>0.5</v>
      </c>
      <c r="C26" s="1">
        <v>0.6</v>
      </c>
      <c r="D26" s="1">
        <v>0.7</v>
      </c>
      <c r="E26" s="1">
        <v>1.7</v>
      </c>
      <c r="F26" s="1">
        <v>1.1000000000000001</v>
      </c>
      <c r="G26" s="1">
        <v>2.2000000000000002</v>
      </c>
      <c r="H26" s="1">
        <v>0.7</v>
      </c>
      <c r="I26">
        <v>0.5</v>
      </c>
    </row>
    <row r="27" spans="1:9" x14ac:dyDescent="0.25">
      <c r="A27" s="2"/>
      <c r="B27">
        <v>1</v>
      </c>
      <c r="C27" s="1">
        <v>0.9</v>
      </c>
      <c r="D27" s="1">
        <v>1.3</v>
      </c>
      <c r="E27" s="1">
        <v>2.7</v>
      </c>
      <c r="F27" s="1">
        <v>1.5</v>
      </c>
      <c r="G27" s="1">
        <v>2.4</v>
      </c>
      <c r="H27" s="1">
        <v>1</v>
      </c>
      <c r="I27">
        <v>1</v>
      </c>
    </row>
    <row r="28" spans="1:9" x14ac:dyDescent="0.25">
      <c r="A28" s="2"/>
      <c r="B28">
        <v>1.5</v>
      </c>
      <c r="C28" s="1">
        <v>1.8</v>
      </c>
      <c r="D28" s="1">
        <v>1.6</v>
      </c>
      <c r="E28" s="1">
        <v>3.8</v>
      </c>
      <c r="F28" s="1">
        <v>4.2</v>
      </c>
      <c r="G28" s="1">
        <v>2.8</v>
      </c>
      <c r="H28" s="1">
        <f>10 ^ ((-69- ((-68-81)/2))/ (10 * 2))</f>
        <v>1.8836490894898008</v>
      </c>
      <c r="I28">
        <v>1.5</v>
      </c>
    </row>
    <row r="29" spans="1:9" x14ac:dyDescent="0.25">
      <c r="A29" s="2"/>
      <c r="B29">
        <v>2</v>
      </c>
      <c r="C29" s="1">
        <v>2.1</v>
      </c>
      <c r="D29" s="1">
        <v>2.2000000000000002</v>
      </c>
      <c r="E29" s="1">
        <v>5.3</v>
      </c>
      <c r="F29" s="1">
        <v>5</v>
      </c>
      <c r="G29" s="1">
        <v>4.5</v>
      </c>
      <c r="H29" s="1">
        <f>10 ^ ((-69- ((-69-82)/2))/ (10 * 2))</f>
        <v>2.1134890398366468</v>
      </c>
      <c r="I29">
        <v>2</v>
      </c>
    </row>
    <row r="30" spans="1:9" x14ac:dyDescent="0.25">
      <c r="A30" s="2"/>
      <c r="B30">
        <v>2.5</v>
      </c>
      <c r="C30" s="1">
        <v>3.1</v>
      </c>
      <c r="D30" s="1">
        <v>4.7</v>
      </c>
      <c r="E30" s="1">
        <v>11.2</v>
      </c>
      <c r="F30" s="1">
        <v>8.9</v>
      </c>
      <c r="G30" s="1">
        <v>11.2</v>
      </c>
      <c r="H30" s="1">
        <v>5</v>
      </c>
      <c r="I30">
        <v>2.5</v>
      </c>
    </row>
    <row r="33" spans="1:9" x14ac:dyDescent="0.25">
      <c r="A33" s="2" t="s">
        <v>11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</row>
    <row r="34" spans="1:9" x14ac:dyDescent="0.25">
      <c r="A34" s="2"/>
      <c r="B34">
        <v>0.5</v>
      </c>
      <c r="C34" s="1">
        <v>0.7</v>
      </c>
      <c r="D34" s="1">
        <v>0.7</v>
      </c>
      <c r="E34" s="1">
        <v>1.6</v>
      </c>
      <c r="F34" s="1">
        <v>1.1000000000000001</v>
      </c>
      <c r="G34" s="1">
        <v>2.2000000000000002</v>
      </c>
      <c r="H34" s="1">
        <v>0.7</v>
      </c>
      <c r="I34">
        <v>0.5</v>
      </c>
    </row>
    <row r="35" spans="1:9" x14ac:dyDescent="0.25">
      <c r="A35" s="2"/>
      <c r="B35">
        <v>1</v>
      </c>
      <c r="C35" s="1">
        <v>1.1000000000000001</v>
      </c>
      <c r="D35" s="1">
        <v>1.3</v>
      </c>
      <c r="E35" s="1">
        <v>2.7</v>
      </c>
      <c r="F35" s="1">
        <v>1.5</v>
      </c>
      <c r="G35" s="1">
        <v>2.4</v>
      </c>
      <c r="H35" s="1">
        <v>1</v>
      </c>
      <c r="I35">
        <v>1</v>
      </c>
    </row>
    <row r="36" spans="1:9" x14ac:dyDescent="0.25">
      <c r="A36" s="2"/>
      <c r="B36">
        <v>1.5</v>
      </c>
      <c r="C36" s="1">
        <v>1.8</v>
      </c>
      <c r="D36" s="1">
        <v>1.6</v>
      </c>
      <c r="E36" s="1">
        <v>3.8</v>
      </c>
      <c r="F36" s="1">
        <v>4.2</v>
      </c>
      <c r="G36" s="1">
        <v>2.8</v>
      </c>
      <c r="H36" s="1">
        <f>10 ^ ((-69- ((-68-81)/2))/ (10 * 2))</f>
        <v>1.8836490894898008</v>
      </c>
      <c r="I36">
        <v>1.5</v>
      </c>
    </row>
    <row r="37" spans="1:9" x14ac:dyDescent="0.25">
      <c r="A37" s="2"/>
      <c r="B37">
        <v>2</v>
      </c>
      <c r="C37" s="1">
        <v>2.1</v>
      </c>
      <c r="D37" s="1">
        <v>2.2000000000000002</v>
      </c>
      <c r="E37" s="1">
        <v>5.3</v>
      </c>
      <c r="F37" s="1">
        <v>5</v>
      </c>
      <c r="G37" s="1">
        <v>4.5</v>
      </c>
      <c r="H37" s="1">
        <f>10 ^ ((-69- ((-69-82)/2))/ (10 * 2))</f>
        <v>2.1134890398366468</v>
      </c>
      <c r="I37">
        <v>2</v>
      </c>
    </row>
    <row r="38" spans="1:9" x14ac:dyDescent="0.25">
      <c r="A38" s="2"/>
      <c r="B38">
        <v>2.5</v>
      </c>
      <c r="C38" s="1">
        <v>3.1</v>
      </c>
      <c r="D38" s="1">
        <v>4.7</v>
      </c>
      <c r="E38" s="1">
        <v>11.2</v>
      </c>
      <c r="F38" s="1">
        <v>8.9</v>
      </c>
      <c r="G38" s="1">
        <v>11.2</v>
      </c>
      <c r="H38" s="1">
        <v>5</v>
      </c>
      <c r="I38">
        <v>2.5</v>
      </c>
    </row>
    <row r="41" spans="1:9" x14ac:dyDescent="0.25">
      <c r="A41" s="2" t="s">
        <v>12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</row>
    <row r="42" spans="1:9" x14ac:dyDescent="0.25">
      <c r="A42" s="2"/>
      <c r="B42">
        <v>0.5</v>
      </c>
      <c r="C42" s="1">
        <v>0.5</v>
      </c>
      <c r="D42" s="1">
        <v>0.7</v>
      </c>
      <c r="E42" s="1">
        <v>1.6</v>
      </c>
      <c r="F42" s="1">
        <v>1.1000000000000001</v>
      </c>
      <c r="G42" s="1">
        <v>2.2000000000000002</v>
      </c>
      <c r="H42" s="1">
        <v>0.7</v>
      </c>
      <c r="I42">
        <v>0.5</v>
      </c>
    </row>
    <row r="43" spans="1:9" x14ac:dyDescent="0.25">
      <c r="A43" s="2"/>
      <c r="B43">
        <v>1</v>
      </c>
      <c r="C43" s="1">
        <v>1.2</v>
      </c>
      <c r="D43" s="1">
        <v>1.3</v>
      </c>
      <c r="E43" s="1">
        <v>2.7</v>
      </c>
      <c r="F43" s="1">
        <v>1.5</v>
      </c>
      <c r="G43" s="1">
        <v>2.4</v>
      </c>
      <c r="H43" s="1">
        <v>1</v>
      </c>
      <c r="I43">
        <v>1</v>
      </c>
    </row>
    <row r="44" spans="1:9" x14ac:dyDescent="0.25">
      <c r="A44" s="2"/>
      <c r="B44">
        <v>1.5</v>
      </c>
      <c r="C44" s="1">
        <v>1.8</v>
      </c>
      <c r="D44" s="1">
        <v>1.6</v>
      </c>
      <c r="E44" s="1">
        <v>3.8</v>
      </c>
      <c r="F44" s="1">
        <v>4.2</v>
      </c>
      <c r="G44" s="1">
        <v>2.8</v>
      </c>
      <c r="H44" s="1">
        <f>10 ^ ((-69- ((-68-81)/2))/ (10 * 2))</f>
        <v>1.8836490894898008</v>
      </c>
      <c r="I44">
        <v>1.5</v>
      </c>
    </row>
    <row r="45" spans="1:9" x14ac:dyDescent="0.25">
      <c r="A45" s="2"/>
      <c r="B45">
        <v>2</v>
      </c>
      <c r="C45" s="1">
        <v>2.1</v>
      </c>
      <c r="D45" s="1">
        <v>2.2000000000000002</v>
      </c>
      <c r="E45" s="1">
        <v>5.3</v>
      </c>
      <c r="F45" s="1">
        <v>5</v>
      </c>
      <c r="G45" s="1">
        <v>4.5</v>
      </c>
      <c r="H45" s="1">
        <f>10 ^ ((-69- ((-69-82)/2))/ (10 * 2))</f>
        <v>2.1134890398366468</v>
      </c>
      <c r="I45">
        <v>2</v>
      </c>
    </row>
    <row r="46" spans="1:9" x14ac:dyDescent="0.25">
      <c r="A46" s="2"/>
      <c r="B46">
        <v>2.5</v>
      </c>
      <c r="C46" s="1">
        <v>3.1</v>
      </c>
      <c r="D46" s="1">
        <v>4.7</v>
      </c>
      <c r="E46" s="1">
        <v>11.2</v>
      </c>
      <c r="F46" s="1">
        <v>8.9</v>
      </c>
      <c r="G46" s="1">
        <v>11.2</v>
      </c>
      <c r="H46" s="1">
        <v>8</v>
      </c>
      <c r="I46">
        <v>2.5</v>
      </c>
    </row>
    <row r="49" spans="1:9" x14ac:dyDescent="0.25">
      <c r="A49" s="2" t="s">
        <v>13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</row>
    <row r="50" spans="1:9" x14ac:dyDescent="0.25">
      <c r="A50" s="2"/>
      <c r="B50">
        <v>0.5</v>
      </c>
      <c r="C50" s="1">
        <v>0.7</v>
      </c>
      <c r="D50" s="1">
        <v>0.7</v>
      </c>
      <c r="E50" s="1">
        <v>1.7</v>
      </c>
      <c r="F50" s="1">
        <v>1.1000000000000001</v>
      </c>
      <c r="G50" s="1">
        <v>2.2000000000000002</v>
      </c>
      <c r="H50" s="1">
        <v>0.7</v>
      </c>
      <c r="I50">
        <v>0.5</v>
      </c>
    </row>
    <row r="51" spans="1:9" x14ac:dyDescent="0.25">
      <c r="A51" s="2"/>
      <c r="B51">
        <v>1</v>
      </c>
      <c r="C51" s="1">
        <v>0.7</v>
      </c>
      <c r="D51" s="1">
        <v>1.3</v>
      </c>
      <c r="E51" s="1">
        <v>2.7</v>
      </c>
      <c r="F51" s="1">
        <v>1.5</v>
      </c>
      <c r="G51" s="1">
        <v>2.4</v>
      </c>
      <c r="H51" s="1">
        <v>1</v>
      </c>
      <c r="I51">
        <v>1</v>
      </c>
    </row>
    <row r="52" spans="1:9" x14ac:dyDescent="0.25">
      <c r="A52" s="2"/>
      <c r="B52">
        <v>1.5</v>
      </c>
      <c r="C52" s="1">
        <v>1.8</v>
      </c>
      <c r="D52" s="1">
        <v>1.6</v>
      </c>
      <c r="E52" s="1">
        <v>3.8</v>
      </c>
      <c r="F52" s="1">
        <v>4.2</v>
      </c>
      <c r="G52" s="1">
        <v>2.8</v>
      </c>
      <c r="H52" s="1">
        <f>10 ^ ((-69- ((-68-81)/2))/ (10 * 2))</f>
        <v>1.8836490894898008</v>
      </c>
      <c r="I52">
        <v>1.5</v>
      </c>
    </row>
    <row r="53" spans="1:9" x14ac:dyDescent="0.25">
      <c r="A53" s="2"/>
      <c r="B53">
        <v>2</v>
      </c>
      <c r="C53" s="1">
        <v>2.1</v>
      </c>
      <c r="D53" s="1">
        <v>2.2000000000000002</v>
      </c>
      <c r="E53" s="1">
        <v>5.3</v>
      </c>
      <c r="F53" s="1">
        <v>5</v>
      </c>
      <c r="G53" s="1">
        <v>4.5</v>
      </c>
      <c r="H53" s="1">
        <f>10 ^ ((-69- ((-69-82)/2))/ (10 * 2))</f>
        <v>2.1134890398366468</v>
      </c>
      <c r="I53">
        <v>2</v>
      </c>
    </row>
    <row r="54" spans="1:9" x14ac:dyDescent="0.25">
      <c r="A54" s="2"/>
      <c r="B54">
        <v>2.5</v>
      </c>
      <c r="C54" s="1">
        <v>3.1</v>
      </c>
      <c r="D54" s="1">
        <v>4.7</v>
      </c>
      <c r="E54" s="1">
        <v>11.2</v>
      </c>
      <c r="F54" s="1">
        <v>8.9</v>
      </c>
      <c r="G54" s="1">
        <v>11.2</v>
      </c>
      <c r="H54" s="1">
        <f>10 ^ ((-69- ((-79-90)/2))/ (10 * 2))</f>
        <v>5.9566214352901055</v>
      </c>
      <c r="I54">
        <v>2.5</v>
      </c>
    </row>
    <row r="57" spans="1:9" x14ac:dyDescent="0.25">
      <c r="A57" s="2" t="s">
        <v>14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</row>
    <row r="58" spans="1:9" x14ac:dyDescent="0.25">
      <c r="A58" s="2"/>
      <c r="B58">
        <v>0.5</v>
      </c>
      <c r="C58" s="1">
        <v>0.6</v>
      </c>
      <c r="D58" s="1">
        <v>0.7</v>
      </c>
      <c r="E58" s="1">
        <v>1.5</v>
      </c>
      <c r="F58" s="1">
        <v>1.1000000000000001</v>
      </c>
      <c r="G58" s="1">
        <v>2.2000000000000002</v>
      </c>
      <c r="H58" s="1">
        <v>0.7</v>
      </c>
      <c r="I58">
        <v>0.5</v>
      </c>
    </row>
    <row r="59" spans="1:9" x14ac:dyDescent="0.25">
      <c r="A59" s="2"/>
      <c r="B59">
        <v>1</v>
      </c>
      <c r="C59" s="1">
        <v>1</v>
      </c>
      <c r="D59" s="1">
        <v>1.3</v>
      </c>
      <c r="E59" s="1">
        <v>2.7</v>
      </c>
      <c r="F59" s="1">
        <v>1.5</v>
      </c>
      <c r="G59" s="1">
        <v>2.4</v>
      </c>
      <c r="H59" s="1">
        <v>1</v>
      </c>
      <c r="I59">
        <v>1</v>
      </c>
    </row>
    <row r="60" spans="1:9" x14ac:dyDescent="0.25">
      <c r="A60" s="2"/>
      <c r="B60">
        <v>1.5</v>
      </c>
      <c r="C60" s="1">
        <v>1.8</v>
      </c>
      <c r="D60" s="1">
        <v>1.6</v>
      </c>
      <c r="E60" s="1">
        <v>3.8</v>
      </c>
      <c r="F60" s="1">
        <v>4.2</v>
      </c>
      <c r="G60" s="1">
        <v>2.8</v>
      </c>
      <c r="H60" s="1">
        <f>10 ^ ((-69- ((-68-81)/2))/ (10 * 2))</f>
        <v>1.8836490894898008</v>
      </c>
      <c r="I60">
        <v>1.5</v>
      </c>
    </row>
    <row r="61" spans="1:9" x14ac:dyDescent="0.25">
      <c r="A61" s="2"/>
      <c r="B61">
        <v>2</v>
      </c>
      <c r="C61" s="1">
        <v>2.1</v>
      </c>
      <c r="D61" s="1">
        <v>2.2000000000000002</v>
      </c>
      <c r="E61" s="1">
        <v>5.3</v>
      </c>
      <c r="F61" s="1">
        <v>5</v>
      </c>
      <c r="G61" s="1">
        <v>4.5</v>
      </c>
      <c r="H61" s="1">
        <f>10 ^ ((-69- ((-69-82)/2))/ (10 * 2))</f>
        <v>2.1134890398366468</v>
      </c>
      <c r="I61">
        <v>2</v>
      </c>
    </row>
    <row r="62" spans="1:9" x14ac:dyDescent="0.25">
      <c r="A62" s="2"/>
      <c r="B62">
        <v>2.5</v>
      </c>
      <c r="C62" s="1">
        <v>3.1</v>
      </c>
      <c r="D62" s="1">
        <v>4.7</v>
      </c>
      <c r="E62" s="1">
        <v>11.2</v>
      </c>
      <c r="F62" s="1">
        <v>8.9</v>
      </c>
      <c r="G62" s="1">
        <v>11.2</v>
      </c>
      <c r="H62" s="1">
        <f>10 ^ ((-69- ((-79-90)/2))/ (10 * 2))</f>
        <v>5.9566214352901055</v>
      </c>
      <c r="I62">
        <v>2.5</v>
      </c>
    </row>
    <row r="65" spans="1:9" x14ac:dyDescent="0.25">
      <c r="A65" s="2" t="s">
        <v>15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</row>
    <row r="66" spans="1:9" x14ac:dyDescent="0.25">
      <c r="A66" s="2"/>
      <c r="B66">
        <v>0.5</v>
      </c>
      <c r="C66" s="1">
        <v>0.6</v>
      </c>
      <c r="D66" s="1">
        <v>0.7</v>
      </c>
      <c r="E66" s="1">
        <v>1.6</v>
      </c>
      <c r="F66" s="1">
        <v>1.1000000000000001</v>
      </c>
      <c r="G66" s="1">
        <v>2.2000000000000002</v>
      </c>
      <c r="H66" s="1">
        <v>0.7</v>
      </c>
      <c r="I66">
        <v>0.5</v>
      </c>
    </row>
    <row r="67" spans="1:9" x14ac:dyDescent="0.25">
      <c r="A67" s="2"/>
      <c r="B67">
        <v>1</v>
      </c>
      <c r="C67" s="1">
        <v>1</v>
      </c>
      <c r="D67" s="1">
        <v>1.3</v>
      </c>
      <c r="E67" s="1">
        <v>2.7</v>
      </c>
      <c r="F67" s="1">
        <v>1.5</v>
      </c>
      <c r="G67" s="1">
        <v>2.4</v>
      </c>
      <c r="H67" s="1">
        <v>1</v>
      </c>
      <c r="I67">
        <v>1</v>
      </c>
    </row>
    <row r="68" spans="1:9" x14ac:dyDescent="0.25">
      <c r="A68" s="2"/>
      <c r="B68">
        <v>1.5</v>
      </c>
      <c r="C68" s="1">
        <v>1.8</v>
      </c>
      <c r="D68" s="1">
        <v>1.6</v>
      </c>
      <c r="E68" s="1">
        <v>3.8</v>
      </c>
      <c r="F68" s="1">
        <v>4.2</v>
      </c>
      <c r="G68" s="1">
        <v>2.8</v>
      </c>
      <c r="H68" s="1">
        <f>10 ^ ((-69- ((-68-81)/2))/ (10 * 2))</f>
        <v>1.8836490894898008</v>
      </c>
      <c r="I68">
        <v>1.5</v>
      </c>
    </row>
    <row r="69" spans="1:9" x14ac:dyDescent="0.25">
      <c r="A69" s="2"/>
      <c r="B69">
        <v>2</v>
      </c>
      <c r="C69" s="1">
        <v>2.1</v>
      </c>
      <c r="D69" s="1">
        <v>2.2000000000000002</v>
      </c>
      <c r="E69" s="1">
        <v>5.3</v>
      </c>
      <c r="F69" s="1">
        <v>5</v>
      </c>
      <c r="G69" s="1">
        <v>4.5</v>
      </c>
      <c r="H69" s="1">
        <f>10 ^ ((-69- ((-69-82)/2))/ (10 * 2))</f>
        <v>2.1134890398366468</v>
      </c>
      <c r="I69">
        <v>2</v>
      </c>
    </row>
    <row r="70" spans="1:9" x14ac:dyDescent="0.25">
      <c r="A70" s="2"/>
      <c r="B70">
        <v>2.5</v>
      </c>
      <c r="C70" s="1">
        <v>3.1</v>
      </c>
      <c r="D70" s="1">
        <v>4.7</v>
      </c>
      <c r="E70" s="1">
        <v>11.2</v>
      </c>
      <c r="F70" s="1">
        <v>8.9</v>
      </c>
      <c r="G70" s="1">
        <v>11.2</v>
      </c>
      <c r="H70" s="1">
        <f>10 ^ ((-69- ((-79-90)/2))/ (10 * 2))</f>
        <v>5.9566214352901055</v>
      </c>
      <c r="I70">
        <v>2.5</v>
      </c>
    </row>
    <row r="72" spans="1:9" x14ac:dyDescent="0.25">
      <c r="A72" s="2" t="s">
        <v>16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</row>
    <row r="73" spans="1:9" x14ac:dyDescent="0.25">
      <c r="A73" s="2"/>
      <c r="B73">
        <v>0.5</v>
      </c>
      <c r="C73" s="1">
        <v>0.5</v>
      </c>
      <c r="D73" s="1">
        <v>0.7</v>
      </c>
      <c r="E73" s="1">
        <v>1.6</v>
      </c>
      <c r="F73" s="1">
        <v>1.1000000000000001</v>
      </c>
      <c r="G73" s="1">
        <v>2.2000000000000002</v>
      </c>
      <c r="H73" s="1">
        <v>0.7</v>
      </c>
      <c r="I73">
        <v>0.5</v>
      </c>
    </row>
    <row r="74" spans="1:9" x14ac:dyDescent="0.25">
      <c r="A74" s="2"/>
      <c r="B74">
        <v>1</v>
      </c>
      <c r="C74" s="1">
        <v>1</v>
      </c>
      <c r="D74" s="1">
        <v>1.3</v>
      </c>
      <c r="E74" s="1">
        <v>2.7</v>
      </c>
      <c r="F74" s="1">
        <v>1.5</v>
      </c>
      <c r="G74" s="1">
        <v>2.4</v>
      </c>
      <c r="H74" s="1">
        <v>1</v>
      </c>
      <c r="I74">
        <v>1</v>
      </c>
    </row>
    <row r="75" spans="1:9" x14ac:dyDescent="0.25">
      <c r="A75" s="2"/>
      <c r="B75">
        <v>1.5</v>
      </c>
      <c r="C75" s="1">
        <v>1.8</v>
      </c>
      <c r="D75" s="1">
        <v>1.6</v>
      </c>
      <c r="E75" s="1">
        <v>3.8</v>
      </c>
      <c r="F75" s="1">
        <v>4.2</v>
      </c>
      <c r="G75" s="1">
        <v>2.8</v>
      </c>
      <c r="H75" s="1">
        <f>10 ^ ((-69- ((-68-81)/2))/ (10 * 2))</f>
        <v>1.8836490894898008</v>
      </c>
      <c r="I75">
        <v>1.5</v>
      </c>
    </row>
    <row r="76" spans="1:9" x14ac:dyDescent="0.25">
      <c r="A76" s="2"/>
      <c r="B76">
        <v>2</v>
      </c>
      <c r="C76" s="1">
        <v>2.1</v>
      </c>
      <c r="D76" s="1">
        <v>2.2000000000000002</v>
      </c>
      <c r="E76" s="1">
        <v>5.3</v>
      </c>
      <c r="F76" s="1">
        <v>5</v>
      </c>
      <c r="G76" s="1">
        <v>4.5</v>
      </c>
      <c r="H76" s="1">
        <f>10 ^ ((-69- ((-69-82)/2))/ (10 * 2))</f>
        <v>2.1134890398366468</v>
      </c>
      <c r="I76">
        <v>2</v>
      </c>
    </row>
    <row r="77" spans="1:9" x14ac:dyDescent="0.25">
      <c r="A77" s="2"/>
      <c r="B77">
        <v>2.5</v>
      </c>
      <c r="C77" s="1">
        <v>3.1</v>
      </c>
      <c r="D77" s="1">
        <v>4.7</v>
      </c>
      <c r="E77" s="1">
        <v>11.2</v>
      </c>
      <c r="F77" s="1">
        <v>8.9</v>
      </c>
      <c r="G77" s="1">
        <v>11.2</v>
      </c>
      <c r="H77" s="1">
        <f>10 ^ ((-69- ((-79-90)/2))/ (10 * 2))</f>
        <v>5.9566214352901055</v>
      </c>
      <c r="I77">
        <v>2.5</v>
      </c>
    </row>
    <row r="79" spans="1:9" x14ac:dyDescent="0.25">
      <c r="A79" s="2" t="s">
        <v>17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</row>
    <row r="80" spans="1:9" x14ac:dyDescent="0.25">
      <c r="A80" s="2"/>
      <c r="B80">
        <v>0.5</v>
      </c>
      <c r="C80" s="1">
        <v>0.7</v>
      </c>
      <c r="D80" s="1">
        <v>0.7</v>
      </c>
      <c r="E80" s="1">
        <v>1.6</v>
      </c>
      <c r="F80" s="1">
        <v>1.1000000000000001</v>
      </c>
      <c r="G80" s="1">
        <v>2.2000000000000002</v>
      </c>
      <c r="H80" s="1">
        <v>0.7</v>
      </c>
      <c r="I80">
        <v>0.5</v>
      </c>
    </row>
    <row r="81" spans="1:9" s="3" customFormat="1" x14ac:dyDescent="0.25">
      <c r="A81" s="2"/>
      <c r="B81">
        <v>1</v>
      </c>
      <c r="C81" s="1">
        <v>1</v>
      </c>
      <c r="D81" s="1">
        <v>1.3</v>
      </c>
      <c r="E81" s="1">
        <v>2.7</v>
      </c>
      <c r="F81" s="1">
        <v>1.5</v>
      </c>
      <c r="G81" s="1">
        <v>2.4</v>
      </c>
      <c r="H81" s="1">
        <v>1</v>
      </c>
      <c r="I81">
        <v>1</v>
      </c>
    </row>
    <row r="82" spans="1:9" s="3" customFormat="1" x14ac:dyDescent="0.25">
      <c r="A82" s="2"/>
      <c r="B82">
        <v>1.5</v>
      </c>
      <c r="C82" s="1">
        <v>1.8</v>
      </c>
      <c r="D82" s="1">
        <v>1.6</v>
      </c>
      <c r="E82" s="1">
        <v>3.8</v>
      </c>
      <c r="F82" s="1">
        <v>4.2</v>
      </c>
      <c r="G82" s="1">
        <v>2.8</v>
      </c>
      <c r="H82" s="1">
        <f>10 ^ ((-69- ((-68-81)/2))/ (10 * 2))</f>
        <v>1.8836490894898008</v>
      </c>
      <c r="I82">
        <v>1.5</v>
      </c>
    </row>
    <row r="83" spans="1:9" s="3" customFormat="1" x14ac:dyDescent="0.25">
      <c r="A83" s="2"/>
      <c r="B83">
        <v>2</v>
      </c>
      <c r="C83" s="1">
        <v>2.1</v>
      </c>
      <c r="D83" s="1">
        <v>2.2000000000000002</v>
      </c>
      <c r="E83" s="1">
        <v>5.3</v>
      </c>
      <c r="F83" s="1">
        <v>5</v>
      </c>
      <c r="G83" s="1">
        <v>4.5</v>
      </c>
      <c r="H83" s="1">
        <f>10 ^ ((-69- ((-69-82)/2))/ (10 * 2))</f>
        <v>2.1134890398366468</v>
      </c>
      <c r="I83">
        <v>2</v>
      </c>
    </row>
    <row r="84" spans="1:9" s="3" customFormat="1" x14ac:dyDescent="0.25">
      <c r="A84" s="2"/>
      <c r="B84">
        <v>2.5</v>
      </c>
      <c r="C84" s="1">
        <v>3.1</v>
      </c>
      <c r="D84" s="1">
        <v>4.7</v>
      </c>
      <c r="E84" s="1">
        <v>11.2</v>
      </c>
      <c r="F84" s="1">
        <v>8.9</v>
      </c>
      <c r="G84" s="1">
        <v>11.2</v>
      </c>
      <c r="H84" s="1">
        <f>10 ^ ((-69- ((-79-90)/2))/ (10 * 2))</f>
        <v>5.9566214352901055</v>
      </c>
      <c r="I84">
        <v>2.5</v>
      </c>
    </row>
    <row r="85" spans="1:9" s="3" customFormat="1" x14ac:dyDescent="0.25">
      <c r="A85"/>
      <c r="B85"/>
      <c r="C85"/>
      <c r="D85"/>
      <c r="E85"/>
      <c r="F85"/>
      <c r="G85"/>
      <c r="H85"/>
      <c r="I85"/>
    </row>
    <row r="86" spans="1:9" s="3" customFormat="1" x14ac:dyDescent="0.25">
      <c r="A86"/>
      <c r="B86"/>
      <c r="C86"/>
      <c r="D86"/>
      <c r="E86"/>
      <c r="F86"/>
      <c r="G86"/>
      <c r="H86"/>
      <c r="I86"/>
    </row>
    <row r="87" spans="1:9" s="3" customFormat="1" x14ac:dyDescent="0.25"/>
    <row r="88" spans="1:9" s="3" customFormat="1" x14ac:dyDescent="0.25"/>
    <row r="89" spans="1:9" x14ac:dyDescent="0.25">
      <c r="A89" s="3"/>
      <c r="B89" s="3"/>
      <c r="C89" s="4"/>
      <c r="D89" s="4"/>
      <c r="E89" s="4"/>
      <c r="F89" s="4"/>
      <c r="G89" s="4"/>
      <c r="H89" s="4"/>
      <c r="I89" s="3"/>
    </row>
    <row r="90" spans="1:9" x14ac:dyDescent="0.25">
      <c r="A90" s="3"/>
      <c r="B90" s="3"/>
      <c r="C90" s="4"/>
      <c r="D90" s="4"/>
      <c r="E90" s="4"/>
      <c r="F90" s="4"/>
      <c r="G90" s="4"/>
      <c r="H90" s="4"/>
      <c r="I90" s="3"/>
    </row>
    <row r="91" spans="1:9" x14ac:dyDescent="0.25">
      <c r="A91" s="3"/>
      <c r="B91" s="3"/>
      <c r="C91" s="4"/>
      <c r="D91" s="4"/>
      <c r="E91" s="4"/>
      <c r="F91" s="4"/>
      <c r="G91" s="4"/>
      <c r="H91" s="4"/>
      <c r="I91" s="3"/>
    </row>
    <row r="92" spans="1:9" x14ac:dyDescent="0.25">
      <c r="A92" s="3"/>
      <c r="B92" s="3"/>
      <c r="C92" s="4"/>
      <c r="D92" s="4"/>
      <c r="E92" s="4"/>
      <c r="F92" s="4"/>
      <c r="G92" s="4"/>
      <c r="H92" s="4"/>
      <c r="I92" s="3"/>
    </row>
    <row r="93" spans="1:9" x14ac:dyDescent="0.25">
      <c r="A93" s="3"/>
      <c r="B93" s="3"/>
      <c r="C93" s="4"/>
      <c r="D93" s="4"/>
      <c r="E93" s="4"/>
      <c r="F93" s="4"/>
      <c r="G93" s="4"/>
      <c r="H93" s="4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E125" sqref="E125"/>
    </sheetView>
  </sheetViews>
  <sheetFormatPr defaultRowHeight="13.2" x14ac:dyDescent="0.25"/>
  <cols>
    <col min="1" max="1" width="28.77734375" customWidth="1"/>
    <col min="2" max="2" width="23.6640625" customWidth="1"/>
    <col min="3" max="3" width="26.33203125" customWidth="1"/>
    <col min="4" max="4" width="26.6640625" customWidth="1"/>
    <col min="5" max="5" width="21.8867187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41</v>
      </c>
      <c r="B2">
        <f>AVERAGE(B14:B16)</f>
        <v>17.333333333333332</v>
      </c>
      <c r="C2">
        <f>AVERAGE(C14:C16)</f>
        <v>-75</v>
      </c>
      <c r="D2">
        <v>2</v>
      </c>
      <c r="E2">
        <f>10 ^ ((-69- (C2))/ (10 * 2))</f>
        <v>1.9952623149688797</v>
      </c>
    </row>
    <row r="3" spans="1:5" x14ac:dyDescent="0.25">
      <c r="A3" t="s">
        <v>42</v>
      </c>
      <c r="B3">
        <f>AVERAGE(B22:B24)</f>
        <v>17.666666666666668</v>
      </c>
      <c r="C3">
        <f>AVERAGE(C22:C24)</f>
        <v>-75.333333333333329</v>
      </c>
      <c r="D3">
        <v>2</v>
      </c>
      <c r="E3">
        <f>10 ^ ((-69- (C3))/ (10 * 2))</f>
        <v>2.0733215734859543</v>
      </c>
    </row>
    <row r="4" spans="1:5" x14ac:dyDescent="0.25">
      <c r="A4" t="s">
        <v>43</v>
      </c>
      <c r="B4">
        <f>AVERAGE(B30:B32)</f>
        <v>35.666666666666664</v>
      </c>
      <c r="C4">
        <f>AVERAGE(C30:C32)</f>
        <v>-75.666666666666671</v>
      </c>
      <c r="D4">
        <v>2</v>
      </c>
      <c r="E4">
        <f>10 ^ ((-69- (C4))/ (10 * 2))</f>
        <v>2.1544346900318851</v>
      </c>
    </row>
    <row r="9" spans="1:5" x14ac:dyDescent="0.25">
      <c r="A9" t="s">
        <v>56</v>
      </c>
    </row>
    <row r="11" spans="1:5" x14ac:dyDescent="0.25">
      <c r="A11" s="26" t="s">
        <v>41</v>
      </c>
      <c r="B11" s="26"/>
      <c r="C11" s="26"/>
      <c r="D11" s="26"/>
      <c r="E11" s="26"/>
    </row>
    <row r="12" spans="1:5" x14ac:dyDescent="0.25">
      <c r="A12" s="8"/>
      <c r="B12" s="8"/>
      <c r="C12" s="8"/>
      <c r="D12" s="8"/>
      <c r="E12" s="8"/>
    </row>
    <row r="13" spans="1:5" x14ac:dyDescent="0.25">
      <c r="A13" s="8" t="s">
        <v>36</v>
      </c>
      <c r="B13" s="8" t="s">
        <v>37</v>
      </c>
      <c r="C13" s="8" t="s">
        <v>44</v>
      </c>
      <c r="D13" s="8" t="s">
        <v>39</v>
      </c>
      <c r="E13" s="8" t="s">
        <v>40</v>
      </c>
    </row>
    <row r="14" spans="1:5" x14ac:dyDescent="0.25">
      <c r="A14" s="8" t="s">
        <v>41</v>
      </c>
      <c r="B14" s="8">
        <v>18</v>
      </c>
      <c r="C14" s="8">
        <v>-74</v>
      </c>
      <c r="D14" s="8">
        <v>2</v>
      </c>
      <c r="E14" s="8">
        <f>10 ^ ((-69- (C14))/ (10 * 2))</f>
        <v>1.778279410038923</v>
      </c>
    </row>
    <row r="15" spans="1:5" x14ac:dyDescent="0.25">
      <c r="A15" s="8"/>
      <c r="B15" s="8">
        <v>17</v>
      </c>
      <c r="C15" s="8">
        <v>-76</v>
      </c>
      <c r="D15" s="8">
        <v>2</v>
      </c>
      <c r="E15" s="8">
        <f>10 ^ ((-69- (C15))/ (10 * 2))</f>
        <v>2.2387211385683394</v>
      </c>
    </row>
    <row r="16" spans="1:5" x14ac:dyDescent="0.25">
      <c r="A16" s="8"/>
      <c r="B16" s="8">
        <v>17</v>
      </c>
      <c r="C16" s="8">
        <v>-75</v>
      </c>
      <c r="D16" s="8">
        <v>2</v>
      </c>
      <c r="E16" s="8">
        <f>10 ^ ((-69- (C16))/ (10 * 2))</f>
        <v>1.9952623149688797</v>
      </c>
    </row>
    <row r="19" spans="1:5" x14ac:dyDescent="0.25">
      <c r="A19" s="27" t="s">
        <v>42</v>
      </c>
      <c r="B19" s="27"/>
      <c r="C19" s="27"/>
      <c r="D19" s="27"/>
      <c r="E19" s="27"/>
    </row>
    <row r="20" spans="1:5" x14ac:dyDescent="0.25">
      <c r="A20" s="9"/>
      <c r="B20" s="9"/>
      <c r="C20" s="9"/>
      <c r="D20" s="9"/>
      <c r="E20" s="9"/>
    </row>
    <row r="21" spans="1:5" x14ac:dyDescent="0.25">
      <c r="A21" s="9" t="s">
        <v>36</v>
      </c>
      <c r="B21" s="9" t="s">
        <v>37</v>
      </c>
      <c r="C21" s="9" t="s">
        <v>44</v>
      </c>
      <c r="D21" s="9" t="s">
        <v>39</v>
      </c>
      <c r="E21" s="9" t="s">
        <v>40</v>
      </c>
    </row>
    <row r="22" spans="1:5" x14ac:dyDescent="0.25">
      <c r="A22" s="9" t="s">
        <v>42</v>
      </c>
      <c r="B22" s="9">
        <v>18</v>
      </c>
      <c r="C22">
        <v>-75</v>
      </c>
      <c r="D22">
        <v>2</v>
      </c>
      <c r="E22" s="9">
        <f>10 ^ ((-69- (C22))/ (10 * 2))</f>
        <v>1.9952623149688797</v>
      </c>
    </row>
    <row r="23" spans="1:5" x14ac:dyDescent="0.25">
      <c r="A23" s="9"/>
      <c r="B23" s="9">
        <v>17</v>
      </c>
      <c r="C23">
        <v>-75</v>
      </c>
      <c r="D23">
        <v>2</v>
      </c>
      <c r="E23" s="9">
        <f>10 ^ ((-69- (C23))/ (10 * 2))</f>
        <v>1.9952623149688797</v>
      </c>
    </row>
    <row r="24" spans="1:5" x14ac:dyDescent="0.25">
      <c r="A24" s="9"/>
      <c r="B24" s="9">
        <v>18</v>
      </c>
      <c r="C24">
        <v>-76</v>
      </c>
      <c r="D24">
        <v>2</v>
      </c>
      <c r="E24" s="9">
        <f>10 ^ ((-69- (C24))/ (10 * 2))</f>
        <v>2.2387211385683394</v>
      </c>
    </row>
    <row r="27" spans="1:5" x14ac:dyDescent="0.25">
      <c r="A27" s="28" t="s">
        <v>43</v>
      </c>
      <c r="B27" s="28"/>
      <c r="C27" s="28"/>
      <c r="D27" s="28"/>
      <c r="E27" s="28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 t="s">
        <v>36</v>
      </c>
      <c r="B29" s="10" t="s">
        <v>37</v>
      </c>
      <c r="C29" s="10" t="s">
        <v>44</v>
      </c>
      <c r="D29" s="10" t="s">
        <v>39</v>
      </c>
      <c r="E29" s="10" t="s">
        <v>40</v>
      </c>
    </row>
    <row r="30" spans="1:5" x14ac:dyDescent="0.25">
      <c r="A30" s="10" t="s">
        <v>43</v>
      </c>
      <c r="B30" s="10">
        <v>35</v>
      </c>
      <c r="C30">
        <v>-76</v>
      </c>
      <c r="D30">
        <v>2</v>
      </c>
      <c r="E30" s="10">
        <f>10 ^ ((-69- (C30))/ (10 * 2))</f>
        <v>2.2387211385683394</v>
      </c>
    </row>
    <row r="31" spans="1:5" x14ac:dyDescent="0.25">
      <c r="A31" s="10"/>
      <c r="B31" s="10">
        <v>36</v>
      </c>
      <c r="C31">
        <v>-76</v>
      </c>
      <c r="D31">
        <v>2</v>
      </c>
      <c r="E31" s="10">
        <f>10 ^ ((-69- (C31))/ (10 * 2))</f>
        <v>2.2387211385683394</v>
      </c>
    </row>
    <row r="32" spans="1:5" x14ac:dyDescent="0.25">
      <c r="A32" s="10"/>
      <c r="B32" s="10">
        <v>36</v>
      </c>
      <c r="C32">
        <v>-75</v>
      </c>
      <c r="D32">
        <v>2</v>
      </c>
      <c r="E32" s="10">
        <f>10 ^ ((-69- (C32))/ (10 * 2))</f>
        <v>1.9952623149688797</v>
      </c>
    </row>
    <row r="36" spans="1:5" x14ac:dyDescent="0.25">
      <c r="A36" t="s">
        <v>57</v>
      </c>
    </row>
    <row r="37" spans="1:5" x14ac:dyDescent="0.25">
      <c r="A37" s="26" t="s">
        <v>41</v>
      </c>
      <c r="B37" s="26"/>
      <c r="C37" s="26"/>
      <c r="D37" s="26"/>
      <c r="E37" s="26"/>
    </row>
    <row r="38" spans="1:5" x14ac:dyDescent="0.25">
      <c r="A38" s="8"/>
      <c r="B38" s="8"/>
      <c r="C38" s="8"/>
      <c r="D38" s="8"/>
      <c r="E38" s="8"/>
    </row>
    <row r="39" spans="1:5" x14ac:dyDescent="0.25">
      <c r="A39" s="8" t="s">
        <v>36</v>
      </c>
      <c r="B39" s="8" t="s">
        <v>37</v>
      </c>
      <c r="C39" s="8" t="s">
        <v>44</v>
      </c>
      <c r="D39" s="8" t="s">
        <v>39</v>
      </c>
      <c r="E39" s="8" t="s">
        <v>40</v>
      </c>
    </row>
    <row r="40" spans="1:5" x14ac:dyDescent="0.25">
      <c r="A40" s="8" t="s">
        <v>41</v>
      </c>
      <c r="B40" s="8">
        <v>18</v>
      </c>
      <c r="C40" s="8">
        <v>-74</v>
      </c>
      <c r="D40" s="8">
        <v>2</v>
      </c>
      <c r="E40" s="8">
        <f>10 ^ ((-69- (C40))/ (10 * 2))</f>
        <v>1.778279410038923</v>
      </c>
    </row>
    <row r="41" spans="1:5" x14ac:dyDescent="0.25">
      <c r="A41" s="8"/>
      <c r="B41" s="8">
        <v>17</v>
      </c>
      <c r="C41" s="8">
        <v>-76</v>
      </c>
      <c r="D41" s="8">
        <v>2</v>
      </c>
      <c r="E41" s="8">
        <f>10 ^ ((-69- (C41))/ (10 * 2))</f>
        <v>2.2387211385683394</v>
      </c>
    </row>
    <row r="42" spans="1:5" x14ac:dyDescent="0.25">
      <c r="A42" s="8"/>
      <c r="B42" s="8">
        <v>17</v>
      </c>
      <c r="C42" s="8">
        <v>-75</v>
      </c>
      <c r="D42" s="8">
        <v>2</v>
      </c>
      <c r="E42" s="8">
        <f>10 ^ ((-69- (C42))/ (10 * 2))</f>
        <v>1.9952623149688797</v>
      </c>
    </row>
    <row r="45" spans="1:5" x14ac:dyDescent="0.25">
      <c r="A45" s="27" t="s">
        <v>42</v>
      </c>
      <c r="B45" s="27"/>
      <c r="C45" s="27"/>
      <c r="D45" s="27"/>
      <c r="E45" s="27"/>
    </row>
    <row r="46" spans="1:5" x14ac:dyDescent="0.25">
      <c r="A46" s="9"/>
      <c r="B46" s="9"/>
      <c r="C46" s="9"/>
      <c r="D46" s="9"/>
      <c r="E46" s="9"/>
    </row>
    <row r="47" spans="1:5" x14ac:dyDescent="0.25">
      <c r="A47" s="9" t="s">
        <v>36</v>
      </c>
      <c r="B47" s="9" t="s">
        <v>37</v>
      </c>
      <c r="C47" s="9" t="s">
        <v>44</v>
      </c>
      <c r="D47" s="9" t="s">
        <v>39</v>
      </c>
      <c r="E47" s="9" t="s">
        <v>40</v>
      </c>
    </row>
    <row r="48" spans="1:5" x14ac:dyDescent="0.25">
      <c r="A48" s="9" t="s">
        <v>42</v>
      </c>
      <c r="B48" s="9">
        <v>18</v>
      </c>
      <c r="C48">
        <v>-75</v>
      </c>
      <c r="D48">
        <v>2</v>
      </c>
      <c r="E48" s="9">
        <f>10 ^ ((-69- (C48))/ (10 * 2))</f>
        <v>1.9952623149688797</v>
      </c>
    </row>
    <row r="49" spans="1:5" x14ac:dyDescent="0.25">
      <c r="A49" s="9"/>
      <c r="B49" s="9">
        <v>17</v>
      </c>
      <c r="C49">
        <v>-75</v>
      </c>
      <c r="D49">
        <v>2</v>
      </c>
      <c r="E49" s="9">
        <f>10 ^ ((-69- (C49))/ (10 * 2))</f>
        <v>1.9952623149688797</v>
      </c>
    </row>
    <row r="50" spans="1:5" x14ac:dyDescent="0.25">
      <c r="A50" s="9"/>
      <c r="B50" s="9">
        <v>18</v>
      </c>
      <c r="C50">
        <v>-76</v>
      </c>
      <c r="D50">
        <v>2</v>
      </c>
      <c r="E50" s="9">
        <f>10 ^ ((-69- (C50))/ (10 * 2))</f>
        <v>2.2387211385683394</v>
      </c>
    </row>
    <row r="53" spans="1:5" x14ac:dyDescent="0.25">
      <c r="A53" s="28" t="s">
        <v>43</v>
      </c>
      <c r="B53" s="28"/>
      <c r="C53" s="28"/>
      <c r="D53" s="28"/>
      <c r="E53" s="28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 t="s">
        <v>36</v>
      </c>
      <c r="B55" s="10" t="s">
        <v>37</v>
      </c>
      <c r="C55" s="10" t="s">
        <v>44</v>
      </c>
      <c r="D55" s="10" t="s">
        <v>39</v>
      </c>
      <c r="E55" s="10" t="s">
        <v>40</v>
      </c>
    </row>
    <row r="56" spans="1:5" x14ac:dyDescent="0.25">
      <c r="A56" s="10" t="s">
        <v>43</v>
      </c>
      <c r="B56" s="10">
        <v>35</v>
      </c>
      <c r="C56">
        <v>-76</v>
      </c>
      <c r="D56">
        <v>2</v>
      </c>
      <c r="E56" s="10">
        <f>10 ^ ((-69- (C56))/ (10 * 2))</f>
        <v>2.2387211385683394</v>
      </c>
    </row>
    <row r="57" spans="1:5" x14ac:dyDescent="0.25">
      <c r="A57" s="10"/>
      <c r="B57" s="10">
        <v>36</v>
      </c>
      <c r="C57">
        <v>-76</v>
      </c>
      <c r="D57">
        <v>2</v>
      </c>
      <c r="E57" s="10">
        <f>10 ^ ((-69- (C57))/ (10 * 2))</f>
        <v>2.2387211385683394</v>
      </c>
    </row>
    <row r="58" spans="1:5" x14ac:dyDescent="0.25">
      <c r="A58" s="10"/>
      <c r="B58" s="10">
        <v>36</v>
      </c>
      <c r="C58">
        <v>-75</v>
      </c>
      <c r="D58">
        <v>2</v>
      </c>
      <c r="E58" s="10">
        <f>10 ^ ((-69- (C58))/ (10 * 2))</f>
        <v>1.9952623149688797</v>
      </c>
    </row>
    <row r="62" spans="1:5" x14ac:dyDescent="0.25">
      <c r="A62" t="s">
        <v>58</v>
      </c>
    </row>
    <row r="63" spans="1:5" x14ac:dyDescent="0.25">
      <c r="A63" s="26" t="s">
        <v>41</v>
      </c>
      <c r="B63" s="26"/>
      <c r="C63" s="26"/>
      <c r="D63" s="26"/>
      <c r="E63" s="26"/>
    </row>
    <row r="64" spans="1:5" x14ac:dyDescent="0.25">
      <c r="A64" s="8"/>
      <c r="B64" s="8"/>
      <c r="C64" s="8"/>
      <c r="D64" s="8"/>
      <c r="E64" s="8"/>
    </row>
    <row r="65" spans="1:5" x14ac:dyDescent="0.25">
      <c r="A65" s="8" t="s">
        <v>36</v>
      </c>
      <c r="B65" s="8" t="s">
        <v>37</v>
      </c>
      <c r="C65" s="8" t="s">
        <v>44</v>
      </c>
      <c r="D65" s="8" t="s">
        <v>39</v>
      </c>
      <c r="E65" s="8" t="s">
        <v>40</v>
      </c>
    </row>
    <row r="66" spans="1:5" x14ac:dyDescent="0.25">
      <c r="A66" s="8" t="s">
        <v>41</v>
      </c>
      <c r="B66" s="8">
        <v>18</v>
      </c>
      <c r="C66" s="8">
        <v>-74</v>
      </c>
      <c r="D66" s="8">
        <v>2</v>
      </c>
      <c r="E66" s="8">
        <f>10 ^ ((-69- (C66))/ (10 * 2))</f>
        <v>1.778279410038923</v>
      </c>
    </row>
    <row r="67" spans="1:5" x14ac:dyDescent="0.25">
      <c r="A67" s="8"/>
      <c r="B67" s="8">
        <v>17</v>
      </c>
      <c r="C67" s="8">
        <v>-76</v>
      </c>
      <c r="D67" s="8">
        <v>2</v>
      </c>
      <c r="E67" s="8">
        <f>10 ^ ((-69- (C67))/ (10 * 2))</f>
        <v>2.2387211385683394</v>
      </c>
    </row>
    <row r="68" spans="1:5" x14ac:dyDescent="0.25">
      <c r="A68" s="8"/>
      <c r="B68" s="8">
        <v>17</v>
      </c>
      <c r="C68" s="8">
        <v>-75</v>
      </c>
      <c r="D68" s="8">
        <v>2</v>
      </c>
      <c r="E68" s="8">
        <f>10 ^ ((-69- (C68))/ (10 * 2))</f>
        <v>1.9952623149688797</v>
      </c>
    </row>
    <row r="71" spans="1:5" x14ac:dyDescent="0.25">
      <c r="A71" s="27" t="s">
        <v>42</v>
      </c>
      <c r="B71" s="27"/>
      <c r="C71" s="27"/>
      <c r="D71" s="27"/>
      <c r="E71" s="27"/>
    </row>
    <row r="72" spans="1:5" x14ac:dyDescent="0.25">
      <c r="A72" s="9"/>
      <c r="B72" s="9"/>
      <c r="C72" s="9"/>
      <c r="D72" s="9"/>
      <c r="E72" s="9"/>
    </row>
    <row r="73" spans="1:5" x14ac:dyDescent="0.25">
      <c r="A73" s="9" t="s">
        <v>36</v>
      </c>
      <c r="B73" s="9" t="s">
        <v>37</v>
      </c>
      <c r="C73" s="9" t="s">
        <v>44</v>
      </c>
      <c r="D73" s="9" t="s">
        <v>39</v>
      </c>
      <c r="E73" s="9" t="s">
        <v>40</v>
      </c>
    </row>
    <row r="74" spans="1:5" x14ac:dyDescent="0.25">
      <c r="A74" s="9" t="s">
        <v>42</v>
      </c>
      <c r="B74" s="9">
        <v>18</v>
      </c>
      <c r="C74">
        <v>-75</v>
      </c>
      <c r="D74">
        <v>2</v>
      </c>
      <c r="E74" s="9">
        <f>10 ^ ((-69- (C74))/ (10 * 2))</f>
        <v>1.9952623149688797</v>
      </c>
    </row>
    <row r="75" spans="1:5" x14ac:dyDescent="0.25">
      <c r="A75" s="9"/>
      <c r="B75" s="9">
        <v>17</v>
      </c>
      <c r="C75">
        <v>-75</v>
      </c>
      <c r="D75">
        <v>2</v>
      </c>
      <c r="E75" s="9">
        <f>10 ^ ((-69- (C75))/ (10 * 2))</f>
        <v>1.9952623149688797</v>
      </c>
    </row>
    <row r="76" spans="1:5" x14ac:dyDescent="0.25">
      <c r="A76" s="9"/>
      <c r="B76" s="9">
        <v>18</v>
      </c>
      <c r="C76">
        <v>-76</v>
      </c>
      <c r="D76">
        <v>2</v>
      </c>
      <c r="E76" s="9">
        <f>10 ^ ((-69- (C76))/ (10 * 2))</f>
        <v>2.2387211385683394</v>
      </c>
    </row>
    <row r="79" spans="1:5" x14ac:dyDescent="0.25">
      <c r="A79" s="28" t="s">
        <v>43</v>
      </c>
      <c r="B79" s="28"/>
      <c r="C79" s="28"/>
      <c r="D79" s="28"/>
      <c r="E79" s="28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 t="s">
        <v>36</v>
      </c>
      <c r="B81" s="10" t="s">
        <v>37</v>
      </c>
      <c r="C81" s="10" t="s">
        <v>44</v>
      </c>
      <c r="D81" s="10" t="s">
        <v>39</v>
      </c>
      <c r="E81" s="10" t="s">
        <v>40</v>
      </c>
    </row>
    <row r="82" spans="1:5" x14ac:dyDescent="0.25">
      <c r="A82" s="10" t="s">
        <v>43</v>
      </c>
      <c r="B82" s="10">
        <v>35</v>
      </c>
      <c r="C82">
        <v>-76</v>
      </c>
      <c r="D82">
        <v>2</v>
      </c>
      <c r="E82" s="10">
        <f>10 ^ ((-69- (C82))/ (10 * 2))</f>
        <v>2.2387211385683394</v>
      </c>
    </row>
    <row r="83" spans="1:5" x14ac:dyDescent="0.25">
      <c r="A83" s="10"/>
      <c r="B83" s="10">
        <v>36</v>
      </c>
      <c r="C83">
        <v>-76</v>
      </c>
      <c r="D83">
        <v>2</v>
      </c>
      <c r="E83" s="10">
        <f>10 ^ ((-69- (C83))/ (10 * 2))</f>
        <v>2.2387211385683394</v>
      </c>
    </row>
    <row r="84" spans="1:5" x14ac:dyDescent="0.25">
      <c r="A84" s="10"/>
      <c r="B84" s="10">
        <v>36</v>
      </c>
      <c r="C84">
        <v>-75</v>
      </c>
      <c r="D84">
        <v>2</v>
      </c>
      <c r="E84" s="10">
        <f>10 ^ ((-69- (C84))/ (10 * 2))</f>
        <v>1.9952623149688797</v>
      </c>
    </row>
    <row r="88" spans="1:5" x14ac:dyDescent="0.25">
      <c r="A88" t="s">
        <v>59</v>
      </c>
    </row>
    <row r="89" spans="1:5" x14ac:dyDescent="0.25">
      <c r="A89" s="26" t="s">
        <v>41</v>
      </c>
      <c r="B89" s="26"/>
      <c r="C89" s="26"/>
      <c r="D89" s="26"/>
      <c r="E89" s="26"/>
    </row>
    <row r="90" spans="1:5" x14ac:dyDescent="0.25">
      <c r="A90" s="8"/>
      <c r="B90" s="8"/>
      <c r="C90" s="8"/>
      <c r="D90" s="8"/>
      <c r="E90" s="8"/>
    </row>
    <row r="91" spans="1:5" x14ac:dyDescent="0.25">
      <c r="A91" s="8" t="s">
        <v>36</v>
      </c>
      <c r="B91" s="8" t="s">
        <v>37</v>
      </c>
      <c r="C91" s="8" t="s">
        <v>44</v>
      </c>
      <c r="D91" s="8" t="s">
        <v>39</v>
      </c>
      <c r="E91" s="8" t="s">
        <v>40</v>
      </c>
    </row>
    <row r="92" spans="1:5" x14ac:dyDescent="0.25">
      <c r="A92" s="8" t="s">
        <v>41</v>
      </c>
      <c r="B92" s="8">
        <v>18</v>
      </c>
      <c r="C92" s="8">
        <v>-74</v>
      </c>
      <c r="D92" s="8">
        <v>2</v>
      </c>
      <c r="E92" s="8">
        <f>10 ^ ((-69- (C92))/ (10 * 2))</f>
        <v>1.778279410038923</v>
      </c>
    </row>
    <row r="93" spans="1:5" x14ac:dyDescent="0.25">
      <c r="A93" s="8"/>
      <c r="B93" s="8">
        <v>17</v>
      </c>
      <c r="C93" s="8">
        <v>-76</v>
      </c>
      <c r="D93" s="8">
        <v>2</v>
      </c>
      <c r="E93" s="8">
        <f>10 ^ ((-69- (C93))/ (10 * 2))</f>
        <v>2.2387211385683394</v>
      </c>
    </row>
    <row r="94" spans="1:5" x14ac:dyDescent="0.25">
      <c r="A94" s="8"/>
      <c r="B94" s="8">
        <v>17</v>
      </c>
      <c r="C94" s="8">
        <v>-75</v>
      </c>
      <c r="D94" s="8">
        <v>2</v>
      </c>
      <c r="E94" s="8">
        <f>10 ^ ((-69- (C94))/ (10 * 2))</f>
        <v>1.9952623149688797</v>
      </c>
    </row>
    <row r="97" spans="1:5" x14ac:dyDescent="0.25">
      <c r="A97" s="27" t="s">
        <v>42</v>
      </c>
      <c r="B97" s="27"/>
      <c r="C97" s="27"/>
      <c r="D97" s="27"/>
      <c r="E97" s="27"/>
    </row>
    <row r="98" spans="1:5" x14ac:dyDescent="0.25">
      <c r="A98" s="9"/>
      <c r="B98" s="9"/>
      <c r="C98" s="9"/>
      <c r="D98" s="9"/>
      <c r="E98" s="9"/>
    </row>
    <row r="99" spans="1:5" x14ac:dyDescent="0.25">
      <c r="A99" s="9" t="s">
        <v>36</v>
      </c>
      <c r="B99" s="9" t="s">
        <v>37</v>
      </c>
      <c r="C99" s="9" t="s">
        <v>44</v>
      </c>
      <c r="D99" s="9" t="s">
        <v>39</v>
      </c>
      <c r="E99" s="9" t="s">
        <v>40</v>
      </c>
    </row>
    <row r="100" spans="1:5" x14ac:dyDescent="0.25">
      <c r="A100" s="9" t="s">
        <v>42</v>
      </c>
      <c r="B100" s="9">
        <v>18</v>
      </c>
      <c r="C100">
        <v>-75</v>
      </c>
      <c r="D100">
        <v>2</v>
      </c>
      <c r="E100" s="9">
        <f>10 ^ ((-69- (C100))/ (10 * 2))</f>
        <v>1.9952623149688797</v>
      </c>
    </row>
    <row r="101" spans="1:5" x14ac:dyDescent="0.25">
      <c r="A101" s="9"/>
      <c r="B101" s="9">
        <v>17</v>
      </c>
      <c r="C101">
        <v>-75</v>
      </c>
      <c r="D101">
        <v>2</v>
      </c>
      <c r="E101" s="9">
        <f>10 ^ ((-69- (C101))/ (10 * 2))</f>
        <v>1.9952623149688797</v>
      </c>
    </row>
    <row r="102" spans="1:5" x14ac:dyDescent="0.25">
      <c r="A102" s="9"/>
      <c r="B102" s="9">
        <v>18</v>
      </c>
      <c r="C102">
        <v>-76</v>
      </c>
      <c r="D102">
        <v>2</v>
      </c>
      <c r="E102" s="9">
        <f>10 ^ ((-69- (C102))/ (10 * 2))</f>
        <v>2.2387211385683394</v>
      </c>
    </row>
    <row r="105" spans="1:5" x14ac:dyDescent="0.25">
      <c r="A105" s="28" t="s">
        <v>43</v>
      </c>
      <c r="B105" s="28"/>
      <c r="C105" s="28"/>
      <c r="D105" s="28"/>
      <c r="E105" s="28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 t="s">
        <v>36</v>
      </c>
      <c r="B107" s="10" t="s">
        <v>37</v>
      </c>
      <c r="C107" s="10" t="s">
        <v>44</v>
      </c>
      <c r="D107" s="10" t="s">
        <v>39</v>
      </c>
      <c r="E107" s="10" t="s">
        <v>40</v>
      </c>
    </row>
    <row r="108" spans="1:5" x14ac:dyDescent="0.25">
      <c r="A108" s="10" t="s">
        <v>43</v>
      </c>
      <c r="B108" s="10">
        <v>35</v>
      </c>
      <c r="C108">
        <v>-76</v>
      </c>
      <c r="D108">
        <v>2</v>
      </c>
      <c r="E108" s="10">
        <f>10 ^ ((-69- (C108))/ (10 * 2))</f>
        <v>2.2387211385683394</v>
      </c>
    </row>
    <row r="109" spans="1:5" x14ac:dyDescent="0.25">
      <c r="A109" s="10"/>
      <c r="B109" s="10">
        <v>36</v>
      </c>
      <c r="C109">
        <v>-76</v>
      </c>
      <c r="D109">
        <v>2</v>
      </c>
      <c r="E109" s="10">
        <f>10 ^ ((-69- (C109))/ (10 * 2))</f>
        <v>2.2387211385683394</v>
      </c>
    </row>
    <row r="110" spans="1:5" x14ac:dyDescent="0.25">
      <c r="A110" s="10"/>
      <c r="B110" s="10">
        <v>36</v>
      </c>
      <c r="C110">
        <v>-75</v>
      </c>
      <c r="D110">
        <v>2</v>
      </c>
      <c r="E110" s="10">
        <f>10 ^ ((-69- (C110))/ (10 * 2))</f>
        <v>1.9952623149688797</v>
      </c>
    </row>
    <row r="118" spans="2:7" x14ac:dyDescent="0.25">
      <c r="C118" s="29" t="s">
        <v>45</v>
      </c>
      <c r="D118" s="29"/>
      <c r="E118" s="29"/>
      <c r="F118" t="s">
        <v>0</v>
      </c>
    </row>
    <row r="119" spans="2:7" x14ac:dyDescent="0.25">
      <c r="C119" t="s">
        <v>41</v>
      </c>
      <c r="D119" t="s">
        <v>42</v>
      </c>
      <c r="E119" t="s">
        <v>43</v>
      </c>
      <c r="F119" t="s">
        <v>46</v>
      </c>
    </row>
    <row r="120" spans="2:7" x14ac:dyDescent="0.25">
      <c r="B120" t="s">
        <v>47</v>
      </c>
      <c r="C120">
        <f>E14</f>
        <v>1.778279410038923</v>
      </c>
      <c r="D120">
        <f>E22</f>
        <v>1.9952623149688797</v>
      </c>
      <c r="E120">
        <f>E30</f>
        <v>2.2387211385683394</v>
      </c>
      <c r="F120">
        <f>D2</f>
        <v>2</v>
      </c>
    </row>
    <row r="121" spans="2:7" x14ac:dyDescent="0.25">
      <c r="B121" t="s">
        <v>48</v>
      </c>
      <c r="C121">
        <f>E15</f>
        <v>2.2387211385683394</v>
      </c>
      <c r="D121">
        <f>E23</f>
        <v>1.9952623149688797</v>
      </c>
      <c r="E121">
        <f>E31</f>
        <v>2.2387211385683394</v>
      </c>
      <c r="F121">
        <f>D3</f>
        <v>2</v>
      </c>
    </row>
    <row r="122" spans="2:7" x14ac:dyDescent="0.25">
      <c r="B122" t="s">
        <v>49</v>
      </c>
      <c r="C122">
        <f>E16</f>
        <v>1.9952623149688797</v>
      </c>
      <c r="D122">
        <f>E24</f>
        <v>2.2387211385683394</v>
      </c>
      <c r="E122">
        <f>E32</f>
        <v>1.9952623149688797</v>
      </c>
      <c r="F122">
        <f>D4</f>
        <v>2</v>
      </c>
    </row>
    <row r="123" spans="2:7" x14ac:dyDescent="0.25">
      <c r="B123" t="s">
        <v>0</v>
      </c>
      <c r="C123">
        <v>1</v>
      </c>
      <c r="D123">
        <v>1.82</v>
      </c>
      <c r="E123">
        <v>2.2799999999999998</v>
      </c>
    </row>
    <row r="124" spans="2:7" x14ac:dyDescent="0.25">
      <c r="C124" t="s">
        <v>23</v>
      </c>
      <c r="D124" t="s">
        <v>24</v>
      </c>
      <c r="E124" t="s">
        <v>25</v>
      </c>
      <c r="F124" t="s">
        <v>46</v>
      </c>
      <c r="G124" t="s">
        <v>50</v>
      </c>
    </row>
    <row r="125" spans="2:7" x14ac:dyDescent="0.25">
      <c r="B125" t="s">
        <v>41</v>
      </c>
      <c r="C125">
        <f>C120</f>
        <v>1.778279410038923</v>
      </c>
      <c r="D125">
        <f>C121</f>
        <v>2.2387211385683394</v>
      </c>
      <c r="E125">
        <f>C122</f>
        <v>1.9952623149688797</v>
      </c>
      <c r="F125">
        <v>1</v>
      </c>
      <c r="G125" s="1">
        <f>STDEVA(C125:E125)</f>
        <v>0.23034769559350646</v>
      </c>
    </row>
    <row r="126" spans="2:7" x14ac:dyDescent="0.25">
      <c r="B126" t="s">
        <v>42</v>
      </c>
      <c r="C126">
        <f>D120</f>
        <v>1.9952623149688797</v>
      </c>
      <c r="D126">
        <f>D121</f>
        <v>1.9952623149688797</v>
      </c>
      <c r="E126">
        <f>D122</f>
        <v>2.2387211385683394</v>
      </c>
      <c r="F126">
        <f>F121</f>
        <v>2</v>
      </c>
      <c r="G126" s="1">
        <f>STDEVA(C126:E126)</f>
        <v>0.14056101734173768</v>
      </c>
    </row>
    <row r="127" spans="2:7" x14ac:dyDescent="0.25">
      <c r="B127" t="s">
        <v>43</v>
      </c>
      <c r="C127">
        <f>E120</f>
        <v>2.2387211385683394</v>
      </c>
      <c r="D127">
        <f>E121</f>
        <v>2.2387211385683394</v>
      </c>
      <c r="E127">
        <f>E122</f>
        <v>1.9952623149688797</v>
      </c>
      <c r="F127">
        <f>F122</f>
        <v>2</v>
      </c>
      <c r="G127" s="1">
        <f>STDEVA(C127:E127)</f>
        <v>0.14056101734173768</v>
      </c>
    </row>
    <row r="128" spans="2:7" x14ac:dyDescent="0.25">
      <c r="B128" t="s">
        <v>0</v>
      </c>
      <c r="C128">
        <f>F120</f>
        <v>2</v>
      </c>
      <c r="D128">
        <f>F126</f>
        <v>2</v>
      </c>
      <c r="E128">
        <f>F127</f>
        <v>2</v>
      </c>
    </row>
    <row r="130" spans="1:5" x14ac:dyDescent="0.25">
      <c r="B130" t="s">
        <v>51</v>
      </c>
      <c r="C130" t="s">
        <v>34</v>
      </c>
      <c r="D130" t="s">
        <v>21</v>
      </c>
      <c r="E130" t="s">
        <v>52</v>
      </c>
    </row>
    <row r="131" spans="1:5" x14ac:dyDescent="0.25">
      <c r="B131" t="s">
        <v>41</v>
      </c>
      <c r="C131">
        <f>AVERAGE(C125:E125)</f>
        <v>2.0040876211920473</v>
      </c>
      <c r="D131">
        <v>2</v>
      </c>
      <c r="E131" s="1">
        <f>G125</f>
        <v>0.23034769559350646</v>
      </c>
    </row>
    <row r="132" spans="1:5" x14ac:dyDescent="0.25">
      <c r="A132" t="s">
        <v>53</v>
      </c>
      <c r="B132" t="s">
        <v>42</v>
      </c>
      <c r="C132">
        <f>AVERAGE(C126:E126)</f>
        <v>2.0764152561686995</v>
      </c>
      <c r="D132">
        <v>2</v>
      </c>
      <c r="E132" s="1">
        <f>G126</f>
        <v>0.14056101734173768</v>
      </c>
    </row>
    <row r="133" spans="1:5" x14ac:dyDescent="0.25">
      <c r="B133" t="s">
        <v>43</v>
      </c>
      <c r="C133">
        <f>AVERAGE(C127:E127)</f>
        <v>2.1575681973685197</v>
      </c>
      <c r="D133">
        <v>2</v>
      </c>
      <c r="E133" s="1">
        <f>G127</f>
        <v>0.14056101734173768</v>
      </c>
    </row>
    <row r="135" spans="1:5" x14ac:dyDescent="0.25">
      <c r="B135" t="s">
        <v>51</v>
      </c>
      <c r="C135" t="s">
        <v>34</v>
      </c>
      <c r="D135" t="s">
        <v>21</v>
      </c>
      <c r="E135" t="s">
        <v>52</v>
      </c>
    </row>
    <row r="136" spans="1:5" ht="15.6" x14ac:dyDescent="0.25">
      <c r="B136" t="s">
        <v>41</v>
      </c>
      <c r="C136">
        <v>1.1000000000000001</v>
      </c>
      <c r="D136" s="11">
        <v>1</v>
      </c>
      <c r="E136">
        <v>0.06</v>
      </c>
    </row>
    <row r="137" spans="1:5" ht="15.6" x14ac:dyDescent="0.25">
      <c r="A137" t="s">
        <v>54</v>
      </c>
      <c r="B137" t="s">
        <v>42</v>
      </c>
      <c r="C137">
        <v>1.5</v>
      </c>
      <c r="D137" s="11">
        <v>1.5</v>
      </c>
      <c r="E137">
        <v>0.1</v>
      </c>
    </row>
    <row r="138" spans="1:5" ht="15.6" x14ac:dyDescent="0.25">
      <c r="B138" t="s">
        <v>43</v>
      </c>
      <c r="C138">
        <v>2.2000000000000002</v>
      </c>
      <c r="D138" s="11">
        <v>2.5</v>
      </c>
      <c r="E138">
        <v>0.21</v>
      </c>
    </row>
    <row r="139" spans="1:5" ht="15.6" x14ac:dyDescent="0.25">
      <c r="B139" t="s">
        <v>55</v>
      </c>
      <c r="C139">
        <v>1.3</v>
      </c>
      <c r="D139" s="11">
        <v>1.5</v>
      </c>
      <c r="E139">
        <v>0.08</v>
      </c>
    </row>
  </sheetData>
  <mergeCells count="13">
    <mergeCell ref="A11:E11"/>
    <mergeCell ref="A19:E19"/>
    <mergeCell ref="A27:E27"/>
    <mergeCell ref="C118:E118"/>
    <mergeCell ref="A79:E79"/>
    <mergeCell ref="A89:E89"/>
    <mergeCell ref="A97:E97"/>
    <mergeCell ref="A105:E105"/>
    <mergeCell ref="A37:E37"/>
    <mergeCell ref="A45:E45"/>
    <mergeCell ref="A53:E53"/>
    <mergeCell ref="A63:E63"/>
    <mergeCell ref="A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16" workbookViewId="0">
      <selection activeCell="K64" sqref="K64"/>
    </sheetView>
  </sheetViews>
  <sheetFormatPr defaultRowHeight="13.2" x14ac:dyDescent="0.25"/>
  <cols>
    <col min="1" max="1" width="26.6640625" customWidth="1"/>
    <col min="2" max="2" width="25.77734375" customWidth="1"/>
    <col min="3" max="3" width="19.33203125" customWidth="1"/>
    <col min="4" max="4" width="27.5546875" customWidth="1"/>
    <col min="5" max="5" width="19.33203125" customWidth="1"/>
    <col min="6" max="6" width="9.55468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6" ht="15.6" x14ac:dyDescent="0.25">
      <c r="A2" s="11" t="s">
        <v>41</v>
      </c>
      <c r="B2">
        <f>AVERAGE(B11:B14)</f>
        <v>17.25</v>
      </c>
      <c r="C2" s="11">
        <f>AVERAGEA(C30:C33)</f>
        <v>-72.5</v>
      </c>
      <c r="D2" s="11">
        <v>1</v>
      </c>
      <c r="E2" s="11">
        <f>10 ^ ((-69- (C2))/ (10 * 2))</f>
        <v>1.4962356560944334</v>
      </c>
    </row>
    <row r="3" spans="1:6" ht="15.6" x14ac:dyDescent="0.25">
      <c r="A3" s="11" t="s">
        <v>42</v>
      </c>
      <c r="B3">
        <f>AVERAGEA(B30:B33)</f>
        <v>17.5</v>
      </c>
      <c r="C3" s="11">
        <f>AVERAGE(C30:C33)</f>
        <v>-72.5</v>
      </c>
      <c r="D3" s="11">
        <v>1.5</v>
      </c>
      <c r="E3" s="11">
        <f>10 ^ ((-69- (C3))/ (10 * 2))</f>
        <v>1.4962356560944334</v>
      </c>
    </row>
    <row r="4" spans="1:6" ht="15.6" x14ac:dyDescent="0.25">
      <c r="A4" s="11" t="s">
        <v>43</v>
      </c>
      <c r="B4">
        <f>AVERAGE(B48:B51)</f>
        <v>35.5</v>
      </c>
      <c r="C4" s="11">
        <f>AVERAGEA(C48:C51)</f>
        <v>-75.75</v>
      </c>
      <c r="D4" s="11">
        <v>2.5</v>
      </c>
      <c r="E4" s="11">
        <f>10 ^ ((-69- (C4))/ (10 * 2))</f>
        <v>2.1752040340195231</v>
      </c>
    </row>
    <row r="5" spans="1:6" ht="15.6" x14ac:dyDescent="0.25">
      <c r="A5" s="11" t="s">
        <v>60</v>
      </c>
      <c r="B5">
        <f>AVERAGE(B66:B69)</f>
        <v>35.25</v>
      </c>
      <c r="C5" s="11">
        <f>AVERAGE(C66:C69)</f>
        <v>-71.25</v>
      </c>
      <c r="D5" s="11">
        <v>1.5</v>
      </c>
      <c r="E5" s="11">
        <f>10 ^ ((-69- (C5))/ (10 * 2))</f>
        <v>1.2956866975170196</v>
      </c>
    </row>
    <row r="8" spans="1:6" x14ac:dyDescent="0.25">
      <c r="A8" s="26" t="s">
        <v>41</v>
      </c>
      <c r="B8" s="26"/>
      <c r="C8" s="26"/>
      <c r="D8" s="26"/>
      <c r="E8" s="26"/>
    </row>
    <row r="9" spans="1:6" x14ac:dyDescent="0.25">
      <c r="A9" s="8"/>
      <c r="B9" s="8"/>
      <c r="C9" s="8"/>
      <c r="D9" s="8"/>
      <c r="E9" s="8"/>
    </row>
    <row r="10" spans="1:6" x14ac:dyDescent="0.25">
      <c r="A10" s="8" t="s">
        <v>36</v>
      </c>
      <c r="B10" s="8" t="s">
        <v>37</v>
      </c>
      <c r="C10" s="8" t="s">
        <v>44</v>
      </c>
      <c r="D10" s="8" t="s">
        <v>39</v>
      </c>
      <c r="E10" s="8" t="s">
        <v>40</v>
      </c>
      <c r="F10" s="8" t="s">
        <v>61</v>
      </c>
    </row>
    <row r="11" spans="1:6" x14ac:dyDescent="0.25">
      <c r="A11" s="8" t="s">
        <v>41</v>
      </c>
      <c r="B11" s="8">
        <v>17</v>
      </c>
      <c r="C11" s="8">
        <v>-70</v>
      </c>
      <c r="D11" s="8">
        <v>1</v>
      </c>
      <c r="E11" s="8">
        <f t="shared" ref="E11:E20" si="0">10 ^ ((-69- (C11))/ (10 * 2))</f>
        <v>1.1220184543019636</v>
      </c>
      <c r="F11">
        <f>AVERAGE(E11:E22)</f>
        <v>1.1113054591907914</v>
      </c>
    </row>
    <row r="12" spans="1:6" x14ac:dyDescent="0.25">
      <c r="A12" s="8"/>
      <c r="B12" s="8">
        <v>18</v>
      </c>
      <c r="C12" s="8">
        <v>-70</v>
      </c>
      <c r="D12" s="8">
        <v>1</v>
      </c>
      <c r="E12" s="8">
        <f t="shared" si="0"/>
        <v>1.1220184543019636</v>
      </c>
    </row>
    <row r="13" spans="1:6" x14ac:dyDescent="0.25">
      <c r="A13" s="8"/>
      <c r="B13" s="8">
        <v>17</v>
      </c>
      <c r="C13" s="8">
        <v>-69</v>
      </c>
      <c r="D13" s="8">
        <v>1</v>
      </c>
      <c r="E13" s="8">
        <f t="shared" si="0"/>
        <v>1</v>
      </c>
    </row>
    <row r="14" spans="1:6" x14ac:dyDescent="0.25">
      <c r="B14" s="8">
        <v>17</v>
      </c>
      <c r="C14" s="8">
        <v>-70</v>
      </c>
      <c r="D14" s="8">
        <v>1</v>
      </c>
      <c r="E14" s="8">
        <f t="shared" si="0"/>
        <v>1.1220184543019636</v>
      </c>
    </row>
    <row r="15" spans="1:6" x14ac:dyDescent="0.25">
      <c r="B15" s="8">
        <v>17</v>
      </c>
      <c r="C15" s="8">
        <v>-70</v>
      </c>
      <c r="D15" s="8">
        <v>1</v>
      </c>
      <c r="E15" s="8">
        <f t="shared" si="0"/>
        <v>1.1220184543019636</v>
      </c>
    </row>
    <row r="16" spans="1:6" x14ac:dyDescent="0.25">
      <c r="B16" s="8">
        <v>18</v>
      </c>
      <c r="C16" s="8">
        <v>-70</v>
      </c>
      <c r="D16" s="8">
        <v>1</v>
      </c>
      <c r="E16" s="8">
        <f t="shared" si="0"/>
        <v>1.1220184543019636</v>
      </c>
    </row>
    <row r="17" spans="1:6" x14ac:dyDescent="0.25">
      <c r="B17" s="8">
        <v>17</v>
      </c>
      <c r="C17" s="8">
        <v>-69</v>
      </c>
      <c r="D17" s="8">
        <v>1</v>
      </c>
      <c r="E17" s="8">
        <f t="shared" si="0"/>
        <v>1</v>
      </c>
    </row>
    <row r="18" spans="1:6" x14ac:dyDescent="0.25">
      <c r="B18" s="8">
        <v>17</v>
      </c>
      <c r="C18" s="8">
        <v>-70</v>
      </c>
      <c r="D18" s="8">
        <v>1</v>
      </c>
      <c r="E18" s="8">
        <f t="shared" si="0"/>
        <v>1.1220184543019636</v>
      </c>
    </row>
    <row r="19" spans="1:6" x14ac:dyDescent="0.25">
      <c r="B19" s="8">
        <v>17</v>
      </c>
      <c r="C19" s="8">
        <v>-71</v>
      </c>
      <c r="D19" s="8">
        <v>1</v>
      </c>
      <c r="E19" s="8">
        <f t="shared" si="0"/>
        <v>1.2589254117941673</v>
      </c>
    </row>
    <row r="20" spans="1:6" x14ac:dyDescent="0.25">
      <c r="B20" s="8">
        <v>18</v>
      </c>
      <c r="C20" s="8">
        <v>-70</v>
      </c>
      <c r="D20" s="8">
        <v>1</v>
      </c>
      <c r="E20" s="8">
        <f t="shared" si="0"/>
        <v>1.1220184543019636</v>
      </c>
    </row>
    <row r="21" spans="1:6" x14ac:dyDescent="0.25">
      <c r="B21" s="8"/>
      <c r="C21" s="8"/>
      <c r="D21" s="8"/>
      <c r="E21" s="8"/>
    </row>
    <row r="22" spans="1:6" x14ac:dyDescent="0.25">
      <c r="B22" s="8"/>
      <c r="C22" s="8"/>
      <c r="D22" s="8"/>
      <c r="E22" s="8"/>
    </row>
    <row r="27" spans="1:6" x14ac:dyDescent="0.25">
      <c r="A27" s="27" t="s">
        <v>42</v>
      </c>
      <c r="B27" s="27"/>
      <c r="C27" s="27"/>
      <c r="D27" s="27"/>
      <c r="E27" s="27"/>
    </row>
    <row r="28" spans="1:6" x14ac:dyDescent="0.25">
      <c r="A28" s="9"/>
      <c r="B28" s="9"/>
      <c r="C28" s="9"/>
      <c r="D28" s="9"/>
      <c r="E28" s="9"/>
    </row>
    <row r="29" spans="1:6" x14ac:dyDescent="0.25">
      <c r="A29" s="9" t="s">
        <v>36</v>
      </c>
      <c r="B29" s="9" t="s">
        <v>37</v>
      </c>
      <c r="C29" s="9" t="s">
        <v>44</v>
      </c>
      <c r="D29" s="9" t="s">
        <v>39</v>
      </c>
      <c r="E29" s="9" t="s">
        <v>40</v>
      </c>
      <c r="F29" s="9" t="s">
        <v>61</v>
      </c>
    </row>
    <row r="30" spans="1:6" x14ac:dyDescent="0.25">
      <c r="A30" s="9" t="s">
        <v>41</v>
      </c>
      <c r="B30" s="9">
        <v>18</v>
      </c>
      <c r="C30">
        <v>-73</v>
      </c>
      <c r="D30">
        <v>1.5</v>
      </c>
      <c r="E30" s="9">
        <f t="shared" ref="E30:E39" si="1">10 ^ ((-69- (C30))/ (10 * 2))</f>
        <v>1.5848931924611136</v>
      </c>
      <c r="F30">
        <f>AVERAGE(E30:E39)</f>
        <v>1.5159509333257699</v>
      </c>
    </row>
    <row r="31" spans="1:6" x14ac:dyDescent="0.25">
      <c r="A31" s="9"/>
      <c r="B31" s="9">
        <v>17</v>
      </c>
      <c r="C31">
        <v>-72</v>
      </c>
      <c r="D31">
        <v>1.5</v>
      </c>
      <c r="E31" s="9">
        <f t="shared" si="1"/>
        <v>1.4125375446227544</v>
      </c>
    </row>
    <row r="32" spans="1:6" x14ac:dyDescent="0.25">
      <c r="A32" s="9"/>
      <c r="B32" s="9">
        <v>18</v>
      </c>
      <c r="C32">
        <v>-72</v>
      </c>
      <c r="D32">
        <v>1.5</v>
      </c>
      <c r="E32" s="9">
        <f t="shared" si="1"/>
        <v>1.4125375446227544</v>
      </c>
    </row>
    <row r="33" spans="1:6" x14ac:dyDescent="0.25">
      <c r="B33" s="9">
        <v>17</v>
      </c>
      <c r="C33">
        <v>-73</v>
      </c>
      <c r="D33">
        <v>1.5</v>
      </c>
      <c r="E33" s="9">
        <f t="shared" si="1"/>
        <v>1.5848931924611136</v>
      </c>
    </row>
    <row r="34" spans="1:6" x14ac:dyDescent="0.25">
      <c r="B34" s="9">
        <v>18</v>
      </c>
      <c r="C34">
        <v>-73</v>
      </c>
      <c r="D34">
        <v>1.5</v>
      </c>
      <c r="E34" s="9">
        <f t="shared" si="1"/>
        <v>1.5848931924611136</v>
      </c>
    </row>
    <row r="35" spans="1:6" x14ac:dyDescent="0.25">
      <c r="B35" s="9">
        <v>17</v>
      </c>
      <c r="C35">
        <v>-72</v>
      </c>
      <c r="D35">
        <v>1.5</v>
      </c>
      <c r="E35" s="9">
        <f t="shared" si="1"/>
        <v>1.4125375446227544</v>
      </c>
    </row>
    <row r="36" spans="1:6" x14ac:dyDescent="0.25">
      <c r="B36" s="9">
        <v>18</v>
      </c>
      <c r="C36">
        <v>-73</v>
      </c>
      <c r="D36">
        <v>1.5</v>
      </c>
      <c r="E36" s="9">
        <f t="shared" si="1"/>
        <v>1.5848931924611136</v>
      </c>
    </row>
    <row r="37" spans="1:6" x14ac:dyDescent="0.25">
      <c r="B37" s="9">
        <v>17</v>
      </c>
      <c r="C37">
        <v>-73</v>
      </c>
      <c r="D37">
        <v>1.5</v>
      </c>
      <c r="E37" s="9">
        <f t="shared" si="1"/>
        <v>1.5848931924611136</v>
      </c>
    </row>
    <row r="38" spans="1:6" x14ac:dyDescent="0.25">
      <c r="B38" s="9">
        <v>18</v>
      </c>
      <c r="C38">
        <v>-73</v>
      </c>
      <c r="D38">
        <v>1.5</v>
      </c>
      <c r="E38" s="9">
        <f t="shared" si="1"/>
        <v>1.5848931924611136</v>
      </c>
    </row>
    <row r="39" spans="1:6" x14ac:dyDescent="0.25">
      <c r="B39" s="9">
        <v>17</v>
      </c>
      <c r="C39">
        <v>-72</v>
      </c>
      <c r="D39">
        <v>1.5</v>
      </c>
      <c r="E39" s="9">
        <f t="shared" si="1"/>
        <v>1.4125375446227544</v>
      </c>
    </row>
    <row r="40" spans="1:6" x14ac:dyDescent="0.25">
      <c r="B40" s="9"/>
      <c r="E40" s="9"/>
    </row>
    <row r="41" spans="1:6" x14ac:dyDescent="0.25">
      <c r="B41" s="9"/>
      <c r="E41" s="9"/>
    </row>
    <row r="45" spans="1:6" x14ac:dyDescent="0.25">
      <c r="A45" s="28" t="s">
        <v>43</v>
      </c>
      <c r="B45" s="28"/>
      <c r="C45" s="28"/>
      <c r="D45" s="28"/>
      <c r="E45" s="28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10" t="s">
        <v>36</v>
      </c>
      <c r="B47" s="10" t="s">
        <v>37</v>
      </c>
      <c r="C47" s="10" t="s">
        <v>44</v>
      </c>
      <c r="D47" s="10" t="s">
        <v>39</v>
      </c>
      <c r="E47" s="10" t="s">
        <v>40</v>
      </c>
      <c r="F47" s="10" t="s">
        <v>61</v>
      </c>
    </row>
    <row r="48" spans="1:6" x14ac:dyDescent="0.25">
      <c r="A48" s="10" t="s">
        <v>41</v>
      </c>
      <c r="B48" s="10">
        <v>35</v>
      </c>
      <c r="C48">
        <v>-76</v>
      </c>
      <c r="D48">
        <v>2.25</v>
      </c>
      <c r="E48" s="10">
        <f t="shared" ref="E48:E57" si="2">10 ^ ((-69- (C48))/ (10 * 2))</f>
        <v>2.2387211385683394</v>
      </c>
      <c r="F48" s="13">
        <f>AVERAGE(E48:E57)</f>
        <v>2.2173459031425717</v>
      </c>
    </row>
    <row r="49" spans="1:5" x14ac:dyDescent="0.25">
      <c r="A49" s="10"/>
      <c r="B49" s="10">
        <v>36</v>
      </c>
      <c r="C49">
        <v>-76</v>
      </c>
      <c r="D49">
        <v>2.25</v>
      </c>
      <c r="E49" s="10">
        <f t="shared" si="2"/>
        <v>2.2387211385683394</v>
      </c>
    </row>
    <row r="50" spans="1:5" x14ac:dyDescent="0.25">
      <c r="A50" s="10"/>
      <c r="B50" s="10">
        <v>36</v>
      </c>
      <c r="C50">
        <v>-75</v>
      </c>
      <c r="D50">
        <v>2.25</v>
      </c>
      <c r="E50" s="10">
        <f t="shared" si="2"/>
        <v>1.9952623149688797</v>
      </c>
    </row>
    <row r="51" spans="1:5" x14ac:dyDescent="0.25">
      <c r="B51" s="10">
        <v>35</v>
      </c>
      <c r="C51">
        <v>-76</v>
      </c>
      <c r="D51">
        <v>2.25</v>
      </c>
      <c r="E51" s="10">
        <f t="shared" si="2"/>
        <v>2.2387211385683394</v>
      </c>
    </row>
    <row r="52" spans="1:5" x14ac:dyDescent="0.25">
      <c r="B52" s="10">
        <v>35</v>
      </c>
      <c r="C52">
        <v>-77</v>
      </c>
      <c r="D52">
        <v>2.25</v>
      </c>
      <c r="E52" s="10">
        <f t="shared" si="2"/>
        <v>2.5118864315095806</v>
      </c>
    </row>
    <row r="53" spans="1:5" x14ac:dyDescent="0.25">
      <c r="B53" s="10">
        <v>36</v>
      </c>
      <c r="C53">
        <v>-76</v>
      </c>
      <c r="D53">
        <v>2.25</v>
      </c>
      <c r="E53" s="10">
        <f t="shared" si="2"/>
        <v>2.2387211385683394</v>
      </c>
    </row>
    <row r="54" spans="1:5" x14ac:dyDescent="0.25">
      <c r="B54" s="10">
        <v>36</v>
      </c>
      <c r="C54">
        <v>-75</v>
      </c>
      <c r="D54">
        <v>2.25</v>
      </c>
      <c r="E54" s="10">
        <f t="shared" si="2"/>
        <v>1.9952623149688797</v>
      </c>
    </row>
    <row r="55" spans="1:5" x14ac:dyDescent="0.25">
      <c r="B55" s="10">
        <v>35</v>
      </c>
      <c r="C55">
        <v>-76</v>
      </c>
      <c r="D55">
        <v>2.25</v>
      </c>
      <c r="E55" s="10">
        <f t="shared" si="2"/>
        <v>2.2387211385683394</v>
      </c>
    </row>
    <row r="56" spans="1:5" x14ac:dyDescent="0.25">
      <c r="B56" s="10">
        <v>35</v>
      </c>
      <c r="C56">
        <v>-76</v>
      </c>
      <c r="D56">
        <v>2.25</v>
      </c>
      <c r="E56" s="10">
        <f t="shared" si="2"/>
        <v>2.2387211385683394</v>
      </c>
    </row>
    <row r="57" spans="1:5" x14ac:dyDescent="0.25">
      <c r="B57" s="10">
        <v>36</v>
      </c>
      <c r="C57">
        <v>-76</v>
      </c>
      <c r="D57">
        <v>2.25</v>
      </c>
      <c r="E57" s="10">
        <f t="shared" si="2"/>
        <v>2.2387211385683394</v>
      </c>
    </row>
    <row r="58" spans="1:5" x14ac:dyDescent="0.25">
      <c r="B58" s="10"/>
      <c r="E58" s="10"/>
    </row>
    <row r="59" spans="1:5" x14ac:dyDescent="0.25">
      <c r="B59" s="10"/>
      <c r="E59" s="10"/>
    </row>
    <row r="63" spans="1:5" x14ac:dyDescent="0.25">
      <c r="A63" s="30" t="s">
        <v>55</v>
      </c>
      <c r="B63" s="30"/>
      <c r="C63" s="30"/>
      <c r="D63" s="30"/>
      <c r="E63" s="30"/>
    </row>
    <row r="64" spans="1:5" x14ac:dyDescent="0.25">
      <c r="A64" s="5"/>
      <c r="B64" s="5"/>
      <c r="C64" s="5"/>
      <c r="D64" s="5"/>
      <c r="E64" s="5"/>
    </row>
    <row r="65" spans="1:6" x14ac:dyDescent="0.25">
      <c r="A65" s="5" t="s">
        <v>36</v>
      </c>
      <c r="B65" s="5" t="s">
        <v>37</v>
      </c>
      <c r="C65" s="5" t="s">
        <v>44</v>
      </c>
      <c r="D65" s="5" t="s">
        <v>39</v>
      </c>
      <c r="E65" s="5" t="s">
        <v>40</v>
      </c>
      <c r="F65" s="5" t="s">
        <v>61</v>
      </c>
    </row>
    <row r="66" spans="1:6" x14ac:dyDescent="0.25">
      <c r="A66" s="5" t="s">
        <v>55</v>
      </c>
      <c r="B66" s="5">
        <v>35</v>
      </c>
      <c r="C66" s="5">
        <v>-72</v>
      </c>
      <c r="D66" s="5">
        <v>1.5</v>
      </c>
      <c r="E66" s="5">
        <f t="shared" ref="E66:E75" si="3">10 ^ ((-69- (C66))/ (10 * 2))</f>
        <v>1.4125375446227544</v>
      </c>
      <c r="F66">
        <f>AVERAGE(E66:E75)</f>
        <v>1.3050090516427431</v>
      </c>
    </row>
    <row r="67" spans="1:6" x14ac:dyDescent="0.25">
      <c r="A67" s="5"/>
      <c r="B67" s="5">
        <v>36</v>
      </c>
      <c r="C67" s="5">
        <v>-71</v>
      </c>
      <c r="D67" s="5">
        <v>1.5</v>
      </c>
      <c r="E67" s="5">
        <f t="shared" si="3"/>
        <v>1.2589254117941673</v>
      </c>
    </row>
    <row r="68" spans="1:6" x14ac:dyDescent="0.25">
      <c r="A68" s="5"/>
      <c r="B68" s="5">
        <v>36</v>
      </c>
      <c r="C68" s="5">
        <v>-71</v>
      </c>
      <c r="D68" s="5">
        <v>1.5</v>
      </c>
      <c r="E68" s="5">
        <f t="shared" si="3"/>
        <v>1.2589254117941673</v>
      </c>
    </row>
    <row r="69" spans="1:6" x14ac:dyDescent="0.25">
      <c r="B69" s="5">
        <v>34</v>
      </c>
      <c r="C69" s="5">
        <v>-71</v>
      </c>
      <c r="D69" s="5">
        <v>1.5</v>
      </c>
      <c r="E69" s="5">
        <f t="shared" si="3"/>
        <v>1.2589254117941673</v>
      </c>
    </row>
    <row r="70" spans="1:6" x14ac:dyDescent="0.25">
      <c r="B70" s="5">
        <v>35</v>
      </c>
      <c r="C70" s="5">
        <v>-72</v>
      </c>
      <c r="D70" s="5">
        <v>1.5</v>
      </c>
      <c r="E70" s="5">
        <f t="shared" si="3"/>
        <v>1.4125375446227544</v>
      </c>
    </row>
    <row r="71" spans="1:6" x14ac:dyDescent="0.25">
      <c r="B71" s="5">
        <v>36</v>
      </c>
      <c r="C71" s="5">
        <v>-71</v>
      </c>
      <c r="D71" s="5">
        <v>1.5</v>
      </c>
      <c r="E71" s="5">
        <f t="shared" si="3"/>
        <v>1.2589254117941673</v>
      </c>
    </row>
    <row r="72" spans="1:6" x14ac:dyDescent="0.25">
      <c r="B72" s="5">
        <v>36</v>
      </c>
      <c r="C72" s="5">
        <v>-71</v>
      </c>
      <c r="D72" s="5">
        <v>1.5</v>
      </c>
      <c r="E72" s="5">
        <f t="shared" si="3"/>
        <v>1.2589254117941673</v>
      </c>
    </row>
    <row r="73" spans="1:6" x14ac:dyDescent="0.25">
      <c r="B73" s="5">
        <v>34</v>
      </c>
      <c r="C73" s="5">
        <v>-71</v>
      </c>
      <c r="D73" s="5">
        <v>1.5</v>
      </c>
      <c r="E73" s="5">
        <f t="shared" si="3"/>
        <v>1.2589254117941673</v>
      </c>
    </row>
    <row r="74" spans="1:6" x14ac:dyDescent="0.25">
      <c r="B74" s="5">
        <v>35</v>
      </c>
      <c r="C74" s="5">
        <v>-72</v>
      </c>
      <c r="D74" s="5">
        <v>1.5</v>
      </c>
      <c r="E74" s="5">
        <f t="shared" si="3"/>
        <v>1.4125375446227544</v>
      </c>
    </row>
    <row r="75" spans="1:6" x14ac:dyDescent="0.25">
      <c r="B75" s="5">
        <v>36</v>
      </c>
      <c r="C75" s="5">
        <v>-71</v>
      </c>
      <c r="D75" s="5">
        <v>1.5</v>
      </c>
      <c r="E75" s="5">
        <f t="shared" si="3"/>
        <v>1.2589254117941673</v>
      </c>
    </row>
    <row r="83" spans="2:5" x14ac:dyDescent="0.25">
      <c r="B83" t="s">
        <v>51</v>
      </c>
      <c r="C83" t="s">
        <v>34</v>
      </c>
      <c r="D83" t="s">
        <v>21</v>
      </c>
      <c r="E83" t="s">
        <v>52</v>
      </c>
    </row>
    <row r="84" spans="2:5" ht="15.6" x14ac:dyDescent="0.25">
      <c r="B84" t="s">
        <v>41</v>
      </c>
      <c r="C84" s="1">
        <f>F30</f>
        <v>1.5159509333257699</v>
      </c>
      <c r="D84" s="11">
        <v>1</v>
      </c>
      <c r="E84" s="12">
        <f>H72</f>
        <v>0</v>
      </c>
    </row>
    <row r="85" spans="2:5" ht="15.6" x14ac:dyDescent="0.25">
      <c r="B85" t="s">
        <v>42</v>
      </c>
      <c r="C85" s="1">
        <f>F30</f>
        <v>1.5159509333257699</v>
      </c>
      <c r="D85" s="11">
        <v>1.5</v>
      </c>
      <c r="E85" s="12">
        <f>H73</f>
        <v>0</v>
      </c>
    </row>
    <row r="86" spans="2:5" ht="15.6" x14ac:dyDescent="0.25">
      <c r="B86" t="s">
        <v>43</v>
      </c>
      <c r="C86" s="1">
        <f>F48</f>
        <v>2.2173459031425717</v>
      </c>
      <c r="D86" s="11">
        <v>2.5</v>
      </c>
      <c r="E86" s="12">
        <f>H74</f>
        <v>0</v>
      </c>
    </row>
    <row r="87" spans="2:5" ht="15.6" x14ac:dyDescent="0.25">
      <c r="B87" t="s">
        <v>55</v>
      </c>
      <c r="C87" s="1">
        <f>F66</f>
        <v>1.3050090516427431</v>
      </c>
      <c r="D87" s="11">
        <v>1.5</v>
      </c>
      <c r="E87" s="12">
        <f>H75</f>
        <v>0</v>
      </c>
    </row>
  </sheetData>
  <mergeCells count="4">
    <mergeCell ref="A8:E8"/>
    <mergeCell ref="A27:E27"/>
    <mergeCell ref="A45:E45"/>
    <mergeCell ref="A63:E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opLeftCell="A95" workbookViewId="0">
      <selection activeCell="E132" sqref="E132"/>
    </sheetView>
  </sheetViews>
  <sheetFormatPr defaultRowHeight="13.2" x14ac:dyDescent="0.25"/>
  <cols>
    <col min="1" max="1" width="19" customWidth="1"/>
    <col min="2" max="2" width="25.5546875" customWidth="1"/>
    <col min="3" max="3" width="20.77734375" customWidth="1"/>
    <col min="4" max="4" width="34.5546875" customWidth="1"/>
    <col min="5" max="5" width="22.6640625" customWidth="1"/>
    <col min="7" max="7" width="9.5546875" bestFit="1" customWidth="1"/>
    <col min="8" max="8" width="8.8867187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69</v>
      </c>
    </row>
    <row r="2" spans="1:5" ht="15.6" x14ac:dyDescent="0.25">
      <c r="A2" s="15" t="s">
        <v>41</v>
      </c>
      <c r="B2">
        <v>17</v>
      </c>
      <c r="C2" s="15">
        <v>-70</v>
      </c>
      <c r="D2" s="15">
        <v>1</v>
      </c>
      <c r="E2" s="16">
        <f t="shared" ref="E2:E8" si="0">10 ^ ((-69- (C2))/ (10 * 2))</f>
        <v>1.1220184543019636</v>
      </c>
    </row>
    <row r="3" spans="1:5" ht="15.6" x14ac:dyDescent="0.25">
      <c r="A3" s="15" t="s">
        <v>43</v>
      </c>
      <c r="B3">
        <v>36</v>
      </c>
      <c r="C3" s="15">
        <v>-76</v>
      </c>
      <c r="D3" s="15">
        <v>2.5</v>
      </c>
      <c r="E3" s="16">
        <f t="shared" si="0"/>
        <v>2.2387211385683394</v>
      </c>
    </row>
    <row r="4" spans="1:5" ht="15.6" x14ac:dyDescent="0.25">
      <c r="A4" s="15" t="s">
        <v>42</v>
      </c>
      <c r="B4">
        <v>17</v>
      </c>
      <c r="C4" s="15">
        <v>-70</v>
      </c>
      <c r="D4" s="15">
        <v>1.5</v>
      </c>
      <c r="E4" s="16">
        <f t="shared" si="0"/>
        <v>1.1220184543019636</v>
      </c>
    </row>
    <row r="5" spans="1:5" ht="15.6" x14ac:dyDescent="0.25">
      <c r="A5" s="15" t="s">
        <v>62</v>
      </c>
      <c r="B5">
        <v>18</v>
      </c>
      <c r="C5" s="15">
        <v>-70</v>
      </c>
      <c r="D5" s="15">
        <v>1.5</v>
      </c>
      <c r="E5" s="16">
        <f t="shared" si="0"/>
        <v>1.1220184543019636</v>
      </c>
    </row>
    <row r="6" spans="1:5" ht="15.6" x14ac:dyDescent="0.25">
      <c r="A6" s="15" t="s">
        <v>63</v>
      </c>
      <c r="B6">
        <v>18</v>
      </c>
      <c r="C6" s="15">
        <v>-73</v>
      </c>
      <c r="D6" s="15">
        <v>1.5</v>
      </c>
      <c r="E6" s="16">
        <f t="shared" si="0"/>
        <v>1.5848931924611136</v>
      </c>
    </row>
    <row r="7" spans="1:5" ht="15.6" x14ac:dyDescent="0.25">
      <c r="A7" s="15" t="s">
        <v>64</v>
      </c>
      <c r="B7">
        <v>18</v>
      </c>
      <c r="C7" s="15">
        <v>-73</v>
      </c>
      <c r="D7" s="15">
        <v>1.5</v>
      </c>
      <c r="E7" s="16">
        <f t="shared" si="0"/>
        <v>1.5848931924611136</v>
      </c>
    </row>
    <row r="8" spans="1:5" ht="15.6" x14ac:dyDescent="0.25">
      <c r="A8" s="15" t="s">
        <v>65</v>
      </c>
      <c r="B8">
        <v>17</v>
      </c>
      <c r="C8" s="15">
        <v>-73</v>
      </c>
      <c r="D8" s="15">
        <v>1.5</v>
      </c>
      <c r="E8" s="16">
        <f t="shared" si="0"/>
        <v>1.5848931924611136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69</v>
      </c>
    </row>
    <row r="12" spans="1:5" ht="15.6" x14ac:dyDescent="0.25">
      <c r="A12" s="11" t="s">
        <v>41</v>
      </c>
      <c r="B12">
        <f>AVERAGE(B23:B26)</f>
        <v>17.25</v>
      </c>
      <c r="C12" s="11">
        <f>AVERAGEA(C37:C40)</f>
        <v>-75.5</v>
      </c>
      <c r="D12" s="11">
        <v>1</v>
      </c>
      <c r="E12" s="17">
        <f t="shared" ref="E12:E18" si="1">10 ^ ((-69- (C12))/ (10 * 2))</f>
        <v>2.1134890398366468</v>
      </c>
    </row>
    <row r="13" spans="1:5" ht="15.6" x14ac:dyDescent="0.25">
      <c r="A13" s="11" t="s">
        <v>43</v>
      </c>
      <c r="B13">
        <f>AVERAGEA(B37:B40)</f>
        <v>35.5</v>
      </c>
      <c r="C13" s="11">
        <f>AVERAGE(C37:C40)</f>
        <v>-75.5</v>
      </c>
      <c r="D13" s="11">
        <v>1.5</v>
      </c>
      <c r="E13" s="17">
        <f t="shared" si="1"/>
        <v>2.1134890398366468</v>
      </c>
    </row>
    <row r="14" spans="1:5" ht="15.6" x14ac:dyDescent="0.25">
      <c r="A14" s="11" t="s">
        <v>42</v>
      </c>
      <c r="B14">
        <f>AVERAGE(B51:B54)</f>
        <v>17.5</v>
      </c>
      <c r="C14" s="11">
        <f>AVERAGEA(C51:C54)</f>
        <v>-70.5</v>
      </c>
      <c r="D14" s="11">
        <v>2.5</v>
      </c>
      <c r="E14" s="17">
        <f t="shared" si="1"/>
        <v>1.1885022274370185</v>
      </c>
    </row>
    <row r="15" spans="1:5" ht="15.6" x14ac:dyDescent="0.25">
      <c r="A15" s="11" t="s">
        <v>66</v>
      </c>
      <c r="B15">
        <f>AVERAGE(B66:B69)</f>
        <v>17.75</v>
      </c>
      <c r="C15" s="11">
        <f>AVERAGE(C66:C69)</f>
        <v>-70.5</v>
      </c>
      <c r="D15" s="11">
        <v>1.5</v>
      </c>
      <c r="E15" s="17">
        <f t="shared" si="1"/>
        <v>1.1885022274370185</v>
      </c>
    </row>
    <row r="16" spans="1:5" ht="15.6" x14ac:dyDescent="0.25">
      <c r="A16" s="11" t="s">
        <v>63</v>
      </c>
      <c r="B16">
        <f>AVERAGE(B66:B70)</f>
        <v>17.8</v>
      </c>
      <c r="C16" s="11">
        <f>AVERAGE(C67:C70)</f>
        <v>-70.75</v>
      </c>
      <c r="D16" s="11">
        <v>1.5</v>
      </c>
      <c r="E16" s="17">
        <f t="shared" si="1"/>
        <v>1.2232071190499316</v>
      </c>
    </row>
    <row r="17" spans="1:7" ht="15.6" x14ac:dyDescent="0.25">
      <c r="A17" s="11" t="s">
        <v>64</v>
      </c>
      <c r="B17">
        <f>AVERAGE(B68:B123)</f>
        <v>17.684210526315791</v>
      </c>
      <c r="C17" s="11">
        <f>AVERAGE(C68:C123)</f>
        <v>-71.71052631578948</v>
      </c>
      <c r="D17" s="11">
        <v>1.5</v>
      </c>
      <c r="E17" s="17">
        <f t="shared" si="1"/>
        <v>1.3662378594698685</v>
      </c>
    </row>
    <row r="18" spans="1:7" ht="15.6" x14ac:dyDescent="0.25">
      <c r="A18" s="11" t="s">
        <v>65</v>
      </c>
      <c r="B18">
        <f>AVERAGE(B69:B78)</f>
        <v>17.857142857142858</v>
      </c>
      <c r="C18" s="11">
        <f>AVERAGE(C69:C78)</f>
        <v>-70.714285714285708</v>
      </c>
      <c r="D18" s="11">
        <v>1.5</v>
      </c>
      <c r="E18" s="17">
        <f t="shared" si="1"/>
        <v>1.2181879120101149</v>
      </c>
    </row>
    <row r="20" spans="1:7" x14ac:dyDescent="0.25">
      <c r="A20" s="26" t="s">
        <v>41</v>
      </c>
      <c r="B20" s="26"/>
      <c r="C20" s="26"/>
      <c r="D20" s="26"/>
      <c r="E20" s="26"/>
    </row>
    <row r="21" spans="1:7" x14ac:dyDescent="0.25">
      <c r="A21" s="8"/>
      <c r="B21" s="8"/>
      <c r="C21" s="8"/>
      <c r="D21" s="8"/>
      <c r="E21" s="8"/>
    </row>
    <row r="22" spans="1:7" x14ac:dyDescent="0.25">
      <c r="A22" s="8" t="s">
        <v>36</v>
      </c>
      <c r="B22" s="8" t="s">
        <v>37</v>
      </c>
      <c r="C22" s="8" t="s">
        <v>44</v>
      </c>
      <c r="D22" s="8" t="s">
        <v>39</v>
      </c>
      <c r="E22" t="s">
        <v>69</v>
      </c>
      <c r="F22" s="8" t="s">
        <v>61</v>
      </c>
      <c r="G22" s="8" t="s">
        <v>70</v>
      </c>
    </row>
    <row r="23" spans="1:7" x14ac:dyDescent="0.25">
      <c r="A23" s="8" t="s">
        <v>41</v>
      </c>
      <c r="B23" s="8">
        <v>17</v>
      </c>
      <c r="C23" s="8">
        <v>-70</v>
      </c>
      <c r="D23" s="8">
        <v>1</v>
      </c>
      <c r="E23" s="18">
        <f t="shared" ref="E23:E32" si="2">10 ^ ((-69- (C23))/ (10 * 2))</f>
        <v>1.1220184543019636</v>
      </c>
      <c r="F23" s="12">
        <f>AVERAGE(E23:E32)</f>
        <v>1.137198000370208</v>
      </c>
      <c r="G23" s="1">
        <f>STDEVA(E23:E32)</f>
        <v>7.4588759222675979E-2</v>
      </c>
    </row>
    <row r="24" spans="1:7" x14ac:dyDescent="0.25">
      <c r="A24" s="8"/>
      <c r="B24" s="8">
        <v>18</v>
      </c>
      <c r="C24" s="8">
        <v>-71</v>
      </c>
      <c r="D24" s="8">
        <v>1</v>
      </c>
      <c r="E24" s="18">
        <f t="shared" si="2"/>
        <v>1.2589254117941673</v>
      </c>
    </row>
    <row r="25" spans="1:7" x14ac:dyDescent="0.25">
      <c r="A25" s="8"/>
      <c r="B25" s="8">
        <v>17</v>
      </c>
      <c r="C25" s="8">
        <v>-70</v>
      </c>
      <c r="D25" s="8">
        <v>1</v>
      </c>
      <c r="E25" s="18">
        <f t="shared" si="2"/>
        <v>1.1220184543019636</v>
      </c>
    </row>
    <row r="26" spans="1:7" x14ac:dyDescent="0.25">
      <c r="B26" s="8">
        <v>17</v>
      </c>
      <c r="C26" s="8">
        <v>-70</v>
      </c>
      <c r="D26" s="8">
        <v>1</v>
      </c>
      <c r="E26" s="18">
        <f t="shared" si="2"/>
        <v>1.1220184543019636</v>
      </c>
    </row>
    <row r="27" spans="1:7" x14ac:dyDescent="0.25">
      <c r="B27" s="8">
        <v>18</v>
      </c>
      <c r="C27" s="8">
        <v>-70</v>
      </c>
      <c r="D27" s="8">
        <v>1</v>
      </c>
      <c r="E27" s="18">
        <f t="shared" si="2"/>
        <v>1.1220184543019636</v>
      </c>
    </row>
    <row r="28" spans="1:7" x14ac:dyDescent="0.25">
      <c r="B28" s="8">
        <v>17</v>
      </c>
      <c r="C28" s="8">
        <v>-70</v>
      </c>
      <c r="D28" s="8">
        <v>1</v>
      </c>
      <c r="E28" s="18">
        <f t="shared" si="2"/>
        <v>1.1220184543019636</v>
      </c>
    </row>
    <row r="29" spans="1:7" x14ac:dyDescent="0.25">
      <c r="B29" s="8">
        <v>18</v>
      </c>
      <c r="C29" s="8">
        <v>-71</v>
      </c>
      <c r="D29" s="8">
        <v>1</v>
      </c>
      <c r="E29" s="18">
        <f t="shared" si="2"/>
        <v>1.2589254117941673</v>
      </c>
    </row>
    <row r="30" spans="1:7" x14ac:dyDescent="0.25">
      <c r="B30" s="8">
        <v>17</v>
      </c>
      <c r="C30" s="8">
        <v>-70</v>
      </c>
      <c r="D30" s="8">
        <v>1</v>
      </c>
      <c r="E30" s="18">
        <f t="shared" si="2"/>
        <v>1.1220184543019636</v>
      </c>
    </row>
    <row r="31" spans="1:7" x14ac:dyDescent="0.25">
      <c r="B31" s="8">
        <v>17</v>
      </c>
      <c r="C31" s="8">
        <v>-70</v>
      </c>
      <c r="D31" s="8">
        <v>1</v>
      </c>
      <c r="E31" s="18">
        <f t="shared" si="2"/>
        <v>1.1220184543019636</v>
      </c>
    </row>
    <row r="32" spans="1:7" x14ac:dyDescent="0.25">
      <c r="B32" s="8">
        <v>18</v>
      </c>
      <c r="C32" s="8">
        <v>-69</v>
      </c>
      <c r="D32" s="8">
        <v>1</v>
      </c>
      <c r="E32" s="18">
        <f t="shared" si="2"/>
        <v>1</v>
      </c>
    </row>
    <row r="34" spans="1:7" x14ac:dyDescent="0.25">
      <c r="A34" s="27" t="s">
        <v>43</v>
      </c>
      <c r="B34" s="27"/>
      <c r="C34" s="27"/>
      <c r="D34" s="27"/>
      <c r="E34" s="27"/>
    </row>
    <row r="35" spans="1:7" x14ac:dyDescent="0.25">
      <c r="A35" s="9"/>
      <c r="B35" s="9"/>
      <c r="C35" s="9"/>
      <c r="D35" s="9"/>
      <c r="E35" s="9"/>
    </row>
    <row r="36" spans="1:7" x14ac:dyDescent="0.25">
      <c r="A36" s="9" t="s">
        <v>36</v>
      </c>
      <c r="B36" s="9" t="s">
        <v>37</v>
      </c>
      <c r="C36" s="9" t="s">
        <v>44</v>
      </c>
      <c r="D36" s="9" t="s">
        <v>39</v>
      </c>
      <c r="E36" t="s">
        <v>69</v>
      </c>
      <c r="F36" s="9" t="s">
        <v>61</v>
      </c>
      <c r="G36" s="9" t="s">
        <v>70</v>
      </c>
    </row>
    <row r="37" spans="1:7" x14ac:dyDescent="0.25">
      <c r="A37" s="9" t="s">
        <v>43</v>
      </c>
      <c r="B37" s="9">
        <v>36</v>
      </c>
      <c r="C37">
        <v>-76</v>
      </c>
      <c r="D37">
        <v>2.5</v>
      </c>
      <c r="E37" s="19">
        <f t="shared" ref="E37:E46" si="3">10 ^ ((-69- (C37))/ (10 * 2))</f>
        <v>2.2387211385683394</v>
      </c>
      <c r="F37" s="12">
        <f>AVERAGE(E37:E46)</f>
        <v>2.0926458444086635</v>
      </c>
      <c r="G37" s="1">
        <f>STDEVA(E37:E46)</f>
        <v>0.12572159590506091</v>
      </c>
    </row>
    <row r="38" spans="1:7" x14ac:dyDescent="0.25">
      <c r="A38" s="9"/>
      <c r="B38" s="9">
        <v>35</v>
      </c>
      <c r="C38">
        <v>-75</v>
      </c>
      <c r="D38">
        <v>2.5</v>
      </c>
      <c r="E38" s="19">
        <f t="shared" si="3"/>
        <v>1.9952623149688797</v>
      </c>
    </row>
    <row r="39" spans="1:7" x14ac:dyDescent="0.25">
      <c r="A39" s="9"/>
      <c r="B39" s="9">
        <v>36</v>
      </c>
      <c r="C39">
        <v>-75</v>
      </c>
      <c r="D39">
        <v>2.5</v>
      </c>
      <c r="E39" s="19">
        <f t="shared" si="3"/>
        <v>1.9952623149688797</v>
      </c>
    </row>
    <row r="40" spans="1:7" x14ac:dyDescent="0.25">
      <c r="B40" s="9">
        <v>35</v>
      </c>
      <c r="C40">
        <v>-76</v>
      </c>
      <c r="D40">
        <v>2.5</v>
      </c>
      <c r="E40" s="19">
        <f t="shared" si="3"/>
        <v>2.2387211385683394</v>
      </c>
    </row>
    <row r="41" spans="1:7" x14ac:dyDescent="0.25">
      <c r="B41" s="9">
        <v>36</v>
      </c>
      <c r="C41">
        <v>-75</v>
      </c>
      <c r="D41">
        <v>2.5</v>
      </c>
      <c r="E41" s="19">
        <f t="shared" si="3"/>
        <v>1.9952623149688797</v>
      </c>
    </row>
    <row r="42" spans="1:7" x14ac:dyDescent="0.25">
      <c r="B42" s="9">
        <v>36</v>
      </c>
      <c r="C42">
        <v>-76</v>
      </c>
      <c r="D42">
        <v>2.5</v>
      </c>
      <c r="E42" s="19">
        <f t="shared" si="3"/>
        <v>2.2387211385683394</v>
      </c>
    </row>
    <row r="43" spans="1:7" x14ac:dyDescent="0.25">
      <c r="B43" s="9">
        <v>35</v>
      </c>
      <c r="C43">
        <v>-75</v>
      </c>
      <c r="D43">
        <v>2.5</v>
      </c>
      <c r="E43" s="19">
        <f t="shared" si="3"/>
        <v>1.9952623149688797</v>
      </c>
    </row>
    <row r="44" spans="1:7" x14ac:dyDescent="0.25">
      <c r="B44" s="9">
        <v>36</v>
      </c>
      <c r="C44">
        <v>-75</v>
      </c>
      <c r="D44">
        <v>2.5</v>
      </c>
      <c r="E44" s="19">
        <f t="shared" si="3"/>
        <v>1.9952623149688797</v>
      </c>
    </row>
    <row r="45" spans="1:7" x14ac:dyDescent="0.25">
      <c r="B45" s="9">
        <v>35</v>
      </c>
      <c r="C45">
        <v>-76</v>
      </c>
      <c r="D45">
        <v>2.5</v>
      </c>
      <c r="E45" s="19">
        <f t="shared" si="3"/>
        <v>2.2387211385683394</v>
      </c>
    </row>
    <row r="46" spans="1:7" x14ac:dyDescent="0.25">
      <c r="B46" s="9">
        <v>36</v>
      </c>
      <c r="C46">
        <v>-75</v>
      </c>
      <c r="D46">
        <v>2.5</v>
      </c>
      <c r="E46" s="19">
        <f t="shared" si="3"/>
        <v>1.9952623149688797</v>
      </c>
    </row>
    <row r="48" spans="1:7" x14ac:dyDescent="0.25">
      <c r="A48" s="28" t="s">
        <v>42</v>
      </c>
      <c r="B48" s="28"/>
      <c r="C48" s="28"/>
      <c r="D48" s="28"/>
      <c r="E48" s="28"/>
    </row>
    <row r="49" spans="1:7" x14ac:dyDescent="0.25">
      <c r="A49" s="10"/>
      <c r="B49" s="10"/>
      <c r="C49" s="10"/>
      <c r="D49" s="10"/>
      <c r="E49" s="10"/>
    </row>
    <row r="50" spans="1:7" x14ac:dyDescent="0.25">
      <c r="A50" s="10" t="s">
        <v>36</v>
      </c>
      <c r="B50" s="10" t="s">
        <v>37</v>
      </c>
      <c r="C50" s="10" t="s">
        <v>44</v>
      </c>
      <c r="D50" s="10" t="s">
        <v>39</v>
      </c>
      <c r="E50" t="s">
        <v>69</v>
      </c>
      <c r="F50" s="10" t="s">
        <v>61</v>
      </c>
      <c r="G50" s="10" t="s">
        <v>70</v>
      </c>
    </row>
    <row r="51" spans="1:7" x14ac:dyDescent="0.25">
      <c r="A51" s="10" t="s">
        <v>42</v>
      </c>
      <c r="B51" s="10">
        <v>17</v>
      </c>
      <c r="C51">
        <v>-70</v>
      </c>
      <c r="D51">
        <v>1.5</v>
      </c>
      <c r="E51" s="20">
        <f t="shared" ref="E51:E60" si="4">10 ^ ((-69- (C51))/ (10 * 2))</f>
        <v>1.1220184543019636</v>
      </c>
      <c r="F51" s="14">
        <f>AVERAGE(E51:E60)</f>
        <v>1.1645793918686489</v>
      </c>
      <c r="G51" s="1">
        <f>STDEVA(E51:E60)</f>
        <v>8.9286199732331387E-2</v>
      </c>
    </row>
    <row r="52" spans="1:7" x14ac:dyDescent="0.25">
      <c r="A52" s="10"/>
      <c r="B52" s="10">
        <v>18</v>
      </c>
      <c r="C52">
        <v>-71</v>
      </c>
      <c r="D52">
        <v>1.5</v>
      </c>
      <c r="E52" s="20">
        <f t="shared" si="4"/>
        <v>1.2589254117941673</v>
      </c>
    </row>
    <row r="53" spans="1:7" x14ac:dyDescent="0.25">
      <c r="A53" s="10"/>
      <c r="B53" s="10">
        <v>17</v>
      </c>
      <c r="C53">
        <v>-70</v>
      </c>
      <c r="D53">
        <v>1.5</v>
      </c>
      <c r="E53" s="20">
        <f t="shared" si="4"/>
        <v>1.1220184543019636</v>
      </c>
    </row>
    <row r="54" spans="1:7" x14ac:dyDescent="0.25">
      <c r="B54" s="10">
        <v>18</v>
      </c>
      <c r="C54">
        <v>-71</v>
      </c>
      <c r="D54">
        <v>1.5</v>
      </c>
      <c r="E54" s="20">
        <f t="shared" si="4"/>
        <v>1.2589254117941673</v>
      </c>
    </row>
    <row r="55" spans="1:7" x14ac:dyDescent="0.25">
      <c r="B55" s="10">
        <v>18</v>
      </c>
      <c r="C55">
        <v>-70</v>
      </c>
      <c r="D55">
        <v>1.5</v>
      </c>
      <c r="E55" s="20">
        <f t="shared" si="4"/>
        <v>1.1220184543019636</v>
      </c>
    </row>
    <row r="56" spans="1:7" x14ac:dyDescent="0.25">
      <c r="B56" s="10">
        <v>17</v>
      </c>
      <c r="C56">
        <v>-70</v>
      </c>
      <c r="D56">
        <v>1.5</v>
      </c>
      <c r="E56" s="20">
        <f t="shared" si="4"/>
        <v>1.1220184543019636</v>
      </c>
    </row>
    <row r="57" spans="1:7" x14ac:dyDescent="0.25">
      <c r="B57" s="10">
        <v>18</v>
      </c>
      <c r="C57">
        <v>-71</v>
      </c>
      <c r="D57">
        <v>1.5</v>
      </c>
      <c r="E57" s="20">
        <f t="shared" si="4"/>
        <v>1.2589254117941673</v>
      </c>
    </row>
    <row r="58" spans="1:7" x14ac:dyDescent="0.25">
      <c r="B58" s="10">
        <v>17</v>
      </c>
      <c r="C58">
        <v>-71</v>
      </c>
      <c r="D58">
        <v>1.5</v>
      </c>
      <c r="E58" s="20">
        <f t="shared" si="4"/>
        <v>1.2589254117941673</v>
      </c>
    </row>
    <row r="59" spans="1:7" x14ac:dyDescent="0.25">
      <c r="B59" s="10">
        <v>18</v>
      </c>
      <c r="C59">
        <v>-70</v>
      </c>
      <c r="D59">
        <v>1.5</v>
      </c>
      <c r="E59" s="20">
        <f t="shared" si="4"/>
        <v>1.1220184543019636</v>
      </c>
    </row>
    <row r="60" spans="1:7" x14ac:dyDescent="0.25">
      <c r="B60" s="10">
        <v>18</v>
      </c>
      <c r="C60">
        <v>-69</v>
      </c>
      <c r="D60">
        <v>1.5</v>
      </c>
      <c r="E60" s="20">
        <f t="shared" si="4"/>
        <v>1</v>
      </c>
    </row>
    <row r="63" spans="1:7" x14ac:dyDescent="0.25">
      <c r="A63" s="30" t="s">
        <v>62</v>
      </c>
      <c r="B63" s="30"/>
      <c r="C63" s="30"/>
      <c r="D63" s="30"/>
      <c r="E63" s="30"/>
    </row>
    <row r="64" spans="1:7" x14ac:dyDescent="0.25">
      <c r="A64" s="5"/>
      <c r="B64" s="5"/>
      <c r="C64" s="5"/>
      <c r="D64" s="5"/>
      <c r="E64" s="5"/>
    </row>
    <row r="65" spans="1:7" x14ac:dyDescent="0.25">
      <c r="A65" s="5" t="s">
        <v>36</v>
      </c>
      <c r="B65" s="5" t="s">
        <v>37</v>
      </c>
      <c r="C65" s="5" t="s">
        <v>44</v>
      </c>
      <c r="D65" s="5" t="s">
        <v>39</v>
      </c>
      <c r="E65" t="s">
        <v>69</v>
      </c>
      <c r="F65" s="5" t="s">
        <v>61</v>
      </c>
      <c r="G65" s="5" t="s">
        <v>70</v>
      </c>
    </row>
    <row r="66" spans="1:7" x14ac:dyDescent="0.25">
      <c r="A66" s="5" t="s">
        <v>62</v>
      </c>
      <c r="B66" s="5">
        <v>18</v>
      </c>
      <c r="C66" s="5">
        <v>-70</v>
      </c>
      <c r="D66" s="5">
        <v>1.5</v>
      </c>
      <c r="E66" s="21">
        <f t="shared" ref="E66:E75" si="5">10 ^ ((-69- (C66))/ (10 * 2))</f>
        <v>1.1220184543019636</v>
      </c>
      <c r="F66" s="12">
        <f>AVERAGE(E66:E75)</f>
        <v>1.2041626287972858</v>
      </c>
      <c r="G66" s="1">
        <f>STDEVA(E66:E75)</f>
        <v>7.0698448846297571E-2</v>
      </c>
    </row>
    <row r="67" spans="1:7" x14ac:dyDescent="0.25">
      <c r="A67" s="5"/>
      <c r="B67" s="5">
        <v>18</v>
      </c>
      <c r="C67" s="5">
        <v>-71</v>
      </c>
      <c r="D67" s="5">
        <v>1.5</v>
      </c>
      <c r="E67" s="21">
        <f t="shared" si="5"/>
        <v>1.2589254117941673</v>
      </c>
    </row>
    <row r="68" spans="1:7" x14ac:dyDescent="0.25">
      <c r="A68" s="5"/>
      <c r="B68" s="5">
        <v>17</v>
      </c>
      <c r="C68" s="5">
        <v>-70</v>
      </c>
      <c r="D68" s="5">
        <v>1.5</v>
      </c>
      <c r="E68" s="21">
        <f t="shared" si="5"/>
        <v>1.1220184543019636</v>
      </c>
    </row>
    <row r="69" spans="1:7" x14ac:dyDescent="0.25">
      <c r="B69" s="5">
        <v>18</v>
      </c>
      <c r="C69" s="5">
        <v>-71</v>
      </c>
      <c r="D69" s="5">
        <v>1.5</v>
      </c>
      <c r="E69" s="21">
        <f t="shared" si="5"/>
        <v>1.2589254117941673</v>
      </c>
    </row>
    <row r="70" spans="1:7" x14ac:dyDescent="0.25">
      <c r="B70" s="5">
        <v>18</v>
      </c>
      <c r="C70" s="5">
        <v>-71</v>
      </c>
      <c r="D70" s="5">
        <v>1.5</v>
      </c>
      <c r="E70" s="21">
        <f t="shared" si="5"/>
        <v>1.2589254117941673</v>
      </c>
    </row>
    <row r="71" spans="1:7" x14ac:dyDescent="0.25">
      <c r="B71" s="5">
        <v>18</v>
      </c>
      <c r="C71" s="5">
        <v>-70</v>
      </c>
      <c r="D71" s="5">
        <v>1.5</v>
      </c>
      <c r="E71" s="21">
        <f t="shared" si="5"/>
        <v>1.1220184543019636</v>
      </c>
    </row>
    <row r="72" spans="1:7" x14ac:dyDescent="0.25">
      <c r="B72" s="5">
        <v>18</v>
      </c>
      <c r="C72" s="5">
        <v>-71</v>
      </c>
      <c r="D72" s="5">
        <v>1.5</v>
      </c>
      <c r="E72" s="21">
        <f t="shared" si="5"/>
        <v>1.2589254117941673</v>
      </c>
    </row>
    <row r="73" spans="1:7" x14ac:dyDescent="0.25">
      <c r="B73" s="5">
        <v>17</v>
      </c>
      <c r="C73" s="5">
        <v>-70</v>
      </c>
      <c r="D73" s="5">
        <v>1.5</v>
      </c>
      <c r="E73" s="21">
        <f t="shared" si="5"/>
        <v>1.1220184543019636</v>
      </c>
    </row>
    <row r="74" spans="1:7" x14ac:dyDescent="0.25">
      <c r="B74" s="5">
        <v>18</v>
      </c>
      <c r="C74" s="5">
        <v>-71</v>
      </c>
      <c r="D74" s="5">
        <v>1.5</v>
      </c>
      <c r="E74" s="21">
        <f t="shared" si="5"/>
        <v>1.2589254117941673</v>
      </c>
    </row>
    <row r="75" spans="1:7" x14ac:dyDescent="0.25">
      <c r="B75" s="5">
        <v>18</v>
      </c>
      <c r="C75" s="5">
        <v>-71</v>
      </c>
      <c r="D75" s="5">
        <v>1.5</v>
      </c>
      <c r="E75" s="21">
        <f t="shared" si="5"/>
        <v>1.2589254117941673</v>
      </c>
    </row>
    <row r="78" spans="1:7" x14ac:dyDescent="0.25">
      <c r="A78" s="26" t="s">
        <v>63</v>
      </c>
      <c r="B78" s="26"/>
      <c r="C78" s="26"/>
      <c r="D78" s="26"/>
      <c r="E78" s="26"/>
    </row>
    <row r="79" spans="1:7" x14ac:dyDescent="0.25">
      <c r="A79" s="8"/>
      <c r="B79" s="8"/>
      <c r="C79" s="8"/>
      <c r="D79" s="8"/>
      <c r="E79" s="8"/>
    </row>
    <row r="80" spans="1:7" x14ac:dyDescent="0.25">
      <c r="A80" s="8" t="s">
        <v>36</v>
      </c>
      <c r="B80" s="8" t="s">
        <v>37</v>
      </c>
      <c r="C80" s="8" t="s">
        <v>44</v>
      </c>
      <c r="D80" s="8" t="s">
        <v>39</v>
      </c>
      <c r="E80" t="s">
        <v>69</v>
      </c>
      <c r="F80" s="8" t="s">
        <v>61</v>
      </c>
      <c r="G80" s="8" t="s">
        <v>70</v>
      </c>
    </row>
    <row r="81" spans="1:7" x14ac:dyDescent="0.25">
      <c r="A81" s="8" t="s">
        <v>63</v>
      </c>
      <c r="B81" s="8">
        <v>17</v>
      </c>
      <c r="C81" s="8">
        <v>-72</v>
      </c>
      <c r="D81" s="8">
        <v>1.5</v>
      </c>
      <c r="E81" s="18">
        <f t="shared" ref="E81:E90" si="6">10 ^ ((-69- (C81))/ (10 * 2))</f>
        <v>1.4125375446227544</v>
      </c>
      <c r="F81" s="12">
        <f>AVERAGE(E81:E90)</f>
        <v>1.5159509333257699</v>
      </c>
      <c r="G81" s="1">
        <f>STDEVA(E81:E90)</f>
        <v>8.9004073827034083E-2</v>
      </c>
    </row>
    <row r="82" spans="1:7" x14ac:dyDescent="0.25">
      <c r="A82" s="8"/>
      <c r="B82" s="8">
        <v>18</v>
      </c>
      <c r="C82" s="8">
        <v>-72</v>
      </c>
      <c r="D82" s="8">
        <v>1.5</v>
      </c>
      <c r="E82" s="18">
        <f t="shared" si="6"/>
        <v>1.4125375446227544</v>
      </c>
    </row>
    <row r="83" spans="1:7" x14ac:dyDescent="0.25">
      <c r="A83" s="8"/>
      <c r="B83" s="8">
        <v>18</v>
      </c>
      <c r="C83" s="8">
        <v>-73</v>
      </c>
      <c r="D83" s="8">
        <v>1.5</v>
      </c>
      <c r="E83" s="18">
        <f t="shared" si="6"/>
        <v>1.5848931924611136</v>
      </c>
    </row>
    <row r="84" spans="1:7" x14ac:dyDescent="0.25">
      <c r="B84" s="8">
        <v>18</v>
      </c>
      <c r="C84" s="8">
        <v>-73</v>
      </c>
      <c r="D84" s="8">
        <v>1.5</v>
      </c>
      <c r="E84" s="18">
        <f t="shared" si="6"/>
        <v>1.5848931924611136</v>
      </c>
    </row>
    <row r="85" spans="1:7" x14ac:dyDescent="0.25">
      <c r="B85" s="8">
        <v>18</v>
      </c>
      <c r="C85" s="8">
        <v>-73</v>
      </c>
      <c r="D85" s="8">
        <v>1.5</v>
      </c>
      <c r="E85" s="18">
        <f t="shared" si="6"/>
        <v>1.5848931924611136</v>
      </c>
    </row>
    <row r="86" spans="1:7" x14ac:dyDescent="0.25">
      <c r="B86" s="8">
        <v>17</v>
      </c>
      <c r="C86" s="8">
        <v>-72</v>
      </c>
      <c r="D86" s="8">
        <v>1.5</v>
      </c>
      <c r="E86" s="18">
        <f t="shared" si="6"/>
        <v>1.4125375446227544</v>
      </c>
    </row>
    <row r="87" spans="1:7" x14ac:dyDescent="0.25">
      <c r="B87" s="8">
        <v>18</v>
      </c>
      <c r="C87" s="8">
        <v>-72</v>
      </c>
      <c r="D87" s="8">
        <v>1.5</v>
      </c>
      <c r="E87" s="18">
        <f t="shared" si="6"/>
        <v>1.4125375446227544</v>
      </c>
    </row>
    <row r="88" spans="1:7" x14ac:dyDescent="0.25">
      <c r="B88" s="8">
        <v>18</v>
      </c>
      <c r="C88" s="8">
        <v>-73</v>
      </c>
      <c r="D88" s="8">
        <v>1.5</v>
      </c>
      <c r="E88" s="18">
        <f t="shared" si="6"/>
        <v>1.5848931924611136</v>
      </c>
    </row>
    <row r="89" spans="1:7" x14ac:dyDescent="0.25">
      <c r="B89" s="8">
        <v>18</v>
      </c>
      <c r="C89" s="8">
        <v>-73</v>
      </c>
      <c r="D89" s="8">
        <v>1.5</v>
      </c>
      <c r="E89" s="18">
        <f t="shared" si="6"/>
        <v>1.5848931924611136</v>
      </c>
    </row>
    <row r="90" spans="1:7" x14ac:dyDescent="0.25">
      <c r="B90" s="8">
        <v>18</v>
      </c>
      <c r="C90" s="8">
        <v>-73</v>
      </c>
      <c r="D90" s="8">
        <v>1.5</v>
      </c>
      <c r="E90" s="18">
        <f t="shared" si="6"/>
        <v>1.5848931924611136</v>
      </c>
    </row>
    <row r="93" spans="1:7" x14ac:dyDescent="0.25">
      <c r="A93" s="25" t="s">
        <v>64</v>
      </c>
      <c r="B93" s="25"/>
      <c r="C93" s="25"/>
      <c r="D93" s="25"/>
      <c r="E93" s="25"/>
    </row>
    <row r="94" spans="1:7" x14ac:dyDescent="0.25">
      <c r="A94" s="2"/>
      <c r="B94" s="2"/>
      <c r="C94" s="2"/>
      <c r="D94" s="2"/>
      <c r="E94" s="2"/>
    </row>
    <row r="95" spans="1:7" x14ac:dyDescent="0.25">
      <c r="A95" s="2" t="s">
        <v>36</v>
      </c>
      <c r="B95" s="2" t="s">
        <v>37</v>
      </c>
      <c r="C95" s="2" t="s">
        <v>44</v>
      </c>
      <c r="D95" s="2" t="s">
        <v>39</v>
      </c>
      <c r="E95" t="s">
        <v>69</v>
      </c>
      <c r="F95" s="2" t="s">
        <v>61</v>
      </c>
      <c r="G95" s="2" t="s">
        <v>70</v>
      </c>
    </row>
    <row r="96" spans="1:7" x14ac:dyDescent="0.25">
      <c r="A96" s="2" t="s">
        <v>64</v>
      </c>
      <c r="B96" s="2">
        <v>18</v>
      </c>
      <c r="C96" s="2">
        <v>-73</v>
      </c>
      <c r="D96" s="2">
        <v>1.5</v>
      </c>
      <c r="E96" s="22">
        <f t="shared" ref="E96:E105" si="7">10 ^ ((-69- (C96))/ (10 * 2))</f>
        <v>1.5848931924611136</v>
      </c>
      <c r="F96" s="12">
        <f>AVERAGE(E96:E105)</f>
        <v>1.2419747934322345</v>
      </c>
      <c r="G96" s="1">
        <f>STDEVA(E96:E105)</f>
        <v>0.18917888168960856</v>
      </c>
    </row>
    <row r="97" spans="1:7" x14ac:dyDescent="0.25">
      <c r="A97" s="2"/>
      <c r="B97" s="2">
        <v>18</v>
      </c>
      <c r="C97" s="2">
        <v>-71</v>
      </c>
      <c r="D97" s="2">
        <v>1.5</v>
      </c>
      <c r="E97" s="22">
        <f t="shared" si="7"/>
        <v>1.2589254117941673</v>
      </c>
    </row>
    <row r="98" spans="1:7" x14ac:dyDescent="0.25">
      <c r="A98" s="2"/>
      <c r="B98" s="2">
        <v>17</v>
      </c>
      <c r="C98" s="2">
        <v>-70</v>
      </c>
      <c r="D98" s="2">
        <v>1.5</v>
      </c>
      <c r="E98" s="22">
        <f t="shared" si="7"/>
        <v>1.1220184543019636</v>
      </c>
    </row>
    <row r="99" spans="1:7" x14ac:dyDescent="0.25">
      <c r="A99" s="2"/>
      <c r="B99" s="2">
        <v>17</v>
      </c>
      <c r="C99" s="2">
        <v>-70</v>
      </c>
      <c r="D99" s="2">
        <v>1.5</v>
      </c>
      <c r="E99" s="22">
        <f t="shared" si="7"/>
        <v>1.1220184543019636</v>
      </c>
    </row>
    <row r="100" spans="1:7" x14ac:dyDescent="0.25">
      <c r="A100" s="2"/>
      <c r="B100" s="2">
        <v>18</v>
      </c>
      <c r="C100" s="2">
        <v>-70</v>
      </c>
      <c r="D100" s="2">
        <v>1.5</v>
      </c>
      <c r="E100" s="22">
        <f t="shared" si="7"/>
        <v>1.1220184543019636</v>
      </c>
    </row>
    <row r="101" spans="1:7" x14ac:dyDescent="0.25">
      <c r="B101" s="2">
        <v>18</v>
      </c>
      <c r="C101" s="2">
        <v>-73</v>
      </c>
      <c r="D101" s="2">
        <v>1.5</v>
      </c>
      <c r="E101" s="22">
        <f t="shared" si="7"/>
        <v>1.5848931924611136</v>
      </c>
    </row>
    <row r="102" spans="1:7" x14ac:dyDescent="0.25">
      <c r="B102" s="2">
        <v>18</v>
      </c>
      <c r="C102" s="2">
        <v>-71</v>
      </c>
      <c r="D102" s="2">
        <v>1.5</v>
      </c>
      <c r="E102" s="22">
        <f t="shared" si="7"/>
        <v>1.2589254117941673</v>
      </c>
    </row>
    <row r="103" spans="1:7" x14ac:dyDescent="0.25">
      <c r="B103" s="2">
        <v>17</v>
      </c>
      <c r="C103" s="2">
        <v>-70</v>
      </c>
      <c r="D103" s="2">
        <v>1.5</v>
      </c>
      <c r="E103" s="22">
        <f t="shared" si="7"/>
        <v>1.1220184543019636</v>
      </c>
    </row>
    <row r="104" spans="1:7" x14ac:dyDescent="0.25">
      <c r="B104" s="2">
        <v>17</v>
      </c>
      <c r="C104" s="2">
        <v>-70</v>
      </c>
      <c r="D104" s="2">
        <v>1.5</v>
      </c>
      <c r="E104" s="22">
        <f t="shared" si="7"/>
        <v>1.1220184543019636</v>
      </c>
    </row>
    <row r="105" spans="1:7" x14ac:dyDescent="0.25">
      <c r="B105" s="2">
        <v>18</v>
      </c>
      <c r="C105" s="2">
        <v>-70</v>
      </c>
      <c r="D105" s="2">
        <v>1.5</v>
      </c>
      <c r="E105" s="22">
        <f t="shared" si="7"/>
        <v>1.1220184543019636</v>
      </c>
    </row>
    <row r="108" spans="1:7" x14ac:dyDescent="0.25">
      <c r="A108" s="31" t="s">
        <v>65</v>
      </c>
      <c r="B108" s="31"/>
      <c r="C108" s="31"/>
      <c r="D108" s="31"/>
      <c r="E108" s="31"/>
    </row>
    <row r="109" spans="1:7" x14ac:dyDescent="0.25">
      <c r="A109" s="23"/>
      <c r="B109" s="23"/>
      <c r="C109" s="23"/>
      <c r="D109" s="23"/>
      <c r="E109" s="23"/>
    </row>
    <row r="110" spans="1:7" x14ac:dyDescent="0.25">
      <c r="A110" s="23" t="s">
        <v>36</v>
      </c>
      <c r="B110" s="23" t="s">
        <v>37</v>
      </c>
      <c r="C110" s="23" t="s">
        <v>44</v>
      </c>
      <c r="D110" s="23" t="s">
        <v>39</v>
      </c>
      <c r="E110" t="s">
        <v>69</v>
      </c>
      <c r="F110" s="23" t="s">
        <v>61</v>
      </c>
      <c r="G110" s="23" t="s">
        <v>70</v>
      </c>
    </row>
    <row r="111" spans="1:7" x14ac:dyDescent="0.25">
      <c r="A111" s="23" t="s">
        <v>65</v>
      </c>
      <c r="B111" s="23">
        <v>17</v>
      </c>
      <c r="C111" s="23">
        <v>-72</v>
      </c>
      <c r="D111" s="23">
        <v>1.5</v>
      </c>
      <c r="E111" s="24">
        <f t="shared" ref="E111:E120" si="8">10 ^ ((-69- (C111))/ (10 * 2))</f>
        <v>1.4125375446227544</v>
      </c>
      <c r="F111" s="12">
        <f>AVERAGE(E111:E120)</f>
        <v>1.5159509333257699</v>
      </c>
      <c r="G111" s="1">
        <f>STDEVA(E111:E120)</f>
        <v>8.9004073827034069E-2</v>
      </c>
    </row>
    <row r="112" spans="1:7" x14ac:dyDescent="0.25">
      <c r="A112" s="23"/>
      <c r="B112" s="23">
        <v>17</v>
      </c>
      <c r="C112" s="23">
        <v>-72</v>
      </c>
      <c r="D112" s="23">
        <v>1.5</v>
      </c>
      <c r="E112" s="24">
        <f t="shared" si="8"/>
        <v>1.4125375446227544</v>
      </c>
    </row>
    <row r="113" spans="1:9" x14ac:dyDescent="0.25">
      <c r="A113" s="23"/>
      <c r="B113" s="23">
        <v>18</v>
      </c>
      <c r="C113" s="23">
        <v>-73</v>
      </c>
      <c r="D113" s="23">
        <v>1.5</v>
      </c>
      <c r="E113" s="24">
        <f t="shared" si="8"/>
        <v>1.5848931924611136</v>
      </c>
    </row>
    <row r="114" spans="1:9" x14ac:dyDescent="0.25">
      <c r="A114" s="23"/>
      <c r="B114" s="23">
        <v>18</v>
      </c>
      <c r="C114" s="23">
        <v>-73</v>
      </c>
      <c r="D114" s="23">
        <v>1.5</v>
      </c>
      <c r="E114" s="24">
        <f t="shared" si="8"/>
        <v>1.5848931924611136</v>
      </c>
    </row>
    <row r="115" spans="1:9" x14ac:dyDescent="0.25">
      <c r="A115" s="23"/>
      <c r="B115" s="23">
        <v>18</v>
      </c>
      <c r="C115" s="23">
        <v>-73</v>
      </c>
      <c r="D115" s="23">
        <v>1.5</v>
      </c>
      <c r="E115" s="24">
        <f t="shared" si="8"/>
        <v>1.5848931924611136</v>
      </c>
    </row>
    <row r="116" spans="1:9" x14ac:dyDescent="0.25">
      <c r="B116" s="23">
        <v>17</v>
      </c>
      <c r="C116" s="23">
        <v>-73</v>
      </c>
      <c r="D116" s="23">
        <v>1.5</v>
      </c>
      <c r="E116" s="24">
        <f t="shared" si="8"/>
        <v>1.5848931924611136</v>
      </c>
    </row>
    <row r="117" spans="1:9" x14ac:dyDescent="0.25">
      <c r="B117" s="23">
        <v>17</v>
      </c>
      <c r="C117" s="23">
        <v>-72</v>
      </c>
      <c r="D117" s="23">
        <v>1.5</v>
      </c>
      <c r="E117" s="24">
        <f t="shared" si="8"/>
        <v>1.4125375446227544</v>
      </c>
    </row>
    <row r="118" spans="1:9" x14ac:dyDescent="0.25">
      <c r="B118" s="23">
        <v>18</v>
      </c>
      <c r="C118" s="23">
        <v>-72</v>
      </c>
      <c r="D118" s="23">
        <v>1.5</v>
      </c>
      <c r="E118" s="24">
        <f t="shared" si="8"/>
        <v>1.4125375446227544</v>
      </c>
    </row>
    <row r="119" spans="1:9" x14ac:dyDescent="0.25">
      <c r="B119" s="23">
        <v>18</v>
      </c>
      <c r="C119" s="23">
        <v>-73</v>
      </c>
      <c r="D119" s="23">
        <v>1.5</v>
      </c>
      <c r="E119" s="24">
        <f t="shared" si="8"/>
        <v>1.5848931924611136</v>
      </c>
    </row>
    <row r="120" spans="1:9" x14ac:dyDescent="0.25">
      <c r="B120" s="23">
        <v>18</v>
      </c>
      <c r="C120" s="23">
        <v>-73</v>
      </c>
      <c r="D120" s="23">
        <v>1.5</v>
      </c>
      <c r="E120" s="24">
        <f t="shared" si="8"/>
        <v>1.5848931924611136</v>
      </c>
    </row>
    <row r="124" spans="1:9" x14ac:dyDescent="0.25">
      <c r="C124" t="s">
        <v>34</v>
      </c>
      <c r="D124" t="s">
        <v>67</v>
      </c>
      <c r="E124" t="s">
        <v>68</v>
      </c>
    </row>
    <row r="125" spans="1:9" ht="15.6" x14ac:dyDescent="0.25">
      <c r="B125" s="11" t="s">
        <v>41</v>
      </c>
      <c r="C125" s="12">
        <f>F23</f>
        <v>1.137198000370208</v>
      </c>
      <c r="D125" s="15">
        <v>1</v>
      </c>
      <c r="E125" s="1">
        <f>G37</f>
        <v>0.12572159590506091</v>
      </c>
      <c r="G125" s="12"/>
      <c r="H125" s="15"/>
      <c r="I125" s="1"/>
    </row>
    <row r="126" spans="1:9" ht="15.6" x14ac:dyDescent="0.25">
      <c r="B126" s="11" t="s">
        <v>43</v>
      </c>
      <c r="C126" s="12">
        <f>F37</f>
        <v>2.0926458444086635</v>
      </c>
      <c r="D126" s="15">
        <v>2.5</v>
      </c>
      <c r="E126" s="1">
        <f>G37</f>
        <v>0.12572159590506091</v>
      </c>
      <c r="G126" s="12"/>
      <c r="H126" s="15"/>
      <c r="I126" s="1"/>
    </row>
    <row r="127" spans="1:9" ht="15.6" x14ac:dyDescent="0.25">
      <c r="B127" s="11" t="s">
        <v>42</v>
      </c>
      <c r="C127" s="14">
        <f>F51</f>
        <v>1.1645793918686489</v>
      </c>
      <c r="D127" s="15">
        <v>1.5</v>
      </c>
      <c r="E127" s="1">
        <f>G51</f>
        <v>8.9286199732331387E-2</v>
      </c>
      <c r="G127" s="12"/>
      <c r="H127" s="15"/>
      <c r="I127" s="1"/>
    </row>
    <row r="128" spans="1:9" ht="15.6" x14ac:dyDescent="0.25">
      <c r="B128" s="11" t="s">
        <v>66</v>
      </c>
      <c r="C128" s="12">
        <f>F66</f>
        <v>1.2041626287972858</v>
      </c>
      <c r="D128" s="15">
        <v>1.5</v>
      </c>
      <c r="E128" s="1">
        <f>G66</f>
        <v>7.0698448846297571E-2</v>
      </c>
      <c r="G128" s="12"/>
      <c r="H128" s="15"/>
      <c r="I128" s="1"/>
    </row>
    <row r="129" spans="2:9" ht="15.6" x14ac:dyDescent="0.25">
      <c r="B129" s="11" t="s">
        <v>63</v>
      </c>
      <c r="C129" s="12">
        <f>F81</f>
        <v>1.5159509333257699</v>
      </c>
      <c r="D129" s="15">
        <v>1.5</v>
      </c>
      <c r="E129" s="1">
        <f>G81</f>
        <v>8.9004073827034083E-2</v>
      </c>
      <c r="G129" s="12"/>
      <c r="H129" s="15"/>
      <c r="I129" s="1"/>
    </row>
    <row r="130" spans="2:9" ht="15.6" x14ac:dyDescent="0.25">
      <c r="B130" s="11" t="s">
        <v>64</v>
      </c>
      <c r="C130" s="12">
        <f>F96</f>
        <v>1.2419747934322345</v>
      </c>
      <c r="D130" s="15">
        <v>1.5</v>
      </c>
      <c r="E130" s="1">
        <f>G96</f>
        <v>0.18917888168960856</v>
      </c>
      <c r="G130" s="12"/>
      <c r="H130" s="15"/>
      <c r="I130" s="1"/>
    </row>
    <row r="131" spans="2:9" ht="15.6" x14ac:dyDescent="0.25">
      <c r="B131" s="11" t="s">
        <v>65</v>
      </c>
      <c r="C131" s="12">
        <f>F111</f>
        <v>1.5159509333257699</v>
      </c>
      <c r="D131" s="15">
        <v>1.5</v>
      </c>
      <c r="E131" s="1">
        <f>G111</f>
        <v>8.9004073827034069E-2</v>
      </c>
      <c r="G131" s="12"/>
      <c r="H131" s="15"/>
      <c r="I131" s="1"/>
    </row>
    <row r="132" spans="2:9" ht="15.6" x14ac:dyDescent="0.25">
      <c r="D132" s="11"/>
      <c r="H132" s="11"/>
      <c r="I132" s="1"/>
    </row>
    <row r="133" spans="2:9" ht="15.6" x14ac:dyDescent="0.25">
      <c r="H133" s="11"/>
      <c r="I133" s="11"/>
    </row>
    <row r="134" spans="2:9" ht="15.6" x14ac:dyDescent="0.25">
      <c r="H134" s="11"/>
      <c r="I134" s="11"/>
    </row>
  </sheetData>
  <mergeCells count="7">
    <mergeCell ref="A108:E108"/>
    <mergeCell ref="A20:E20"/>
    <mergeCell ref="A34:E34"/>
    <mergeCell ref="A48:E48"/>
    <mergeCell ref="A63:E63"/>
    <mergeCell ref="A78:E78"/>
    <mergeCell ref="A93:E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L1" workbookViewId="0">
      <selection activeCell="H5" sqref="H5"/>
    </sheetView>
  </sheetViews>
  <sheetFormatPr defaultRowHeight="13.2" x14ac:dyDescent="0.25"/>
  <cols>
    <col min="2" max="2" width="17.21875" customWidth="1"/>
    <col min="3" max="3" width="18.77734375" customWidth="1"/>
    <col min="4" max="4" width="11.88671875" customWidth="1"/>
    <col min="13" max="13" width="20.5546875" customWidth="1"/>
    <col min="14" max="14" width="14.44140625" customWidth="1"/>
    <col min="15" max="15" width="13" customWidth="1"/>
  </cols>
  <sheetData>
    <row r="1" spans="1:16" x14ac:dyDescent="0.25">
      <c r="A1" t="s">
        <v>36</v>
      </c>
      <c r="B1" t="s">
        <v>37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72</v>
      </c>
      <c r="I1" t="s">
        <v>76</v>
      </c>
      <c r="J1" t="s">
        <v>77</v>
      </c>
      <c r="K1" t="s">
        <v>78</v>
      </c>
      <c r="L1" t="s">
        <v>79</v>
      </c>
      <c r="M1" t="s">
        <v>71</v>
      </c>
      <c r="N1" t="s">
        <v>39</v>
      </c>
      <c r="O1" t="s">
        <v>69</v>
      </c>
      <c r="P1" t="s">
        <v>52</v>
      </c>
    </row>
    <row r="2" spans="1:16" x14ac:dyDescent="0.25">
      <c r="A2" t="s">
        <v>41</v>
      </c>
      <c r="B2">
        <v>16</v>
      </c>
      <c r="C2">
        <v>-78</v>
      </c>
      <c r="D2">
        <v>-77</v>
      </c>
      <c r="E2">
        <v>-78</v>
      </c>
      <c r="F2">
        <v>-78</v>
      </c>
      <c r="G2">
        <v>-77</v>
      </c>
      <c r="H2">
        <v>-78</v>
      </c>
      <c r="I2">
        <v>-78</v>
      </c>
      <c r="J2">
        <v>-77</v>
      </c>
      <c r="K2">
        <v>-77</v>
      </c>
      <c r="L2">
        <v>-78</v>
      </c>
      <c r="M2" s="12">
        <f>AVERAGE(C2:L2)</f>
        <v>-77.599999999999994</v>
      </c>
      <c r="N2">
        <v>1</v>
      </c>
      <c r="O2">
        <f>10 ^ ((-69- (M2))/ (10 * 2))</f>
        <v>2.6915348039269142</v>
      </c>
      <c r="P2" s="1">
        <f>STDEVA(C2:E2)</f>
        <v>0.57735026918962573</v>
      </c>
    </row>
    <row r="3" spans="1:16" x14ac:dyDescent="0.25">
      <c r="A3" t="s">
        <v>42</v>
      </c>
      <c r="B3">
        <v>15</v>
      </c>
      <c r="C3">
        <v>-79</v>
      </c>
      <c r="D3">
        <v>-79</v>
      </c>
      <c r="E3">
        <v>-79</v>
      </c>
      <c r="F3">
        <v>-78</v>
      </c>
      <c r="G3">
        <v>-78</v>
      </c>
      <c r="H3">
        <v>-78</v>
      </c>
      <c r="I3">
        <v>-79</v>
      </c>
      <c r="J3">
        <v>-79</v>
      </c>
      <c r="K3">
        <v>-79</v>
      </c>
      <c r="L3">
        <v>-79</v>
      </c>
      <c r="M3" s="12">
        <f>AVERAGE(C3:L3)</f>
        <v>-78.7</v>
      </c>
      <c r="N3">
        <v>1.82</v>
      </c>
      <c r="O3">
        <f>10 ^ ((-69- (M3))/ (10 * 2))</f>
        <v>3.0549211132155145</v>
      </c>
      <c r="P3" s="1">
        <f>STDEVA(C3:E3)</f>
        <v>0</v>
      </c>
    </row>
    <row r="4" spans="1:16" x14ac:dyDescent="0.25">
      <c r="A4" t="s">
        <v>43</v>
      </c>
      <c r="B4">
        <v>36</v>
      </c>
      <c r="C4">
        <v>-78</v>
      </c>
      <c r="D4">
        <v>-79</v>
      </c>
      <c r="E4">
        <v>-78</v>
      </c>
      <c r="F4">
        <v>-78</v>
      </c>
      <c r="G4">
        <v>-79</v>
      </c>
      <c r="H4">
        <v>-77</v>
      </c>
      <c r="I4">
        <v>-78</v>
      </c>
      <c r="J4">
        <v>-79</v>
      </c>
      <c r="K4">
        <v>-78</v>
      </c>
      <c r="L4">
        <v>-79</v>
      </c>
      <c r="M4" s="12">
        <f>AVERAGE(C4:L4)</f>
        <v>-78.3</v>
      </c>
      <c r="N4">
        <v>2.2799999999999998</v>
      </c>
      <c r="O4">
        <f>10 ^ ((-69- (M4))/ (10 * 2))</f>
        <v>2.917427014001166</v>
      </c>
      <c r="P4" s="1">
        <f>STDEVA(C4:E4)</f>
        <v>0.57735026918962573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O10" sqref="O10"/>
    </sheetView>
  </sheetViews>
  <sheetFormatPr defaultRowHeight="13.2" x14ac:dyDescent="0.25"/>
  <cols>
    <col min="14" max="14" width="16.77734375" customWidth="1"/>
    <col min="15" max="15" width="22.88671875" customWidth="1"/>
    <col min="16" max="16" width="26.6640625" customWidth="1"/>
  </cols>
  <sheetData>
    <row r="1" spans="1:17" x14ac:dyDescent="0.25">
      <c r="A1" t="s">
        <v>37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72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73</v>
      </c>
      <c r="O1" t="s">
        <v>39</v>
      </c>
      <c r="P1" t="s">
        <v>69</v>
      </c>
      <c r="Q1" t="s">
        <v>52</v>
      </c>
    </row>
    <row r="2" spans="1:17" x14ac:dyDescent="0.25">
      <c r="A2">
        <v>16</v>
      </c>
      <c r="B2">
        <v>-76</v>
      </c>
      <c r="C2">
        <v>-77</v>
      </c>
      <c r="D2">
        <v>-77</v>
      </c>
      <c r="E2">
        <v>-76</v>
      </c>
      <c r="F2">
        <v>-76</v>
      </c>
      <c r="G2">
        <v>-77</v>
      </c>
      <c r="H2">
        <v>-77</v>
      </c>
      <c r="I2">
        <v>-76</v>
      </c>
      <c r="J2">
        <v>-76</v>
      </c>
      <c r="K2">
        <v>-77</v>
      </c>
      <c r="L2">
        <v>-77</v>
      </c>
      <c r="M2">
        <v>-76</v>
      </c>
      <c r="N2">
        <f>AVERAGE(B2:M2)</f>
        <v>-76.5</v>
      </c>
      <c r="O2">
        <v>1</v>
      </c>
      <c r="P2" s="1">
        <f>10 ^ ((-69- (N2))/ (10 * 2))</f>
        <v>2.3713737056616555</v>
      </c>
      <c r="Q2" s="1">
        <f>STDEVA(B2:E2)</f>
        <v>0.57735026918962573</v>
      </c>
    </row>
    <row r="3" spans="1:17" x14ac:dyDescent="0.25">
      <c r="A3">
        <v>15</v>
      </c>
      <c r="B3">
        <v>-78</v>
      </c>
      <c r="C3">
        <v>-79</v>
      </c>
      <c r="D3">
        <v>-78</v>
      </c>
      <c r="E3">
        <v>-78</v>
      </c>
      <c r="F3">
        <v>-78</v>
      </c>
      <c r="G3">
        <v>-79</v>
      </c>
      <c r="H3">
        <v>-78</v>
      </c>
      <c r="I3">
        <v>-78</v>
      </c>
      <c r="J3">
        <v>-78</v>
      </c>
      <c r="K3">
        <v>-79</v>
      </c>
      <c r="L3">
        <v>-78</v>
      </c>
      <c r="M3">
        <v>-78</v>
      </c>
      <c r="N3">
        <f t="shared" ref="N3:N4" si="0">AVERAGE(B3:M3)</f>
        <v>-78.25</v>
      </c>
      <c r="O3">
        <v>1.82</v>
      </c>
      <c r="P3" s="1">
        <f>10 ^ ((-69- (N3))/ (10 * 2))</f>
        <v>2.9006811986931544</v>
      </c>
      <c r="Q3" s="1">
        <f>STDEVA(B3:E3)</f>
        <v>0.5</v>
      </c>
    </row>
    <row r="4" spans="1:17" x14ac:dyDescent="0.25">
      <c r="A4">
        <v>36</v>
      </c>
      <c r="B4">
        <v>-78</v>
      </c>
      <c r="C4">
        <v>-78</v>
      </c>
      <c r="D4">
        <v>-78</v>
      </c>
      <c r="E4">
        <v>-77</v>
      </c>
      <c r="F4">
        <v>-78</v>
      </c>
      <c r="G4">
        <v>-78</v>
      </c>
      <c r="H4">
        <v>-78</v>
      </c>
      <c r="I4">
        <v>-77</v>
      </c>
      <c r="J4">
        <v>-78</v>
      </c>
      <c r="K4">
        <v>-78</v>
      </c>
      <c r="L4">
        <v>-78</v>
      </c>
      <c r="M4">
        <v>-77</v>
      </c>
      <c r="N4">
        <f t="shared" si="0"/>
        <v>-77.75</v>
      </c>
      <c r="O4">
        <v>2.2799999999999998</v>
      </c>
      <c r="P4" s="1">
        <f>10 ^ ((-69- (N4))/ (10 * 2))</f>
        <v>2.7384196342643614</v>
      </c>
      <c r="Q4" s="1">
        <f>STDEVA(B4:E4)</f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D1" zoomScaleNormal="100" workbookViewId="0">
      <selection activeCell="M4" sqref="M4"/>
    </sheetView>
  </sheetViews>
  <sheetFormatPr defaultRowHeight="13.2" x14ac:dyDescent="0.25"/>
  <cols>
    <col min="2" max="2" width="19.5546875" customWidth="1"/>
    <col min="3" max="4" width="15.88671875" customWidth="1"/>
    <col min="5" max="5" width="16.5546875" customWidth="1"/>
    <col min="6" max="6" width="9.6640625" customWidth="1"/>
    <col min="7" max="7" width="7.44140625" customWidth="1"/>
    <col min="8" max="8" width="8.109375" customWidth="1"/>
    <col min="9" max="9" width="9.109375" customWidth="1"/>
    <col min="10" max="12" width="16.5546875" customWidth="1"/>
    <col min="13" max="13" width="17.88671875" customWidth="1"/>
    <col min="14" max="14" width="22.21875" customWidth="1"/>
    <col min="15" max="15" width="24.33203125" customWidth="1"/>
    <col min="16" max="16" width="21" customWidth="1"/>
  </cols>
  <sheetData>
    <row r="1" spans="1:16" x14ac:dyDescent="0.25">
      <c r="A1" t="s">
        <v>36</v>
      </c>
      <c r="B1" t="s">
        <v>37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72</v>
      </c>
      <c r="I1" t="s">
        <v>76</v>
      </c>
      <c r="J1" t="s">
        <v>77</v>
      </c>
      <c r="K1" t="s">
        <v>78</v>
      </c>
      <c r="L1" t="s">
        <v>79</v>
      </c>
      <c r="M1" t="s">
        <v>71</v>
      </c>
      <c r="N1" t="s">
        <v>39</v>
      </c>
      <c r="O1" t="s">
        <v>74</v>
      </c>
      <c r="P1" t="s">
        <v>52</v>
      </c>
    </row>
    <row r="2" spans="1:16" x14ac:dyDescent="0.25">
      <c r="A2" t="s">
        <v>41</v>
      </c>
      <c r="B2">
        <v>16</v>
      </c>
      <c r="C2">
        <v>-78</v>
      </c>
      <c r="D2">
        <v>-77</v>
      </c>
      <c r="E2">
        <v>-78</v>
      </c>
      <c r="F2">
        <v>-78</v>
      </c>
      <c r="G2">
        <v>-77</v>
      </c>
      <c r="H2">
        <v>-78</v>
      </c>
      <c r="I2">
        <v>-78</v>
      </c>
      <c r="J2">
        <v>-77</v>
      </c>
      <c r="K2">
        <v>-78</v>
      </c>
      <c r="L2">
        <v>-78</v>
      </c>
      <c r="M2" s="1">
        <f>AVERAGE(C2:L2)</f>
        <v>-77.7</v>
      </c>
      <c r="N2">
        <v>1</v>
      </c>
      <c r="O2" s="1">
        <f>10 ^ ((-69- (M2))/ (10 * 2))</f>
        <v>2.7227013080779137</v>
      </c>
      <c r="P2" s="1">
        <f>STDEVA(C2:E2)</f>
        <v>0.57735026918962573</v>
      </c>
    </row>
    <row r="3" spans="1:16" x14ac:dyDescent="0.25">
      <c r="A3" t="s">
        <v>42</v>
      </c>
      <c r="B3">
        <v>15</v>
      </c>
      <c r="C3">
        <v>-78</v>
      </c>
      <c r="D3">
        <v>-78</v>
      </c>
      <c r="E3">
        <v>-79</v>
      </c>
      <c r="F3">
        <v>-78</v>
      </c>
      <c r="G3">
        <v>-78</v>
      </c>
      <c r="H3">
        <v>-79</v>
      </c>
      <c r="I3">
        <v>-78</v>
      </c>
      <c r="J3">
        <v>-77</v>
      </c>
      <c r="K3">
        <v>-79</v>
      </c>
      <c r="L3">
        <v>-79</v>
      </c>
      <c r="M3" s="1">
        <f>AVERAGE(C3:L3)</f>
        <v>-78.3</v>
      </c>
      <c r="N3">
        <v>1.82</v>
      </c>
      <c r="O3" s="1">
        <f>10 ^ ((-69- (M3))/ (10 * 2))</f>
        <v>2.917427014001166</v>
      </c>
      <c r="P3" s="1">
        <f>STDEVA(C3:E3)</f>
        <v>0.57735026918962573</v>
      </c>
    </row>
    <row r="4" spans="1:16" x14ac:dyDescent="0.25">
      <c r="A4" t="s">
        <v>43</v>
      </c>
      <c r="B4">
        <v>36</v>
      </c>
      <c r="C4">
        <v>-79</v>
      </c>
      <c r="D4">
        <v>-79</v>
      </c>
      <c r="E4">
        <v>-80</v>
      </c>
      <c r="F4">
        <v>-79</v>
      </c>
      <c r="G4">
        <v>-79</v>
      </c>
      <c r="H4">
        <v>-80</v>
      </c>
      <c r="I4">
        <v>-79</v>
      </c>
      <c r="J4">
        <v>-78</v>
      </c>
      <c r="K4">
        <v>-80</v>
      </c>
      <c r="L4">
        <v>-80</v>
      </c>
      <c r="M4" s="1">
        <f>AVERAGE(C4:L4)</f>
        <v>-79.3</v>
      </c>
      <c r="N4">
        <v>2.2799999999999998</v>
      </c>
      <c r="O4" s="1">
        <f>10 ^ ((-69- (M4))/ (10 * 2))</f>
        <v>3.2734069487883817</v>
      </c>
      <c r="P4" s="1">
        <f>STDEVA(C4:E4)</f>
        <v>0.57735026918962573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7" sqref="L7"/>
    </sheetView>
  </sheetViews>
  <sheetFormatPr defaultRowHeight="13.2" x14ac:dyDescent="0.25"/>
  <sheetData>
    <row r="1" spans="1:1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72</v>
      </c>
      <c r="G1" t="s">
        <v>76</v>
      </c>
      <c r="H1" t="s">
        <v>77</v>
      </c>
      <c r="I1" t="s">
        <v>78</v>
      </c>
      <c r="J1" t="s">
        <v>79</v>
      </c>
      <c r="K1" t="s">
        <v>75</v>
      </c>
      <c r="L1" t="s">
        <v>39</v>
      </c>
      <c r="M1" t="s">
        <v>40</v>
      </c>
      <c r="N1" t="s">
        <v>52</v>
      </c>
    </row>
    <row r="2" spans="1:15" ht="15.6" x14ac:dyDescent="0.25">
      <c r="A2" s="32">
        <v>-73</v>
      </c>
      <c r="B2" s="32">
        <v>-73</v>
      </c>
      <c r="C2" s="32">
        <v>-74</v>
      </c>
      <c r="D2" s="32">
        <v>-73</v>
      </c>
      <c r="E2" s="32">
        <v>-73</v>
      </c>
      <c r="F2" s="32">
        <v>-72</v>
      </c>
      <c r="G2" s="32">
        <v>-74</v>
      </c>
      <c r="H2" s="32">
        <v>-73</v>
      </c>
      <c r="I2" s="32">
        <v>-74</v>
      </c>
      <c r="J2" s="32">
        <v>-73</v>
      </c>
      <c r="K2" s="33">
        <f>AVERAGE(A2:J2)</f>
        <v>-73.2</v>
      </c>
      <c r="L2" s="33">
        <v>1</v>
      </c>
      <c r="M2" s="33">
        <f>10 ^ ((-69- (K2))/ (10 * 2))</f>
        <v>1.6218100973589304</v>
      </c>
      <c r="N2" s="34">
        <f>STDEVA(A2:D2)</f>
        <v>0.5</v>
      </c>
      <c r="O2" s="34"/>
    </row>
    <row r="3" spans="1:15" ht="15.6" x14ac:dyDescent="0.25">
      <c r="A3" s="32">
        <v>-81</v>
      </c>
      <c r="B3" s="32">
        <v>-81</v>
      </c>
      <c r="C3" s="32">
        <v>-80</v>
      </c>
      <c r="D3" s="32">
        <v>-81</v>
      </c>
      <c r="E3" s="32">
        <v>-81</v>
      </c>
      <c r="F3" s="32">
        <v>-81</v>
      </c>
      <c r="G3" s="32">
        <v>-80</v>
      </c>
      <c r="H3" s="32">
        <v>-81</v>
      </c>
      <c r="I3" s="32">
        <v>-81</v>
      </c>
      <c r="J3" s="32">
        <v>-80</v>
      </c>
      <c r="K3" s="33">
        <f>AVERAGE(A3:J3)</f>
        <v>-80.7</v>
      </c>
      <c r="L3" s="33">
        <v>3</v>
      </c>
      <c r="M3" s="33">
        <f>10 ^ ((-69- (K3))/ (10 * 2))</f>
        <v>3.845917820453538</v>
      </c>
      <c r="N3" s="34">
        <f>STDEVA(A3:D3)</f>
        <v>0.5</v>
      </c>
      <c r="O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case-1</vt:lpstr>
      <vt:lpstr>case-2</vt:lpstr>
      <vt:lpstr>CAse-3A</vt:lpstr>
      <vt:lpstr>case-3B</vt:lpstr>
      <vt:lpstr>case-5A</vt:lpstr>
      <vt:lpstr>case-6A</vt:lpstr>
      <vt:lpstr>case-6B</vt:lpstr>
      <vt:lpstr>case-6c</vt:lpstr>
      <vt:lpstr>case-6D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Kishwer Khaliq</dc:creator>
  <cp:lastModifiedBy>Kishwer Khaliq</cp:lastModifiedBy>
  <dcterms:created xsi:type="dcterms:W3CDTF">2022-12-16T14:18:04Z</dcterms:created>
  <dcterms:modified xsi:type="dcterms:W3CDTF">2022-12-22T10:50:35Z</dcterms:modified>
</cp:coreProperties>
</file>