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firstSheet="1" activeTab="9"/>
  </bookViews>
  <sheets>
    <sheet name="poismod1" sheetId="1" r:id="rId1"/>
    <sheet name="fm_qpois" sheetId="4" r:id="rId2"/>
    <sheet name="mod1zip" sheetId="5" r:id="rId3"/>
    <sheet name="poismod2" sheetId="6" r:id="rId4"/>
    <sheet name="mod2qpois" sheetId="7" r:id="rId5"/>
    <sheet name="mod2zip" sheetId="8" r:id="rId6"/>
    <sheet name="nbmod3" sheetId="9" r:id="rId7"/>
    <sheet name="nbmod3zip" sheetId="10" r:id="rId8"/>
    <sheet name="nbmod4" sheetId="11" r:id="rId9"/>
    <sheet name="nbmod4zip" sheetId="12" r:id="rId10"/>
    <sheet name="Sheet2" sheetId="2" r:id="rId11"/>
    <sheet name="Sheet3" sheetId="3" r:id="rId12"/>
  </sheets>
  <calcPr calcId="145621"/>
</workbook>
</file>

<file path=xl/calcChain.xml><?xml version="1.0" encoding="utf-8"?>
<calcChain xmlns="http://schemas.openxmlformats.org/spreadsheetml/2006/main">
  <c r="A99" i="12" l="1"/>
  <c r="L8" i="12"/>
  <c r="L7" i="12"/>
  <c r="L6" i="12"/>
  <c r="L5" i="12"/>
  <c r="L4" i="12"/>
  <c r="L3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M8" i="12"/>
  <c r="A106" i="12"/>
  <c r="M7" i="12"/>
  <c r="A105" i="12"/>
  <c r="M6" i="12"/>
  <c r="A104" i="12"/>
  <c r="M5" i="12"/>
  <c r="M4" i="12"/>
  <c r="A102" i="12"/>
  <c r="M3" i="12"/>
  <c r="A101" i="12"/>
  <c r="A106" i="11"/>
  <c r="A99" i="11"/>
  <c r="A94" i="11"/>
  <c r="A93" i="11"/>
  <c r="A92" i="11"/>
  <c r="A91" i="11"/>
  <c r="A90" i="11"/>
  <c r="A89" i="11"/>
  <c r="A88" i="11"/>
  <c r="A87" i="11"/>
  <c r="A86" i="11"/>
  <c r="A85" i="11"/>
  <c r="A63" i="11"/>
  <c r="A62" i="11"/>
  <c r="A61" i="11"/>
  <c r="A60" i="11"/>
  <c r="A59" i="11"/>
  <c r="A58" i="11"/>
  <c r="A57" i="11"/>
  <c r="A56" i="11"/>
  <c r="A55" i="11"/>
  <c r="A54" i="11"/>
  <c r="N8" i="11"/>
  <c r="M8" i="11"/>
  <c r="M7" i="11"/>
  <c r="M6" i="11"/>
  <c r="M5" i="11"/>
  <c r="M4" i="11"/>
  <c r="M3" i="11"/>
  <c r="L8" i="11"/>
  <c r="L7" i="11"/>
  <c r="L6" i="11"/>
  <c r="A104" i="11" s="1"/>
  <c r="L5" i="11"/>
  <c r="L4" i="11"/>
  <c r="L3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N3" i="11"/>
  <c r="N4" i="11" s="1"/>
  <c r="N5" i="11" s="1"/>
  <c r="N6" i="11" s="1"/>
  <c r="N7" i="11" s="1"/>
  <c r="A97" i="10"/>
  <c r="M7" i="10"/>
  <c r="A103" i="10" s="1"/>
  <c r="M6" i="10"/>
  <c r="M5" i="10"/>
  <c r="M4" i="10"/>
  <c r="M3" i="10"/>
  <c r="L7" i="10"/>
  <c r="L6" i="10"/>
  <c r="L5" i="10"/>
  <c r="L4" i="10"/>
  <c r="L3" i="10"/>
  <c r="N3" i="10" s="1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102" i="10"/>
  <c r="A100" i="10"/>
  <c r="A97" i="9"/>
  <c r="M8" i="9"/>
  <c r="M7" i="9"/>
  <c r="M6" i="9"/>
  <c r="M5" i="9"/>
  <c r="M4" i="9"/>
  <c r="M3" i="9"/>
  <c r="L8" i="9"/>
  <c r="L7" i="9"/>
  <c r="A103" i="9" s="1"/>
  <c r="L6" i="9"/>
  <c r="L5" i="9"/>
  <c r="A101" i="9" s="1"/>
  <c r="L4" i="9"/>
  <c r="A100" i="9" s="1"/>
  <c r="L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102" i="9"/>
  <c r="A99" i="9"/>
  <c r="N3" i="12" l="1"/>
  <c r="N4" i="12" s="1"/>
  <c r="N5" i="12" s="1"/>
  <c r="N6" i="12" s="1"/>
  <c r="N7" i="12" s="1"/>
  <c r="N8" i="12" s="1"/>
  <c r="A103" i="12"/>
  <c r="A103" i="11"/>
  <c r="A102" i="11"/>
  <c r="A105" i="11"/>
  <c r="A101" i="11"/>
  <c r="N4" i="10"/>
  <c r="N5" i="10" s="1"/>
  <c r="N6" i="10" s="1"/>
  <c r="N7" i="10" s="1"/>
  <c r="A101" i="10"/>
  <c r="A99" i="10"/>
  <c r="A104" i="9"/>
  <c r="N3" i="9"/>
  <c r="N4" i="9" s="1"/>
  <c r="N5" i="9" s="1"/>
  <c r="N6" i="9" s="1"/>
  <c r="N7" i="9" s="1"/>
  <c r="N8" i="9" s="1"/>
  <c r="A104" i="8"/>
  <c r="A103" i="8"/>
  <c r="A102" i="8"/>
  <c r="A101" i="8"/>
  <c r="A100" i="8"/>
  <c r="A99" i="8"/>
  <c r="A104" i="7"/>
  <c r="A103" i="7"/>
  <c r="A102" i="7"/>
  <c r="A101" i="7"/>
  <c r="A100" i="7"/>
  <c r="A99" i="7"/>
  <c r="A104" i="6"/>
  <c r="A103" i="6"/>
  <c r="A102" i="6"/>
  <c r="A101" i="6"/>
  <c r="A100" i="6"/>
  <c r="A99" i="6"/>
  <c r="A70" i="5"/>
  <c r="A69" i="5"/>
  <c r="A68" i="5"/>
  <c r="A67" i="5"/>
  <c r="A72" i="4"/>
  <c r="A71" i="4"/>
  <c r="A70" i="4"/>
  <c r="A69" i="4"/>
  <c r="A68" i="4"/>
  <c r="A67" i="4"/>
  <c r="A79" i="1"/>
  <c r="A78" i="1"/>
  <c r="A77" i="1"/>
  <c r="A76" i="1"/>
  <c r="A75" i="1"/>
  <c r="A74" i="1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M8" i="8"/>
  <c r="L8" i="8"/>
  <c r="M7" i="8"/>
  <c r="L7" i="8"/>
  <c r="M6" i="8"/>
  <c r="L6" i="8"/>
  <c r="M5" i="8"/>
  <c r="L5" i="8"/>
  <c r="M4" i="8"/>
  <c r="L4" i="8"/>
  <c r="M3" i="8"/>
  <c r="L3" i="8"/>
  <c r="L8" i="7"/>
  <c r="L7" i="7"/>
  <c r="L6" i="7"/>
  <c r="L5" i="7"/>
  <c r="L4" i="7"/>
  <c r="L3" i="7"/>
  <c r="M8" i="7"/>
  <c r="M7" i="7"/>
  <c r="M6" i="7"/>
  <c r="M5" i="7"/>
  <c r="M4" i="7"/>
  <c r="M3" i="7"/>
  <c r="N3" i="7"/>
  <c r="N4" i="7" s="1"/>
  <c r="N5" i="7" s="1"/>
  <c r="N6" i="7" s="1"/>
  <c r="N7" i="7" s="1"/>
  <c r="N8" i="7" s="1"/>
  <c r="A97" i="7" s="1"/>
  <c r="M8" i="6"/>
  <c r="M7" i="6"/>
  <c r="M6" i="6"/>
  <c r="M5" i="6"/>
  <c r="M4" i="6"/>
  <c r="M3" i="6"/>
  <c r="L8" i="6"/>
  <c r="L7" i="6"/>
  <c r="L6" i="6"/>
  <c r="L5" i="6"/>
  <c r="L4" i="6"/>
  <c r="L3" i="6"/>
  <c r="M6" i="5"/>
  <c r="L6" i="5"/>
  <c r="M5" i="5"/>
  <c r="L5" i="5"/>
  <c r="M4" i="5"/>
  <c r="L4" i="5"/>
  <c r="M3" i="5"/>
  <c r="L3" i="5"/>
  <c r="N8" i="4"/>
  <c r="N7" i="4"/>
  <c r="N6" i="4"/>
  <c r="N5" i="4"/>
  <c r="N4" i="4"/>
  <c r="N3" i="4"/>
  <c r="M3" i="4"/>
  <c r="L3" i="4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92" i="6"/>
  <c r="A91" i="6"/>
  <c r="A90" i="6"/>
  <c r="A89" i="6"/>
  <c r="A88" i="6"/>
  <c r="A87" i="6"/>
  <c r="A86" i="6"/>
  <c r="A85" i="6"/>
  <c r="A84" i="6"/>
  <c r="A83" i="6"/>
  <c r="A61" i="6"/>
  <c r="A60" i="6"/>
  <c r="A59" i="6"/>
  <c r="A58" i="6"/>
  <c r="A57" i="6"/>
  <c r="A56" i="6"/>
  <c r="A55" i="6"/>
  <c r="A54" i="6"/>
  <c r="A53" i="6"/>
  <c r="A52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N3" i="6"/>
  <c r="N4" i="6" s="1"/>
  <c r="N5" i="6" s="1"/>
  <c r="N6" i="6" s="1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N3" i="5"/>
  <c r="A46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26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M8" i="4"/>
  <c r="M7" i="4"/>
  <c r="M6" i="4"/>
  <c r="M5" i="4"/>
  <c r="M4" i="4"/>
  <c r="L8" i="4"/>
  <c r="L7" i="4"/>
  <c r="L6" i="4"/>
  <c r="L5" i="4"/>
  <c r="L4" i="4"/>
  <c r="H64" i="1"/>
  <c r="H65" i="1" s="1"/>
  <c r="H66" i="1" s="1"/>
  <c r="H67" i="1" s="1"/>
  <c r="H68" i="1" s="1"/>
  <c r="H69" i="1" s="1"/>
  <c r="B72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30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N3" i="8" l="1"/>
  <c r="N4" i="8" s="1"/>
  <c r="N5" i="8" s="1"/>
  <c r="N6" i="8" s="1"/>
  <c r="N7" i="8" s="1"/>
  <c r="N8" i="8" s="1"/>
  <c r="A97" i="8" s="1"/>
  <c r="N7" i="6"/>
  <c r="N8" i="6" s="1"/>
  <c r="A97" i="6" s="1"/>
  <c r="N4" i="5"/>
  <c r="N5" i="5" s="1"/>
  <c r="N6" i="5" s="1"/>
  <c r="A65" i="5" s="1"/>
  <c r="A65" i="4"/>
</calcChain>
</file>

<file path=xl/sharedStrings.xml><?xml version="1.0" encoding="utf-8"?>
<sst xmlns="http://schemas.openxmlformats.org/spreadsheetml/2006/main" count="983" uniqueCount="176">
  <si>
    <t>Coefficients:</t>
  </si>
  <si>
    <t>Estimate</t>
  </si>
  <si>
    <t>Std.</t>
  </si>
  <si>
    <t>Error</t>
  </si>
  <si>
    <t>z</t>
  </si>
  <si>
    <t>value</t>
  </si>
  <si>
    <t>Pr(&gt;|z|)</t>
  </si>
  <si>
    <t>(Intercept)</t>
  </si>
  <si>
    <t>***</t>
  </si>
  <si>
    <t>FixedAcidity</t>
  </si>
  <si>
    <t>VolatileAcidity</t>
  </si>
  <si>
    <t>CitricAcid</t>
  </si>
  <si>
    <t>ResidualSugar</t>
  </si>
  <si>
    <t>Chlorides</t>
  </si>
  <si>
    <t>*</t>
  </si>
  <si>
    <t>FreeSulfurDioxide</t>
  </si>
  <si>
    <t>TotalSulfurDioxide</t>
  </si>
  <si>
    <t>Density</t>
  </si>
  <si>
    <t>pH</t>
  </si>
  <si>
    <t>Sulphates</t>
  </si>
  <si>
    <t>Alcohol</t>
  </si>
  <si>
    <t>LabelAppeal</t>
  </si>
  <si>
    <t>AcidIndex</t>
  </si>
  <si>
    <t>STARS</t>
  </si>
  <si>
    <t xml:space="preserve">From this output, we have the following estimated model:
$$\hat y = e^{B_0x_0+B_1x_1+B_2x_2+ B_3x_3+B_4x_4+ B_5x_5+B_6x_6+ B_7x_7+B_8x_8+ B_9x_9+B_{10}x_{10}+B_{11}x_{11}+B_{12}x_{12}+ B_{13}x_{13}+B_{14}x_{14}}$$
</t>
  </si>
  <si>
    <t>B_0</t>
  </si>
  <si>
    <t>x_0</t>
  </si>
  <si>
    <t>B_1</t>
  </si>
  <si>
    <t>x_1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</si>
  <si>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</si>
  <si>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</si>
  <si>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</si>
  <si>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</si>
  <si>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</si>
  <si>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</si>
  <si>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</si>
  <si>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</si>
  <si>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</si>
  <si>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</si>
  <si>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</si>
  <si>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</si>
  <si>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</si>
  <si>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</si>
  <si>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</si>
  <si>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</si>
  <si>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</si>
  <si>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</si>
  <si>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</si>
  <si>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</si>
  <si>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</si>
  <si>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</si>
  <si>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</si>
  <si>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</si>
  <si>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</si>
  <si>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</si>
  <si>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where</t>
  </si>
  <si>
    <t>\</t>
  </si>
  <si>
    <t>$B_0</t>
  </si>
  <si>
    <t>=</t>
  </si>
  <si>
    <t>$B_1</t>
  </si>
  <si>
    <t>$B_2</t>
  </si>
  <si>
    <t>$B_3</t>
  </si>
  <si>
    <t>$B_4</t>
  </si>
  <si>
    <t>$B_5</t>
  </si>
  <si>
    <t>$B_6</t>
  </si>
  <si>
    <t>$B_7</t>
  </si>
  <si>
    <t>$B_8</t>
  </si>
  <si>
    <t>$B_9</t>
  </si>
  <si>
    <t>$B_10</t>
  </si>
  <si>
    <t>$B_11</t>
  </si>
  <si>
    <t>$B_12</t>
  </si>
  <si>
    <t>$B_13</t>
  </si>
  <si>
    <t>$B_14</t>
  </si>
  <si>
    <t>and</t>
  </si>
  <si>
    <t>$x_0</t>
  </si>
  <si>
    <t>1$</t>
  </si>
  <si>
    <t>$x_1</t>
  </si>
  <si>
    <t>$x_2</t>
  </si>
  <si>
    <t>$x_3</t>
  </si>
  <si>
    <t>$x_4</t>
  </si>
  <si>
    <t>$x_5</t>
  </si>
  <si>
    <t>$x_6</t>
  </si>
  <si>
    <t>$x_7</t>
  </si>
  <si>
    <t>$x_8</t>
  </si>
  <si>
    <t>$x_9</t>
  </si>
  <si>
    <t>$x_10</t>
  </si>
  <si>
    <t>$x_11</t>
  </si>
  <si>
    <t>$x_12</t>
  </si>
  <si>
    <t>$x_13</t>
  </si>
  <si>
    <t>$x_14</t>
  </si>
  <si>
    <t>##3.1.1.3</t>
  </si>
  <si>
    <t>Coefficient</t>
  </si>
  <si>
    <t>Analysis:</t>
  </si>
  <si>
    <t>of</t>
  </si>
  <si>
    <t>with</t>
  </si>
  <si>
    <t xml:space="preserve">In addition, the coefficient for </t>
  </si>
  <si>
    <t xml:space="preserve"> are highly significant.  For a unit increase in our highly significant variables: \</t>
  </si>
  <si>
    <t>t</t>
  </si>
  <si>
    <t>Pr(&gt;|t|)</t>
  </si>
  <si>
    <t>**</t>
  </si>
  <si>
    <t>.</t>
  </si>
  <si>
    <t>where \</t>
  </si>
  <si>
    <t xml:space="preserve">##3.1.1.3 Coefficient Analysis \ </t>
  </si>
  <si>
    <t>Count</t>
  </si>
  <si>
    <t>model</t>
  </si>
  <si>
    <t>coefficients</t>
  </si>
  <si>
    <t>(poisson</t>
  </si>
  <si>
    <t>log</t>
  </si>
  <si>
    <t>link):</t>
  </si>
  <si>
    <t xml:space="preserve">##3.1.3.3 Coefficient Analysis \ </t>
  </si>
  <si>
    <t>##3.1.2.1 Interpretation for Quasi-Poisson model (Model 2) - fm_qpois</t>
  </si>
  <si>
    <t>##3.1.3.1 Interpretation for Zero Inflation model (Model 3) - mod1zip</t>
  </si>
  <si>
    <t>##3.2.1 Interpretation for Poisson Model 2 (Model 4) - poismod2</t>
  </si>
  <si>
    <t>(1</t>
  </si>
  <si>
    <t>not</t>
  </si>
  <si>
    <t>defined</t>
  </si>
  <si>
    <t>because</t>
  </si>
  <si>
    <t>singularities)</t>
  </si>
  <si>
    <t>ResidualSugar_MISS</t>
  </si>
  <si>
    <t>Chlorides_MISS</t>
  </si>
  <si>
    <t>FreeSulfurDioxide_MISS</t>
  </si>
  <si>
    <t>TotalSulfurDioxide_MISS</t>
  </si>
  <si>
    <t>pH_MISS</t>
  </si>
  <si>
    <t>Sulphates_MISS</t>
  </si>
  <si>
    <t>Alcohol_MISS</t>
  </si>
  <si>
    <t>STARS_MISS</t>
  </si>
  <si>
    <t>FixedAcidity_CAP</t>
  </si>
  <si>
    <t>VolatileAcidity_CAP</t>
  </si>
  <si>
    <t>CitricAcid_CAP</t>
  </si>
  <si>
    <t>ResidualSugar_CAP</t>
  </si>
  <si>
    <t>Chlorides_CAP</t>
  </si>
  <si>
    <t>FreeSulfurDioxide_CAP</t>
  </si>
  <si>
    <t>TotalSulfurDioxide_CAP</t>
  </si>
  <si>
    <t>Density_CAP</t>
  </si>
  <si>
    <t>pH_CAP</t>
  </si>
  <si>
    <t>Sulphates_CAP</t>
  </si>
  <si>
    <t>Alcohol_CAP</t>
  </si>
  <si>
    <t>AcidIndex_CAP</t>
  </si>
  <si>
    <t>LabelAppeal_Positive</t>
  </si>
  <si>
    <t>STARS_1</t>
  </si>
  <si>
    <t>STARS_2</t>
  </si>
  <si>
    <t>STARS_3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</si>
  <si>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</si>
  <si>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</si>
  <si>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</si>
  <si>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</si>
  <si>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</si>
  <si>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</si>
  <si>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</si>
  <si>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</si>
  <si>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</si>
  <si>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</si>
  <si>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x_15</t>
  </si>
  <si>
    <t>x_16</t>
  </si>
  <si>
    <t>x_17</t>
  </si>
  <si>
    <t>x_18</t>
  </si>
  <si>
    <t>x_19</t>
  </si>
  <si>
    <t>x_20</t>
  </si>
  <si>
    <t>x_21</t>
  </si>
  <si>
    <t>x_22</t>
  </si>
  <si>
    <t>x_23</t>
  </si>
  <si>
    <t>x_24</t>
  </si>
  <si>
    <t xml:space="preserve">From this output, we have the following estimated model:
$$\hat y = e^{B_0x_0+B_1x_1+B_2x_2+ B_3x_3+B_4x_4+ B_5x_5+B_6x_6+ B_7x_7+B_8x_8+ B_9x_9+B_{10}x_{10}+B_{11}x_{11}+B_{12}x_{12}+ B_{13}x_{13}+B_{14}x_{14}+ B_{15}x_{15}+ B_{16}x_{16}+ B_{17}x_{17}+ B_{18}x_{18}+ B_{19}x_{19}+ B_{20}x_{20}+ B_{21}x_{21}+ B_{22}x_{22}+ B_{23}x_{23}+ B_{24}x_{24}}$$
</t>
  </si>
  <si>
    <t xml:space="preserve">##3.2.2 Coefficient Analysis \ </t>
  </si>
  <si>
    <t>##3.3.1 Interpretation for Quasi Poisson Model 2 (Model 5) - mod2qpois</t>
  </si>
  <si>
    <t>##3.4.1 Interpretation for Zero Inflation Model 2 (Model 6) - mod2zip</t>
  </si>
  <si>
    <t xml:space="preserve">##3.4.2 Coefficient Analysis \ </t>
  </si>
  <si>
    <t xml:space="preserve">##3.3.2 Coefficient Analysis \ </t>
  </si>
  <si>
    <t>##################################################################################################</t>
  </si>
  <si>
    <t>*** Interpretation Negative Binomial Model 3 - nbmod3 ***</t>
  </si>
  <si>
    <t>*** Coefficient Analysis ***</t>
  </si>
  <si>
    <t>*** Interpretation Zero Inflation Negative Binomial Model - nbmod3zip ***</t>
  </si>
  <si>
    <t>(negbin</t>
  </si>
  <si>
    <t>Log(theta)</t>
  </si>
  <si>
    <t>*** Interpretation Negative Binomial Model 4 - nbmod4 ***</t>
  </si>
  <si>
    <t>*** Interpretation Zero Inflation Negative Binomial Model 4 - nbmod4zip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</si>
</sst>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top"/>
    </xf>
    <xf numFmtId="11" fontId="2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6" workbookViewId="0">
      <selection activeCell="A74" sqref="A74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</cols>
  <sheetData>
    <row r="1" spans="1:14" x14ac:dyDescent="0.25">
      <c r="A1" s="1" t="s">
        <v>0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1.526</v>
      </c>
      <c r="C3" s="2">
        <v>0.19550000000000001</v>
      </c>
      <c r="D3">
        <v>7.8070000000000004</v>
      </c>
      <c r="E3" s="2">
        <v>5.8700000000000003E-15</v>
      </c>
      <c r="F3" t="s">
        <v>8</v>
      </c>
      <c r="I3" t="s">
        <v>25</v>
      </c>
      <c r="J3" t="s">
        <v>26</v>
      </c>
    </row>
    <row r="4" spans="1:14" x14ac:dyDescent="0.25">
      <c r="A4" s="1" t="s">
        <v>9</v>
      </c>
      <c r="B4" s="2">
        <v>-3.0449999999999997E-4</v>
      </c>
      <c r="C4" s="2">
        <v>8.2050000000000005E-4</v>
      </c>
      <c r="D4">
        <v>-0.371</v>
      </c>
      <c r="E4">
        <v>0.71050199999999997</v>
      </c>
      <c r="I4" t="s">
        <v>27</v>
      </c>
      <c r="J4" t="s">
        <v>28</v>
      </c>
    </row>
    <row r="5" spans="1:14" x14ac:dyDescent="0.25">
      <c r="A5" s="4" t="s">
        <v>10</v>
      </c>
      <c r="B5" s="2">
        <v>-3.3430000000000001E-2</v>
      </c>
      <c r="C5" s="2">
        <v>6.5160000000000001E-3</v>
      </c>
      <c r="D5">
        <v>-5.1310000000000002</v>
      </c>
      <c r="E5" s="2">
        <v>2.8799999999999998E-7</v>
      </c>
      <c r="F5" t="s">
        <v>8</v>
      </c>
      <c r="I5" t="s">
        <v>29</v>
      </c>
      <c r="J5" t="s">
        <v>42</v>
      </c>
    </row>
    <row r="6" spans="1:14" x14ac:dyDescent="0.25">
      <c r="A6" s="1" t="s">
        <v>11</v>
      </c>
      <c r="B6" s="2">
        <v>7.7730000000000004E-3</v>
      </c>
      <c r="C6" s="2">
        <v>5.8919999999999997E-3</v>
      </c>
      <c r="D6">
        <v>1.319</v>
      </c>
      <c r="E6">
        <v>0.18712400000000001</v>
      </c>
      <c r="I6" t="s">
        <v>30</v>
      </c>
      <c r="J6" t="s">
        <v>43</v>
      </c>
    </row>
    <row r="7" spans="1:14" x14ac:dyDescent="0.25">
      <c r="A7" s="1" t="s">
        <v>12</v>
      </c>
      <c r="B7" s="2">
        <v>5.6759999999999999E-5</v>
      </c>
      <c r="C7" s="2">
        <v>1.5459999999999999E-4</v>
      </c>
      <c r="D7">
        <v>0.36699999999999999</v>
      </c>
      <c r="E7">
        <v>0.713588</v>
      </c>
      <c r="I7" t="s">
        <v>31</v>
      </c>
      <c r="J7" t="s">
        <v>44</v>
      </c>
    </row>
    <row r="8" spans="1:14" x14ac:dyDescent="0.25">
      <c r="A8" s="1" t="s">
        <v>13</v>
      </c>
      <c r="B8" s="2">
        <v>-4.1410000000000002E-2</v>
      </c>
      <c r="C8" s="2">
        <v>1.6449999999999999E-2</v>
      </c>
      <c r="D8">
        <v>-2.5179999999999998</v>
      </c>
      <c r="E8">
        <v>1.1816E-2</v>
      </c>
      <c r="F8" t="s">
        <v>14</v>
      </c>
      <c r="I8" t="s">
        <v>32</v>
      </c>
      <c r="J8" t="s">
        <v>45</v>
      </c>
    </row>
    <row r="9" spans="1:14" x14ac:dyDescent="0.25">
      <c r="A9" s="4" t="s">
        <v>15</v>
      </c>
      <c r="B9" s="2">
        <v>1.2540000000000001E-4</v>
      </c>
      <c r="C9" s="2">
        <v>3.5120000000000003E-5</v>
      </c>
      <c r="D9">
        <v>3.5710000000000002</v>
      </c>
      <c r="E9">
        <v>3.5599999999999998E-4</v>
      </c>
      <c r="F9" t="s">
        <v>8</v>
      </c>
      <c r="I9" t="s">
        <v>33</v>
      </c>
      <c r="J9" t="s">
        <v>46</v>
      </c>
      <c r="M9" s="1"/>
      <c r="N9" s="2"/>
    </row>
    <row r="10" spans="1:14" x14ac:dyDescent="0.25">
      <c r="A10" s="4" t="s">
        <v>16</v>
      </c>
      <c r="B10" s="2">
        <v>8.2960000000000005E-5</v>
      </c>
      <c r="C10" s="2">
        <v>2.2750000000000001E-5</v>
      </c>
      <c r="D10">
        <v>3.6469999999999998</v>
      </c>
      <c r="E10">
        <v>2.6600000000000001E-4</v>
      </c>
      <c r="F10" t="s">
        <v>8</v>
      </c>
      <c r="I10" t="s">
        <v>34</v>
      </c>
      <c r="J10" t="s">
        <v>47</v>
      </c>
      <c r="M10" s="1"/>
      <c r="N10" s="2"/>
    </row>
    <row r="11" spans="1:14" x14ac:dyDescent="0.25">
      <c r="A11" s="1" t="s">
        <v>17</v>
      </c>
      <c r="B11" s="2">
        <v>-0.2823</v>
      </c>
      <c r="C11" s="2">
        <v>0.192</v>
      </c>
      <c r="D11">
        <v>-1.4710000000000001</v>
      </c>
      <c r="E11">
        <v>0.141348</v>
      </c>
      <c r="I11" t="s">
        <v>35</v>
      </c>
      <c r="J11" t="s">
        <v>48</v>
      </c>
      <c r="M11" s="1"/>
      <c r="N11" s="2"/>
    </row>
    <row r="12" spans="1:14" x14ac:dyDescent="0.25">
      <c r="A12" s="1" t="s">
        <v>18</v>
      </c>
      <c r="B12" s="2">
        <v>-1.5720000000000001E-2</v>
      </c>
      <c r="C12" s="2">
        <v>7.6379999999999998E-3</v>
      </c>
      <c r="D12">
        <v>-2.0579999999999998</v>
      </c>
      <c r="E12">
        <v>3.9553999999999999E-2</v>
      </c>
      <c r="F12" t="s">
        <v>14</v>
      </c>
      <c r="I12" t="s">
        <v>36</v>
      </c>
      <c r="J12" t="s">
        <v>49</v>
      </c>
      <c r="M12" s="1"/>
      <c r="N12" s="2"/>
    </row>
    <row r="13" spans="1:14" x14ac:dyDescent="0.25">
      <c r="A13" s="1" t="s">
        <v>19</v>
      </c>
      <c r="B13" s="2">
        <v>-1.2670000000000001E-2</v>
      </c>
      <c r="C13" s="2">
        <v>5.7489999999999998E-3</v>
      </c>
      <c r="D13">
        <v>-2.2050000000000001</v>
      </c>
      <c r="E13">
        <v>2.7480000000000001E-2</v>
      </c>
      <c r="F13" t="s">
        <v>14</v>
      </c>
      <c r="I13" t="s">
        <v>37</v>
      </c>
      <c r="J13" t="s">
        <v>50</v>
      </c>
    </row>
    <row r="14" spans="1:14" x14ac:dyDescent="0.25">
      <c r="A14" s="1" t="s">
        <v>20</v>
      </c>
      <c r="B14" s="2">
        <v>2.2009999999999998E-3</v>
      </c>
      <c r="C14" s="2">
        <v>1.41E-3</v>
      </c>
      <c r="D14">
        <v>1.5609999999999999</v>
      </c>
      <c r="E14">
        <v>0.118446</v>
      </c>
      <c r="I14" t="s">
        <v>38</v>
      </c>
      <c r="J14" t="s">
        <v>51</v>
      </c>
    </row>
    <row r="15" spans="1:14" x14ac:dyDescent="0.25">
      <c r="A15" s="4" t="s">
        <v>21</v>
      </c>
      <c r="B15" s="2">
        <v>0.13320000000000001</v>
      </c>
      <c r="C15" s="2">
        <v>6.0629999999999998E-3</v>
      </c>
      <c r="D15">
        <v>21.968</v>
      </c>
      <c r="E15" s="2">
        <v>2E-16</v>
      </c>
      <c r="F15" t="s">
        <v>8</v>
      </c>
      <c r="I15" t="s">
        <v>39</v>
      </c>
      <c r="J15" t="s">
        <v>52</v>
      </c>
    </row>
    <row r="16" spans="1:14" x14ac:dyDescent="0.25">
      <c r="A16" s="4" t="s">
        <v>22</v>
      </c>
      <c r="B16" s="2">
        <v>-8.7050000000000002E-2</v>
      </c>
      <c r="C16" s="2">
        <v>4.548E-3</v>
      </c>
      <c r="D16">
        <v>-19.138999999999999</v>
      </c>
      <c r="E16" s="2">
        <v>2E-16</v>
      </c>
      <c r="F16" t="s">
        <v>8</v>
      </c>
      <c r="I16" t="s">
        <v>40</v>
      </c>
      <c r="J16" t="s">
        <v>53</v>
      </c>
    </row>
    <row r="17" spans="1:11" x14ac:dyDescent="0.25">
      <c r="A17" s="4" t="s">
        <v>23</v>
      </c>
      <c r="B17" s="2">
        <v>0.31130000000000002</v>
      </c>
      <c r="C17" s="2">
        <v>4.5310000000000003E-3</v>
      </c>
      <c r="D17">
        <v>68.7</v>
      </c>
      <c r="E17" s="2">
        <v>2E-16</v>
      </c>
      <c r="F17" t="s">
        <v>8</v>
      </c>
      <c r="I17" t="s">
        <v>41</v>
      </c>
      <c r="J17" t="s">
        <v>54</v>
      </c>
    </row>
    <row r="25" spans="1:11" ht="63.75" customHeight="1" x14ac:dyDescent="0.25">
      <c r="A25" s="8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8" spans="1:11" x14ac:dyDescent="0.25">
      <c r="A28" t="s">
        <v>55</v>
      </c>
      <c r="B28" t="s">
        <v>56</v>
      </c>
    </row>
    <row r="30" spans="1:11" x14ac:dyDescent="0.25">
      <c r="A30" t="s">
        <v>57</v>
      </c>
      <c r="B30" t="s">
        <v>58</v>
      </c>
      <c r="C30" t="str">
        <f>ROUND(B3,4)&amp;"$"</f>
        <v>1.526$</v>
      </c>
      <c r="D30" t="s">
        <v>56</v>
      </c>
    </row>
    <row r="31" spans="1:11" x14ac:dyDescent="0.25">
      <c r="A31" t="s">
        <v>59</v>
      </c>
      <c r="B31" t="s">
        <v>58</v>
      </c>
      <c r="C31" t="str">
        <f t="shared" ref="C31:C44" si="0">ROUND(B4,4)&amp;"$"</f>
        <v>-0.0003$</v>
      </c>
      <c r="D31" t="s">
        <v>56</v>
      </c>
    </row>
    <row r="32" spans="1:11" x14ac:dyDescent="0.25">
      <c r="A32" t="s">
        <v>60</v>
      </c>
      <c r="B32" t="s">
        <v>58</v>
      </c>
      <c r="C32" t="str">
        <f t="shared" si="0"/>
        <v>-0.0334$</v>
      </c>
      <c r="D32" t="s">
        <v>56</v>
      </c>
    </row>
    <row r="33" spans="1:4" x14ac:dyDescent="0.25">
      <c r="A33" t="s">
        <v>61</v>
      </c>
      <c r="B33" t="s">
        <v>58</v>
      </c>
      <c r="C33" t="str">
        <f t="shared" si="0"/>
        <v>0.0078$</v>
      </c>
      <c r="D33" t="s">
        <v>56</v>
      </c>
    </row>
    <row r="34" spans="1:4" x14ac:dyDescent="0.25">
      <c r="A34" t="s">
        <v>62</v>
      </c>
      <c r="B34" t="s">
        <v>58</v>
      </c>
      <c r="C34" t="str">
        <f t="shared" si="0"/>
        <v>0.0001$</v>
      </c>
      <c r="D34" t="s">
        <v>56</v>
      </c>
    </row>
    <row r="35" spans="1:4" x14ac:dyDescent="0.25">
      <c r="A35" t="s">
        <v>63</v>
      </c>
      <c r="B35" t="s">
        <v>58</v>
      </c>
      <c r="C35" t="str">
        <f t="shared" si="0"/>
        <v>-0.0414$</v>
      </c>
      <c r="D35" t="s">
        <v>56</v>
      </c>
    </row>
    <row r="36" spans="1:4" x14ac:dyDescent="0.25">
      <c r="A36" t="s">
        <v>64</v>
      </c>
      <c r="B36" t="s">
        <v>58</v>
      </c>
      <c r="C36" t="str">
        <f t="shared" si="0"/>
        <v>0.0001$</v>
      </c>
      <c r="D36" t="s">
        <v>56</v>
      </c>
    </row>
    <row r="37" spans="1:4" x14ac:dyDescent="0.25">
      <c r="A37" t="s">
        <v>65</v>
      </c>
      <c r="B37" t="s">
        <v>58</v>
      </c>
      <c r="C37" t="str">
        <f t="shared" si="0"/>
        <v>0.0001$</v>
      </c>
      <c r="D37" t="s">
        <v>56</v>
      </c>
    </row>
    <row r="38" spans="1:4" x14ac:dyDescent="0.25">
      <c r="A38" t="s">
        <v>66</v>
      </c>
      <c r="B38" t="s">
        <v>58</v>
      </c>
      <c r="C38" t="str">
        <f t="shared" si="0"/>
        <v>-0.2823$</v>
      </c>
      <c r="D38" t="s">
        <v>56</v>
      </c>
    </row>
    <row r="39" spans="1:4" x14ac:dyDescent="0.25">
      <c r="A39" t="s">
        <v>67</v>
      </c>
      <c r="B39" t="s">
        <v>58</v>
      </c>
      <c r="C39" t="str">
        <f t="shared" si="0"/>
        <v>-0.0157$</v>
      </c>
      <c r="D39" t="s">
        <v>56</v>
      </c>
    </row>
    <row r="40" spans="1:4" x14ac:dyDescent="0.25">
      <c r="A40" t="s">
        <v>68</v>
      </c>
      <c r="B40" t="s">
        <v>58</v>
      </c>
      <c r="C40" t="str">
        <f t="shared" si="0"/>
        <v>-0.0127$</v>
      </c>
      <c r="D40" t="s">
        <v>56</v>
      </c>
    </row>
    <row r="41" spans="1:4" x14ac:dyDescent="0.25">
      <c r="A41" t="s">
        <v>69</v>
      </c>
      <c r="B41" t="s">
        <v>58</v>
      </c>
      <c r="C41" t="str">
        <f t="shared" si="0"/>
        <v>0.0022$</v>
      </c>
      <c r="D41" t="s">
        <v>56</v>
      </c>
    </row>
    <row r="42" spans="1:4" x14ac:dyDescent="0.25">
      <c r="A42" t="s">
        <v>70</v>
      </c>
      <c r="B42" t="s">
        <v>58</v>
      </c>
      <c r="C42" t="str">
        <f t="shared" si="0"/>
        <v>0.1332$</v>
      </c>
      <c r="D42" t="s">
        <v>56</v>
      </c>
    </row>
    <row r="43" spans="1:4" x14ac:dyDescent="0.25">
      <c r="A43" t="s">
        <v>71</v>
      </c>
      <c r="B43" t="s">
        <v>58</v>
      </c>
      <c r="C43" t="str">
        <f t="shared" si="0"/>
        <v>-0.0871$</v>
      </c>
      <c r="D43" t="s">
        <v>56</v>
      </c>
    </row>
    <row r="44" spans="1:4" x14ac:dyDescent="0.25">
      <c r="A44" t="s">
        <v>72</v>
      </c>
      <c r="B44" t="s">
        <v>58</v>
      </c>
      <c r="C44" t="str">
        <f t="shared" si="0"/>
        <v>0.3113$</v>
      </c>
      <c r="D44" t="s">
        <v>56</v>
      </c>
    </row>
    <row r="45" spans="1:4" x14ac:dyDescent="0.25">
      <c r="A45" t="s">
        <v>56</v>
      </c>
    </row>
    <row r="49" spans="1:8" x14ac:dyDescent="0.25">
      <c r="A49" t="s">
        <v>73</v>
      </c>
    </row>
    <row r="51" spans="1:8" x14ac:dyDescent="0.25">
      <c r="A51" t="s">
        <v>74</v>
      </c>
      <c r="B51" t="s">
        <v>58</v>
      </c>
      <c r="C51" t="s">
        <v>75</v>
      </c>
      <c r="D51" t="s">
        <v>56</v>
      </c>
    </row>
    <row r="52" spans="1:8" x14ac:dyDescent="0.25">
      <c r="A52" t="s">
        <v>76</v>
      </c>
      <c r="B52" t="s">
        <v>58</v>
      </c>
      <c r="C52" t="str">
        <f>A4&amp;"$"</f>
        <v>FixedAcidity$</v>
      </c>
      <c r="D52" t="s">
        <v>56</v>
      </c>
    </row>
    <row r="53" spans="1:8" x14ac:dyDescent="0.25">
      <c r="A53" t="s">
        <v>77</v>
      </c>
      <c r="B53" t="s">
        <v>58</v>
      </c>
      <c r="C53" t="str">
        <f t="shared" ref="C53:C65" si="1">A5&amp;"$"</f>
        <v>VolatileAcidity$</v>
      </c>
      <c r="D53" t="s">
        <v>56</v>
      </c>
    </row>
    <row r="54" spans="1:8" x14ac:dyDescent="0.25">
      <c r="A54" t="s">
        <v>78</v>
      </c>
      <c r="B54" t="s">
        <v>58</v>
      </c>
      <c r="C54" t="str">
        <f t="shared" si="1"/>
        <v>CitricAcid$</v>
      </c>
      <c r="D54" t="s">
        <v>56</v>
      </c>
    </row>
    <row r="55" spans="1:8" x14ac:dyDescent="0.25">
      <c r="A55" t="s">
        <v>79</v>
      </c>
      <c r="B55" t="s">
        <v>58</v>
      </c>
      <c r="C55" t="str">
        <f t="shared" si="1"/>
        <v>ResidualSugar$</v>
      </c>
      <c r="D55" t="s">
        <v>56</v>
      </c>
    </row>
    <row r="56" spans="1:8" x14ac:dyDescent="0.25">
      <c r="A56" t="s">
        <v>80</v>
      </c>
      <c r="B56" t="s">
        <v>58</v>
      </c>
      <c r="C56" t="str">
        <f t="shared" si="1"/>
        <v>Chlorides$</v>
      </c>
      <c r="D56" t="s">
        <v>56</v>
      </c>
    </row>
    <row r="57" spans="1:8" x14ac:dyDescent="0.25">
      <c r="A57" t="s">
        <v>81</v>
      </c>
      <c r="B57" t="s">
        <v>58</v>
      </c>
      <c r="C57" t="str">
        <f t="shared" si="1"/>
        <v>FreeSulfurDioxide$</v>
      </c>
      <c r="D57" t="s">
        <v>56</v>
      </c>
    </row>
    <row r="58" spans="1:8" x14ac:dyDescent="0.25">
      <c r="A58" t="s">
        <v>82</v>
      </c>
      <c r="B58" t="s">
        <v>58</v>
      </c>
      <c r="C58" t="str">
        <f t="shared" si="1"/>
        <v>TotalSulfurDioxide$</v>
      </c>
      <c r="D58" t="s">
        <v>56</v>
      </c>
    </row>
    <row r="59" spans="1:8" x14ac:dyDescent="0.25">
      <c r="A59" t="s">
        <v>83</v>
      </c>
      <c r="B59" t="s">
        <v>58</v>
      </c>
      <c r="C59" t="str">
        <f t="shared" si="1"/>
        <v>Density$</v>
      </c>
      <c r="D59" t="s">
        <v>56</v>
      </c>
    </row>
    <row r="60" spans="1:8" x14ac:dyDescent="0.25">
      <c r="A60" t="s">
        <v>84</v>
      </c>
      <c r="B60" t="s">
        <v>58</v>
      </c>
      <c r="C60" t="str">
        <f t="shared" si="1"/>
        <v>pH$</v>
      </c>
      <c r="D60" t="s">
        <v>56</v>
      </c>
    </row>
    <row r="61" spans="1:8" x14ac:dyDescent="0.25">
      <c r="A61" t="s">
        <v>85</v>
      </c>
      <c r="B61" t="s">
        <v>58</v>
      </c>
      <c r="C61" t="str">
        <f t="shared" si="1"/>
        <v>Sulphates$</v>
      </c>
      <c r="D61" t="s">
        <v>56</v>
      </c>
    </row>
    <row r="62" spans="1:8" x14ac:dyDescent="0.25">
      <c r="A62" t="s">
        <v>86</v>
      </c>
      <c r="B62" t="s">
        <v>58</v>
      </c>
      <c r="C62" t="str">
        <f t="shared" si="1"/>
        <v>Alcohol$</v>
      </c>
      <c r="D62" t="s">
        <v>56</v>
      </c>
    </row>
    <row r="63" spans="1:8" x14ac:dyDescent="0.25">
      <c r="A63" t="s">
        <v>87</v>
      </c>
      <c r="B63" t="s">
        <v>58</v>
      </c>
      <c r="C63" t="str">
        <f t="shared" si="1"/>
        <v>LabelAppeal$</v>
      </c>
      <c r="D63" t="s">
        <v>56</v>
      </c>
    </row>
    <row r="64" spans="1:8" x14ac:dyDescent="0.25">
      <c r="A64" t="s">
        <v>88</v>
      </c>
      <c r="B64" t="s">
        <v>58</v>
      </c>
      <c r="C64" t="str">
        <f t="shared" si="1"/>
        <v>AcidIndex$</v>
      </c>
      <c r="D64" t="s">
        <v>56</v>
      </c>
      <c r="F64" s="4" t="s">
        <v>10</v>
      </c>
      <c r="G64" s="2">
        <v>-3.3430000000000001E-2</v>
      </c>
      <c r="H64" t="str">
        <f>TRIM(F64)</f>
        <v>VolatileAcidity</v>
      </c>
    </row>
    <row r="65" spans="1:8" x14ac:dyDescent="0.25">
      <c r="A65" t="s">
        <v>89</v>
      </c>
      <c r="B65" t="s">
        <v>58</v>
      </c>
      <c r="C65" t="str">
        <f t="shared" si="1"/>
        <v>STARS$</v>
      </c>
      <c r="F65" s="4" t="s">
        <v>15</v>
      </c>
      <c r="G65" s="2">
        <v>1.2540000000000001E-4</v>
      </c>
      <c r="H65" t="str">
        <f>H64&amp;", " &amp; TRIM(F65)</f>
        <v>VolatileAcidity, FreeSulfurDioxide</v>
      </c>
    </row>
    <row r="66" spans="1:8" x14ac:dyDescent="0.25">
      <c r="F66" s="4" t="s">
        <v>16</v>
      </c>
      <c r="G66" s="2">
        <v>8.2960000000000005E-5</v>
      </c>
      <c r="H66" t="str">
        <f>H65&amp;", " &amp; TRIM(F66)</f>
        <v>VolatileAcidity, FreeSulfurDioxide, TotalSulfurDioxide</v>
      </c>
    </row>
    <row r="67" spans="1:8" x14ac:dyDescent="0.25">
      <c r="F67" s="4" t="s">
        <v>21</v>
      </c>
      <c r="G67" s="2">
        <v>0.13320000000000001</v>
      </c>
      <c r="H67" t="str">
        <f>H66&amp;", " &amp; TRIM(F67)</f>
        <v>VolatileAcidity, FreeSulfurDioxide, TotalSulfurDioxide, LabelAppeal</v>
      </c>
    </row>
    <row r="68" spans="1:8" x14ac:dyDescent="0.25">
      <c r="F68" s="4" t="s">
        <v>22</v>
      </c>
      <c r="G68" s="2">
        <v>-8.7050000000000002E-2</v>
      </c>
      <c r="H68" t="str">
        <f>H67&amp;", " &amp; TRIM(F68)</f>
        <v>VolatileAcidity, FreeSulfurDioxide, TotalSulfurDioxide, LabelAppeal, AcidIndex</v>
      </c>
    </row>
    <row r="69" spans="1:8" x14ac:dyDescent="0.25">
      <c r="F69" s="4" t="s">
        <v>23</v>
      </c>
      <c r="G69" s="2">
        <v>0.31130000000000002</v>
      </c>
      <c r="H69" t="str">
        <f>H68&amp;", " &amp; TRIM(F69)</f>
        <v>VolatileAcidity, FreeSulfurDioxide, TotalSulfurDioxide, LabelAppeal, AcidIndex, STARS</v>
      </c>
    </row>
    <row r="70" spans="1:8" x14ac:dyDescent="0.25">
      <c r="A70" t="s">
        <v>90</v>
      </c>
      <c r="B70" t="s">
        <v>91</v>
      </c>
      <c r="C70" t="s">
        <v>92</v>
      </c>
      <c r="D70" t="s">
        <v>56</v>
      </c>
    </row>
    <row r="72" spans="1:8" x14ac:dyDescent="0.25">
      <c r="A72" t="s">
        <v>95</v>
      </c>
      <c r="B72" t="str">
        <f>H69</f>
        <v>VolatileAcidity, FreeSulfurDioxide, TotalSulfurDioxide, LabelAppeal, AcidIndex, STARS</v>
      </c>
      <c r="C72" s="3" t="s">
        <v>96</v>
      </c>
    </row>
    <row r="74" spans="1:8" x14ac:dyDescent="0.25">
      <c r="A74" t="str">
        <f>"- "&amp;F64&amp;", we expect " &amp; IF(G64&lt;0, " a decrease ", " an increase ") &amp; "of $e^{("&amp;G64&amp;")} = " &amp; ROUND(EXP(G64),6) &amp; "$ in the number of cases of wine that will be sold \"</f>
        <v>- VolatileAcidity, we expect  a decrease of $e^{(-0.03343)} = 0.967123$ in the number of cases of wine that will be sold \</v>
      </c>
    </row>
    <row r="75" spans="1:8" x14ac:dyDescent="0.25">
      <c r="A75" t="str">
        <f t="shared" ref="A75:A79" si="2">"- "&amp;F65&amp;", we expect " &amp; IF(G65&lt;0, " a decrease ", " an increase ") &amp; "of $e^{("&amp;G65&amp;")} = " &amp; ROUND(EXP(G65),6) &amp; "$ in the number of cases of wine that will be sold \"</f>
        <v>- FreeSulfurDioxide, we expect  an increase of $e^{(0.0001254)} = 1.000125$ in the number of cases of wine that will be sold \</v>
      </c>
    </row>
    <row r="76" spans="1:8" x14ac:dyDescent="0.25">
      <c r="A76" t="str">
        <f t="shared" si="2"/>
        <v>- TotalSulfurDioxide, we expect  an increase of $e^{(0.00008296)} = 1.000083$ in the number of cases of wine that will be sold \</v>
      </c>
    </row>
    <row r="77" spans="1:8" x14ac:dyDescent="0.25">
      <c r="A77" t="str">
        <f t="shared" si="2"/>
        <v>- LabelAppeal, we expect  an increase of $e^{(0.1332)} = 1.142478$ in the number of cases of wine that will be sold \</v>
      </c>
    </row>
    <row r="78" spans="1:8" x14ac:dyDescent="0.25">
      <c r="A78" t="str">
        <f t="shared" si="2"/>
        <v>- AcidIndex, we expect  a decrease of $e^{(-0.08705)} = 0.916631$ in the number of cases of wine that will be sold \</v>
      </c>
    </row>
    <row r="79" spans="1:8" x14ac:dyDescent="0.25">
      <c r="A79" t="str">
        <f t="shared" si="2"/>
        <v>- STARS, we expect  an increase of $e^{(0.3113)} = 1.365199$ in the number of cases of wine that will be sold \</v>
      </c>
    </row>
  </sheetData>
  <mergeCells count="1">
    <mergeCell ref="A25:K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topLeftCell="A17" workbookViewId="0">
      <selection activeCell="A111" sqref="A30:A111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103</v>
      </c>
      <c r="B1" t="s">
        <v>104</v>
      </c>
      <c r="C1" t="s">
        <v>105</v>
      </c>
      <c r="D1" t="s">
        <v>172</v>
      </c>
      <c r="E1" t="s">
        <v>94</v>
      </c>
      <c r="F1" t="s">
        <v>107</v>
      </c>
      <c r="G1" t="s">
        <v>108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2.4740000000000002</v>
      </c>
      <c r="C3" s="2">
        <v>0.2059</v>
      </c>
      <c r="D3">
        <v>12.013999999999999</v>
      </c>
      <c r="E3" s="2">
        <v>2E-16</v>
      </c>
      <c r="F3" t="s">
        <v>8</v>
      </c>
      <c r="I3" t="s">
        <v>25</v>
      </c>
      <c r="J3" t="s">
        <v>26</v>
      </c>
      <c r="L3" s="1" t="str">
        <f>A11</f>
        <v>STARS_MISS</v>
      </c>
      <c r="M3" s="1">
        <f>B11</f>
        <v>-1.36</v>
      </c>
      <c r="N3" t="str">
        <f>TRIM(L3)</f>
        <v>STARS_MISS</v>
      </c>
    </row>
    <row r="4" spans="1:14" x14ac:dyDescent="0.25">
      <c r="A4" s="1" t="s">
        <v>118</v>
      </c>
      <c r="B4" s="2">
        <v>2.1850000000000001E-2</v>
      </c>
      <c r="C4" s="2">
        <v>2.4E-2</v>
      </c>
      <c r="D4">
        <v>0.91</v>
      </c>
      <c r="E4">
        <v>0.36263000000000001</v>
      </c>
      <c r="I4" t="s">
        <v>27</v>
      </c>
      <c r="J4" t="s">
        <v>28</v>
      </c>
      <c r="L4" s="1" t="str">
        <f>A13</f>
        <v>VolatileAcidity_CAP</v>
      </c>
      <c r="M4" s="1">
        <f>B13</f>
        <v>-3.032E-2</v>
      </c>
      <c r="N4" t="str">
        <f>N3&amp;", " &amp; TRIM(L4)</f>
        <v>STARS_MISS, VolatileAcidity_CAP</v>
      </c>
    </row>
    <row r="5" spans="1:14" x14ac:dyDescent="0.25">
      <c r="A5" s="1" t="s">
        <v>119</v>
      </c>
      <c r="B5" s="2">
        <v>7.3860000000000002E-3</v>
      </c>
      <c r="C5" s="2">
        <v>2.3939999999999999E-2</v>
      </c>
      <c r="D5">
        <v>0.309</v>
      </c>
      <c r="E5" s="2">
        <v>0.75766999999999995</v>
      </c>
      <c r="I5" t="s">
        <v>29</v>
      </c>
      <c r="J5" t="s">
        <v>42</v>
      </c>
      <c r="L5" s="1" t="str">
        <f>A23</f>
        <v>AcidIndex_CAP</v>
      </c>
      <c r="M5" s="1">
        <f>B23</f>
        <v>-6.7019999999999996E-2</v>
      </c>
      <c r="N5" t="str">
        <f>N4&amp;", " &amp; TRIM(L5)</f>
        <v>STARS_MISS, VolatileAcidity_CAP, AcidIndex_CAP</v>
      </c>
    </row>
    <row r="6" spans="1:14" x14ac:dyDescent="0.25">
      <c r="A6" s="1" t="s">
        <v>120</v>
      </c>
      <c r="B6" s="2">
        <v>2.01E-2</v>
      </c>
      <c r="C6" s="2">
        <v>2.4209999999999999E-2</v>
      </c>
      <c r="D6">
        <v>0.83</v>
      </c>
      <c r="E6">
        <v>0.40654000000000001</v>
      </c>
      <c r="I6" t="s">
        <v>30</v>
      </c>
      <c r="J6" t="s">
        <v>43</v>
      </c>
      <c r="L6" s="1" t="str">
        <f>A25</f>
        <v>STARS_1</v>
      </c>
      <c r="M6" s="1">
        <f>B25</f>
        <v>-0.62109999999999999</v>
      </c>
      <c r="N6" t="str">
        <f>N5&amp;", " &amp; TRIM(L6)</f>
        <v>STARS_MISS, VolatileAcidity_CAP, AcidIndex_CAP, STARS_1</v>
      </c>
    </row>
    <row r="7" spans="1:14" x14ac:dyDescent="0.25">
      <c r="A7" s="1" t="s">
        <v>121</v>
      </c>
      <c r="B7" s="2">
        <v>2.3519999999999999E-2</v>
      </c>
      <c r="C7" s="2">
        <v>2.3060000000000001E-2</v>
      </c>
      <c r="D7">
        <v>1.02</v>
      </c>
      <c r="E7">
        <v>0.30768000000000001</v>
      </c>
      <c r="I7" t="s">
        <v>31</v>
      </c>
      <c r="J7" t="s">
        <v>44</v>
      </c>
      <c r="L7" s="1" t="str">
        <f>A26</f>
        <v>STARS_2</v>
      </c>
      <c r="M7" s="1">
        <f>B26</f>
        <v>-0.32669999999999999</v>
      </c>
      <c r="N7" t="str">
        <f t="shared" ref="N7:N8" si="0">N6&amp;", " &amp; TRIM(L7)</f>
        <v>STARS_MISS, VolatileAcidity_CAP, AcidIndex_CAP, STARS_1, STARS_2</v>
      </c>
    </row>
    <row r="8" spans="1:14" x14ac:dyDescent="0.25">
      <c r="A8" s="1" t="s">
        <v>122</v>
      </c>
      <c r="B8" s="2">
        <v>-2.7689999999999999E-2</v>
      </c>
      <c r="C8" s="2">
        <v>3.0759999999999999E-2</v>
      </c>
      <c r="D8">
        <v>-0.9</v>
      </c>
      <c r="E8">
        <v>0.36808999999999997</v>
      </c>
      <c r="I8" t="s">
        <v>32</v>
      </c>
      <c r="J8" t="s">
        <v>45</v>
      </c>
      <c r="L8" s="1" t="str">
        <f>A27</f>
        <v>STARS_3</v>
      </c>
      <c r="M8" s="1">
        <f>B27</f>
        <v>-0.17299999999999999</v>
      </c>
      <c r="N8" t="str">
        <f t="shared" si="0"/>
        <v>STARS_MISS, VolatileAcidity_CAP, AcidIndex_CAP, STARS_1, STARS_2, STARS_3</v>
      </c>
    </row>
    <row r="9" spans="1:14" x14ac:dyDescent="0.25">
      <c r="A9" s="1" t="s">
        <v>123</v>
      </c>
      <c r="B9" s="2">
        <v>-6.1929999999999997E-3</v>
      </c>
      <c r="C9" s="2">
        <v>1.805E-2</v>
      </c>
      <c r="D9">
        <v>-0.34300000000000003</v>
      </c>
      <c r="E9">
        <v>0.73158000000000001</v>
      </c>
      <c r="I9" t="s">
        <v>33</v>
      </c>
      <c r="J9" t="s">
        <v>46</v>
      </c>
      <c r="M9" s="1"/>
      <c r="N9" s="2"/>
    </row>
    <row r="10" spans="1:14" x14ac:dyDescent="0.25">
      <c r="A10" s="1" t="s">
        <v>124</v>
      </c>
      <c r="B10" s="2">
        <v>1.7000000000000001E-2</v>
      </c>
      <c r="C10" s="2">
        <v>2.3630000000000002E-2</v>
      </c>
      <c r="D10">
        <v>0.71899999999999997</v>
      </c>
      <c r="E10" s="2">
        <v>0.47187000000000001</v>
      </c>
      <c r="I10" t="s">
        <v>34</v>
      </c>
      <c r="J10" t="s">
        <v>47</v>
      </c>
      <c r="M10" s="1"/>
      <c r="N10" s="2"/>
    </row>
    <row r="11" spans="1:14" x14ac:dyDescent="0.25">
      <c r="A11" s="1" t="s">
        <v>125</v>
      </c>
      <c r="B11" s="2">
        <v>-1.36</v>
      </c>
      <c r="C11" s="2">
        <v>2.6270000000000002E-2</v>
      </c>
      <c r="D11">
        <v>-51.784999999999997</v>
      </c>
      <c r="E11" s="2">
        <v>2E-16</v>
      </c>
      <c r="F11" t="s">
        <v>8</v>
      </c>
      <c r="I11" t="s">
        <v>35</v>
      </c>
      <c r="J11" t="s">
        <v>48</v>
      </c>
      <c r="M11" s="1"/>
      <c r="N11" s="2"/>
    </row>
    <row r="12" spans="1:14" x14ac:dyDescent="0.25">
      <c r="A12" s="1" t="s">
        <v>126</v>
      </c>
      <c r="B12" s="2">
        <v>-4.5029999999999999E-4</v>
      </c>
      <c r="C12" s="2">
        <v>9.4240000000000003E-4</v>
      </c>
      <c r="D12">
        <v>-0.47799999999999998</v>
      </c>
      <c r="E12">
        <v>0.63275000000000003</v>
      </c>
      <c r="I12" t="s">
        <v>36</v>
      </c>
      <c r="J12" t="s">
        <v>49</v>
      </c>
      <c r="M12" s="1"/>
      <c r="N12" s="2"/>
    </row>
    <row r="13" spans="1:14" x14ac:dyDescent="0.25">
      <c r="A13" s="1" t="s">
        <v>127</v>
      </c>
      <c r="B13" s="2">
        <v>-3.032E-2</v>
      </c>
      <c r="C13" s="2">
        <v>7.4599999999999996E-3</v>
      </c>
      <c r="D13">
        <v>-4.0640000000000001</v>
      </c>
      <c r="E13" s="2">
        <v>4.8199999999999999E-5</v>
      </c>
      <c r="F13" t="s">
        <v>8</v>
      </c>
      <c r="I13" t="s">
        <v>37</v>
      </c>
      <c r="J13" t="s">
        <v>50</v>
      </c>
    </row>
    <row r="14" spans="1:14" x14ac:dyDescent="0.25">
      <c r="A14" s="1" t="s">
        <v>128</v>
      </c>
      <c r="B14" s="2">
        <v>5.5859999999999998E-3</v>
      </c>
      <c r="C14" s="2">
        <v>6.6990000000000001E-3</v>
      </c>
      <c r="D14">
        <v>0.83399999999999996</v>
      </c>
      <c r="E14" s="2">
        <v>0.40439000000000003</v>
      </c>
      <c r="I14" t="s">
        <v>38</v>
      </c>
      <c r="J14" t="s">
        <v>51</v>
      </c>
    </row>
    <row r="15" spans="1:14" x14ac:dyDescent="0.25">
      <c r="A15" s="1" t="s">
        <v>129</v>
      </c>
      <c r="B15" s="2">
        <v>7.9359999999999999E-5</v>
      </c>
      <c r="C15" s="2">
        <v>1.5770000000000001E-4</v>
      </c>
      <c r="D15">
        <v>0.503</v>
      </c>
      <c r="E15" s="2">
        <v>0.61473999999999995</v>
      </c>
      <c r="I15" t="s">
        <v>39</v>
      </c>
      <c r="J15" t="s">
        <v>52</v>
      </c>
    </row>
    <row r="16" spans="1:14" x14ac:dyDescent="0.25">
      <c r="A16" s="1" t="s">
        <v>130</v>
      </c>
      <c r="B16" s="2">
        <v>-2.1170000000000001E-2</v>
      </c>
      <c r="C16" s="2">
        <v>1.6590000000000001E-2</v>
      </c>
      <c r="D16">
        <v>-1.276</v>
      </c>
      <c r="E16" s="2">
        <v>0.20197000000000001</v>
      </c>
      <c r="I16" t="s">
        <v>40</v>
      </c>
      <c r="J16" t="s">
        <v>53</v>
      </c>
    </row>
    <row r="17" spans="1:10" x14ac:dyDescent="0.25">
      <c r="A17" s="1" t="s">
        <v>131</v>
      </c>
      <c r="B17" s="2">
        <v>1.529E-4</v>
      </c>
      <c r="C17" s="2">
        <v>5.3820000000000003E-5</v>
      </c>
      <c r="D17">
        <v>2.8410000000000002</v>
      </c>
      <c r="E17" s="2">
        <v>4.4900000000000001E-3</v>
      </c>
      <c r="F17" t="s">
        <v>99</v>
      </c>
      <c r="I17" t="s">
        <v>41</v>
      </c>
      <c r="J17" t="s">
        <v>54</v>
      </c>
    </row>
    <row r="18" spans="1:10" x14ac:dyDescent="0.25">
      <c r="A18" s="1" t="s">
        <v>132</v>
      </c>
      <c r="B18" s="2">
        <v>5.9259999999999998E-5</v>
      </c>
      <c r="C18" s="2">
        <v>2.641E-5</v>
      </c>
      <c r="D18">
        <v>2.2440000000000002</v>
      </c>
      <c r="E18" s="2">
        <v>2.4830000000000001E-2</v>
      </c>
      <c r="F18" t="s">
        <v>14</v>
      </c>
      <c r="I18" t="s">
        <v>142</v>
      </c>
      <c r="J18" t="s">
        <v>152</v>
      </c>
    </row>
    <row r="19" spans="1:10" x14ac:dyDescent="0.25">
      <c r="A19" s="1" t="s">
        <v>133</v>
      </c>
      <c r="B19" s="2">
        <v>-0.29509999999999997</v>
      </c>
      <c r="C19" s="2">
        <v>0.2</v>
      </c>
      <c r="D19">
        <v>-1.4750000000000001</v>
      </c>
      <c r="E19">
        <v>0.14011999999999999</v>
      </c>
      <c r="I19" t="s">
        <v>143</v>
      </c>
      <c r="J19" t="s">
        <v>153</v>
      </c>
    </row>
    <row r="20" spans="1:10" x14ac:dyDescent="0.25">
      <c r="A20" s="1" t="s">
        <v>134</v>
      </c>
      <c r="B20" s="2">
        <v>-8.0610000000000005E-3</v>
      </c>
      <c r="C20" s="2">
        <v>8.914E-3</v>
      </c>
      <c r="D20">
        <v>-0.90400000000000003</v>
      </c>
      <c r="E20">
        <v>0.36581999999999998</v>
      </c>
      <c r="I20" t="s">
        <v>144</v>
      </c>
      <c r="J20" t="s">
        <v>154</v>
      </c>
    </row>
    <row r="21" spans="1:10" x14ac:dyDescent="0.25">
      <c r="A21" s="1" t="s">
        <v>135</v>
      </c>
      <c r="B21" s="2">
        <v>-9.3980000000000001E-3</v>
      </c>
      <c r="C21" s="2">
        <v>6.0699999999999999E-3</v>
      </c>
      <c r="D21">
        <v>-1.548</v>
      </c>
      <c r="E21">
        <v>0.12161</v>
      </c>
      <c r="I21" t="s">
        <v>145</v>
      </c>
      <c r="J21" t="s">
        <v>155</v>
      </c>
    </row>
    <row r="22" spans="1:10" x14ac:dyDescent="0.25">
      <c r="A22" s="1" t="s">
        <v>136</v>
      </c>
      <c r="B22" s="2">
        <v>4.7759999999999999E-3</v>
      </c>
      <c r="C22" s="2">
        <v>1.6869999999999999E-3</v>
      </c>
      <c r="D22">
        <v>2.831</v>
      </c>
      <c r="E22">
        <v>4.64E-3</v>
      </c>
      <c r="F22" t="s">
        <v>99</v>
      </c>
      <c r="I22" t="s">
        <v>146</v>
      </c>
      <c r="J22" t="s">
        <v>156</v>
      </c>
    </row>
    <row r="23" spans="1:10" x14ac:dyDescent="0.25">
      <c r="A23" s="1" t="s">
        <v>137</v>
      </c>
      <c r="B23" s="2">
        <v>-6.7019999999999996E-2</v>
      </c>
      <c r="C23" s="2">
        <v>5.5599999999999998E-3</v>
      </c>
      <c r="D23">
        <v>-12.054</v>
      </c>
      <c r="E23" s="2">
        <v>2E-16</v>
      </c>
      <c r="F23" t="s">
        <v>8</v>
      </c>
      <c r="I23" t="s">
        <v>147</v>
      </c>
      <c r="J23" t="s">
        <v>157</v>
      </c>
    </row>
    <row r="24" spans="1:10" x14ac:dyDescent="0.25">
      <c r="A24" s="1" t="s">
        <v>138</v>
      </c>
      <c r="B24" s="2">
        <v>-2.7210000000000002E-2</v>
      </c>
      <c r="C24" s="2">
        <v>1.9029999999999998E-2</v>
      </c>
      <c r="D24">
        <v>-1.43</v>
      </c>
      <c r="E24">
        <v>0.15273999999999999</v>
      </c>
      <c r="I24" t="s">
        <v>148</v>
      </c>
      <c r="J24" t="s">
        <v>158</v>
      </c>
    </row>
    <row r="25" spans="1:10" x14ac:dyDescent="0.25">
      <c r="A25" s="1" t="s">
        <v>139</v>
      </c>
      <c r="B25" s="2">
        <v>-0.62109999999999999</v>
      </c>
      <c r="C25" s="2">
        <v>2.1909999999999999E-2</v>
      </c>
      <c r="D25">
        <v>-28.347000000000001</v>
      </c>
      <c r="E25" s="2">
        <v>2E-16</v>
      </c>
      <c r="F25" t="s">
        <v>8</v>
      </c>
      <c r="I25" t="s">
        <v>149</v>
      </c>
      <c r="J25" t="s">
        <v>159</v>
      </c>
    </row>
    <row r="26" spans="1:10" x14ac:dyDescent="0.25">
      <c r="A26" s="1" t="s">
        <v>140</v>
      </c>
      <c r="B26" s="2">
        <v>-0.32669999999999999</v>
      </c>
      <c r="C26" s="2">
        <v>1.9480000000000001E-2</v>
      </c>
      <c r="D26">
        <v>-16.773</v>
      </c>
      <c r="E26" s="2">
        <v>2E-16</v>
      </c>
      <c r="F26" t="s">
        <v>8</v>
      </c>
      <c r="I26" t="s">
        <v>150</v>
      </c>
      <c r="J26" t="s">
        <v>160</v>
      </c>
    </row>
    <row r="27" spans="1:10" x14ac:dyDescent="0.25">
      <c r="A27" s="1" t="s">
        <v>141</v>
      </c>
      <c r="B27" s="2">
        <v>-0.17299999999999999</v>
      </c>
      <c r="C27" s="2">
        <v>2.0060000000000001E-2</v>
      </c>
      <c r="D27">
        <v>-8.625</v>
      </c>
      <c r="E27" s="2">
        <v>2E-16</v>
      </c>
      <c r="F27" t="s">
        <v>8</v>
      </c>
      <c r="I27" t="s">
        <v>151</v>
      </c>
      <c r="J27" t="s">
        <v>161</v>
      </c>
    </row>
    <row r="28" spans="1:10" x14ac:dyDescent="0.25">
      <c r="A28" s="1"/>
      <c r="B28" s="2"/>
    </row>
    <row r="29" spans="1:10" x14ac:dyDescent="0.25">
      <c r="A29" s="1"/>
    </row>
    <row r="30" spans="1:10" x14ac:dyDescent="0.25">
      <c r="A30" s="1"/>
    </row>
    <row r="31" spans="1:10" x14ac:dyDescent="0.25">
      <c r="A31" t="s">
        <v>175</v>
      </c>
    </row>
    <row r="32" spans="1:10" x14ac:dyDescent="0.25">
      <c r="A32" s="3"/>
    </row>
    <row r="33" spans="1:11" x14ac:dyDescent="0.25">
      <c r="A33" s="3"/>
    </row>
    <row r="34" spans="1:11" x14ac:dyDescent="0.25">
      <c r="A34" s="3"/>
    </row>
    <row r="35" spans="1:11" x14ac:dyDescent="0.25">
      <c r="A35" s="5" t="s">
        <v>162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7" spans="1:11" x14ac:dyDescent="0.25">
      <c r="A37" t="s">
        <v>101</v>
      </c>
    </row>
    <row r="39" spans="1:11" x14ac:dyDescent="0.25">
      <c r="A39" t="str">
        <f t="shared" ref="A39:A63" si="1">"$"&amp;I3&amp;" = "&amp;ROUND(B3,5)&amp;"\"</f>
        <v>$B_0 = 2.474\</v>
      </c>
    </row>
    <row r="40" spans="1:11" x14ac:dyDescent="0.25">
      <c r="A40" t="str">
        <f t="shared" si="1"/>
        <v>$B_1 = 0.02185\</v>
      </c>
    </row>
    <row r="41" spans="1:11" x14ac:dyDescent="0.25">
      <c r="A41" t="str">
        <f t="shared" si="1"/>
        <v>$B_2 = 0.00739\</v>
      </c>
    </row>
    <row r="42" spans="1:11" x14ac:dyDescent="0.25">
      <c r="A42" t="str">
        <f t="shared" si="1"/>
        <v>$B_3 = 0.0201\</v>
      </c>
    </row>
    <row r="43" spans="1:11" x14ac:dyDescent="0.25">
      <c r="A43" t="str">
        <f t="shared" si="1"/>
        <v>$B_4 = 0.02352\</v>
      </c>
    </row>
    <row r="44" spans="1:11" x14ac:dyDescent="0.25">
      <c r="A44" t="str">
        <f t="shared" si="1"/>
        <v>$B_5 = -0.02769\</v>
      </c>
    </row>
    <row r="45" spans="1:11" x14ac:dyDescent="0.25">
      <c r="A45" t="str">
        <f t="shared" si="1"/>
        <v>$B_6 = -0.00619\</v>
      </c>
    </row>
    <row r="46" spans="1:11" x14ac:dyDescent="0.25">
      <c r="A46" t="str">
        <f t="shared" si="1"/>
        <v>$B_7 = 0.017\</v>
      </c>
    </row>
    <row r="47" spans="1:11" x14ac:dyDescent="0.25">
      <c r="A47" t="str">
        <f t="shared" si="1"/>
        <v>$B_8 = -1.36\</v>
      </c>
    </row>
    <row r="48" spans="1:11" x14ac:dyDescent="0.25">
      <c r="A48" t="str">
        <f t="shared" si="1"/>
        <v>$B_9 = -0.00045\</v>
      </c>
    </row>
    <row r="49" spans="1:1" x14ac:dyDescent="0.25">
      <c r="A49" t="str">
        <f t="shared" si="1"/>
        <v>$B_10 = -0.03032\</v>
      </c>
    </row>
    <row r="50" spans="1:1" x14ac:dyDescent="0.25">
      <c r="A50" t="str">
        <f t="shared" si="1"/>
        <v>$B_11 = 0.00559\</v>
      </c>
    </row>
    <row r="51" spans="1:1" x14ac:dyDescent="0.25">
      <c r="A51" t="str">
        <f t="shared" si="1"/>
        <v>$B_12 = 0.00008\</v>
      </c>
    </row>
    <row r="52" spans="1:1" x14ac:dyDescent="0.25">
      <c r="A52" t="str">
        <f t="shared" si="1"/>
        <v>$B_13 = -0.02117\</v>
      </c>
    </row>
    <row r="53" spans="1:1" x14ac:dyDescent="0.25">
      <c r="A53" t="str">
        <f t="shared" si="1"/>
        <v>$B_14 = 0.00015\</v>
      </c>
    </row>
    <row r="54" spans="1:1" x14ac:dyDescent="0.25">
      <c r="A54" t="str">
        <f t="shared" si="1"/>
        <v>$B_15 = 0.00006\</v>
      </c>
    </row>
    <row r="55" spans="1:1" x14ac:dyDescent="0.25">
      <c r="A55" t="str">
        <f t="shared" si="1"/>
        <v>$B_16 = -0.2951\</v>
      </c>
    </row>
    <row r="56" spans="1:1" x14ac:dyDescent="0.25">
      <c r="A56" t="str">
        <f t="shared" si="1"/>
        <v>$B_17 = -0.00806\</v>
      </c>
    </row>
    <row r="57" spans="1:1" x14ac:dyDescent="0.25">
      <c r="A57" t="str">
        <f t="shared" si="1"/>
        <v>$B_18 = -0.0094\</v>
      </c>
    </row>
    <row r="58" spans="1:1" x14ac:dyDescent="0.25">
      <c r="A58" t="str">
        <f t="shared" si="1"/>
        <v>$B_19 = 0.00478\</v>
      </c>
    </row>
    <row r="59" spans="1:1" x14ac:dyDescent="0.25">
      <c r="A59" t="str">
        <f t="shared" si="1"/>
        <v>$B_20 = -0.06702\</v>
      </c>
    </row>
    <row r="60" spans="1:1" x14ac:dyDescent="0.25">
      <c r="A60" t="str">
        <f t="shared" si="1"/>
        <v>$B_21 = -0.02721\</v>
      </c>
    </row>
    <row r="61" spans="1:1" x14ac:dyDescent="0.25">
      <c r="A61" t="str">
        <f t="shared" si="1"/>
        <v>$B_22 = -0.6211\</v>
      </c>
    </row>
    <row r="62" spans="1:1" x14ac:dyDescent="0.25">
      <c r="A62" t="str">
        <f t="shared" si="1"/>
        <v>$B_23 = -0.3267\</v>
      </c>
    </row>
    <row r="63" spans="1:1" x14ac:dyDescent="0.25">
      <c r="A63" t="str">
        <f t="shared" si="1"/>
        <v>$B_24 = -0.173\</v>
      </c>
    </row>
    <row r="66" spans="1:1" x14ac:dyDescent="0.25">
      <c r="A66" t="s">
        <v>56</v>
      </c>
    </row>
    <row r="68" spans="1:1" x14ac:dyDescent="0.25">
      <c r="A68" t="s">
        <v>73</v>
      </c>
    </row>
    <row r="70" spans="1:1" x14ac:dyDescent="0.25">
      <c r="A70" t="str">
        <f>"$"&amp;J3&amp;" = 1$\"</f>
        <v>$x_0 = 1$\</v>
      </c>
    </row>
    <row r="71" spans="1:1" x14ac:dyDescent="0.25">
      <c r="A71" t="str">
        <f t="shared" ref="A71:A94" si="2">"$"&amp;J4&amp;" = "&amp;A4&amp;"\"</f>
        <v>$x_1 = ResidualSugar_MISS\</v>
      </c>
    </row>
    <row r="72" spans="1:1" x14ac:dyDescent="0.25">
      <c r="A72" t="str">
        <f t="shared" si="2"/>
        <v>$x_2 = Chlorides_MISS\</v>
      </c>
    </row>
    <row r="73" spans="1:1" x14ac:dyDescent="0.25">
      <c r="A73" t="str">
        <f t="shared" si="2"/>
        <v>$x_3 = FreeSulfurDioxide_MISS\</v>
      </c>
    </row>
    <row r="74" spans="1:1" x14ac:dyDescent="0.25">
      <c r="A74" t="str">
        <f t="shared" si="2"/>
        <v>$x_4 = TotalSulfurDioxide_MISS\</v>
      </c>
    </row>
    <row r="75" spans="1:1" x14ac:dyDescent="0.25">
      <c r="A75" t="str">
        <f t="shared" si="2"/>
        <v>$x_5 = pH_MISS\</v>
      </c>
    </row>
    <row r="76" spans="1:1" x14ac:dyDescent="0.25">
      <c r="A76" t="str">
        <f t="shared" si="2"/>
        <v>$x_6 = Sulphates_MISS\</v>
      </c>
    </row>
    <row r="77" spans="1:1" x14ac:dyDescent="0.25">
      <c r="A77" t="str">
        <f t="shared" si="2"/>
        <v>$x_7 = Alcohol_MISS\</v>
      </c>
    </row>
    <row r="78" spans="1:1" x14ac:dyDescent="0.25">
      <c r="A78" t="str">
        <f t="shared" si="2"/>
        <v>$x_8 = STARS_MISS\</v>
      </c>
    </row>
    <row r="79" spans="1:1" x14ac:dyDescent="0.25">
      <c r="A79" t="str">
        <f t="shared" si="2"/>
        <v>$x_9 = FixedAcidity_CAP\</v>
      </c>
    </row>
    <row r="80" spans="1:1" x14ac:dyDescent="0.25">
      <c r="A80" t="str">
        <f t="shared" si="2"/>
        <v>$x_10 = VolatileAcidity_CAP\</v>
      </c>
    </row>
    <row r="81" spans="1:1" x14ac:dyDescent="0.25">
      <c r="A81" t="str">
        <f t="shared" si="2"/>
        <v>$x_11 = CitricAcid_CAP\</v>
      </c>
    </row>
    <row r="82" spans="1:1" x14ac:dyDescent="0.25">
      <c r="A82" t="str">
        <f t="shared" si="2"/>
        <v>$x_12 = ResidualSugar_CAP\</v>
      </c>
    </row>
    <row r="83" spans="1:1" x14ac:dyDescent="0.25">
      <c r="A83" t="str">
        <f t="shared" si="2"/>
        <v>$x_13 = Chlorides_CAP\</v>
      </c>
    </row>
    <row r="84" spans="1:1" x14ac:dyDescent="0.25">
      <c r="A84" t="str">
        <f t="shared" si="2"/>
        <v>$x_14 = FreeSulfurDioxide_CAP\</v>
      </c>
    </row>
    <row r="85" spans="1:1" x14ac:dyDescent="0.25">
      <c r="A85" t="str">
        <f t="shared" si="2"/>
        <v>$x_15 = TotalSulfurDioxide_CAP\</v>
      </c>
    </row>
    <row r="86" spans="1:1" x14ac:dyDescent="0.25">
      <c r="A86" t="str">
        <f t="shared" si="2"/>
        <v>$x_16 = Density_CAP\</v>
      </c>
    </row>
    <row r="87" spans="1:1" x14ac:dyDescent="0.25">
      <c r="A87" t="str">
        <f t="shared" si="2"/>
        <v>$x_17 = pH_CAP\</v>
      </c>
    </row>
    <row r="88" spans="1:1" x14ac:dyDescent="0.25">
      <c r="A88" t="str">
        <f t="shared" si="2"/>
        <v>$x_18 = Sulphates_CAP\</v>
      </c>
    </row>
    <row r="89" spans="1:1" x14ac:dyDescent="0.25">
      <c r="A89" t="str">
        <f t="shared" si="2"/>
        <v>$x_19 = Alcohol_CAP\</v>
      </c>
    </row>
    <row r="90" spans="1:1" x14ac:dyDescent="0.25">
      <c r="A90" t="str">
        <f t="shared" si="2"/>
        <v>$x_20 = AcidIndex_CAP\</v>
      </c>
    </row>
    <row r="91" spans="1:1" x14ac:dyDescent="0.25">
      <c r="A91" t="str">
        <f t="shared" si="2"/>
        <v>$x_21 = LabelAppeal_Positive\</v>
      </c>
    </row>
    <row r="92" spans="1:1" x14ac:dyDescent="0.25">
      <c r="A92" t="str">
        <f t="shared" si="2"/>
        <v>$x_22 = STARS_1\</v>
      </c>
    </row>
    <row r="93" spans="1:1" x14ac:dyDescent="0.25">
      <c r="A93" t="str">
        <f t="shared" si="2"/>
        <v>$x_23 = STARS_2\</v>
      </c>
    </row>
    <row r="94" spans="1:1" x14ac:dyDescent="0.25">
      <c r="A94" t="str">
        <f t="shared" si="2"/>
        <v>$x_24 = STARS_3\</v>
      </c>
    </row>
    <row r="97" spans="1:3" x14ac:dyDescent="0.25">
      <c r="A97" t="s">
        <v>170</v>
      </c>
    </row>
    <row r="99" spans="1:3" x14ac:dyDescent="0.25">
      <c r="A99" t="str">
        <f xml:space="preserve"> "The coefficient for " &amp; N8 &amp;  " are highly significant.  For a unit increase in our highly significant variables: \"</f>
        <v>The coefficient for STARS_MISS, VolatileAcidity_CAP, AcidIndex_CAP, STARS_1, STARS_2, STARS_3 are highly significant.  For a unit increase in our highly significant variables: \</v>
      </c>
      <c r="C99" s="3"/>
    </row>
    <row r="101" spans="1:3" x14ac:dyDescent="0.25">
      <c r="A101" t="str">
        <f>"- "&amp;L3&amp;", we expect " &amp; IF(M3&lt;0, " a decrease ", " an increase ") &amp; "of $e^{("&amp;M3&amp;")} = " &amp; ROUND(EXP(M3),6) &amp; "$ in the number of cases of wine that will be sold \"</f>
        <v>- STARS_MISS, we expect  a decrease of $e^{(-1.36)} = 0.256661$ in the number of cases of wine that will be sold \</v>
      </c>
    </row>
    <row r="102" spans="1:3" x14ac:dyDescent="0.25">
      <c r="A102" t="str">
        <f t="shared" ref="A102:A107" si="3">"- "&amp;L4&amp;", we expect " &amp; IF(M4&lt;0, " a decrease ", " an increase ") &amp; "of $e^{("&amp;M4&amp;")} = " &amp; ROUND(EXP(M4),6) &amp; "$ in the number of cases of wine that will be sold \"</f>
        <v>- VolatileAcidity_CAP, we expect  a decrease of $e^{(-0.03032)} = 0.970135$ in the number of cases of wine that will be sold \</v>
      </c>
    </row>
    <row r="103" spans="1:3" x14ac:dyDescent="0.25">
      <c r="A103" t="str">
        <f t="shared" si="3"/>
        <v>- AcidIndex_CAP, we expect  a decrease of $e^{(-0.06702)} = 0.935176$ in the number of cases of wine that will be sold \</v>
      </c>
    </row>
    <row r="104" spans="1:3" x14ac:dyDescent="0.25">
      <c r="A104" t="str">
        <f t="shared" si="3"/>
        <v>- STARS_1, we expect  a decrease of $e^{(-0.6211)} = 0.537353$ in the number of cases of wine that will be sold \</v>
      </c>
    </row>
    <row r="105" spans="1:3" x14ac:dyDescent="0.25">
      <c r="A105" t="str">
        <f t="shared" si="3"/>
        <v>- STARS_2, we expect  a decrease of $e^{(-0.3267)} = 0.7213$ in the number of cases of wine that will be sold \</v>
      </c>
    </row>
    <row r="106" spans="1:3" x14ac:dyDescent="0.25">
      <c r="A106" t="str">
        <f t="shared" si="3"/>
        <v>- STARS_3, we expect  a decrease of $e^{(-0.173)} = 0.841138$ in the number of cases of wine that will be sold \</v>
      </c>
    </row>
    <row r="109" spans="1:3" x14ac:dyDescent="0.25">
      <c r="A109" t="s"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F21"/>
  <sheetViews>
    <sheetView topLeftCell="E1" workbookViewId="0">
      <selection activeCell="F5" sqref="F5:F21"/>
    </sheetView>
  </sheetViews>
  <sheetFormatPr defaultRowHeight="15" x14ac:dyDescent="0.25"/>
  <sheetData>
    <row r="5" spans="6:6" x14ac:dyDescent="0.25">
      <c r="F5" s="1"/>
    </row>
    <row r="6" spans="6:6" x14ac:dyDescent="0.25">
      <c r="F6" s="1"/>
    </row>
    <row r="7" spans="6:6" x14ac:dyDescent="0.25">
      <c r="F7" s="1"/>
    </row>
    <row r="8" spans="6:6" x14ac:dyDescent="0.25">
      <c r="F8" s="1"/>
    </row>
    <row r="9" spans="6:6" x14ac:dyDescent="0.25">
      <c r="F9" s="1"/>
    </row>
    <row r="10" spans="6:6" x14ac:dyDescent="0.25">
      <c r="F10" s="1"/>
    </row>
    <row r="11" spans="6:6" x14ac:dyDescent="0.25">
      <c r="F11" s="1"/>
    </row>
    <row r="12" spans="6:6" x14ac:dyDescent="0.25">
      <c r="F12" s="1"/>
    </row>
    <row r="13" spans="6:6" x14ac:dyDescent="0.25">
      <c r="F13" s="1"/>
    </row>
    <row r="14" spans="6:6" x14ac:dyDescent="0.25">
      <c r="F14" s="1"/>
    </row>
    <row r="15" spans="6:6" x14ac:dyDescent="0.25">
      <c r="F15" s="1"/>
    </row>
    <row r="16" spans="6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25" workbookViewId="0">
      <selection activeCell="A19" sqref="A19:A75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0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97</v>
      </c>
      <c r="F2" t="s">
        <v>5</v>
      </c>
      <c r="G2" t="s">
        <v>98</v>
      </c>
    </row>
    <row r="3" spans="1:14" x14ac:dyDescent="0.25">
      <c r="A3" s="1" t="s">
        <v>7</v>
      </c>
      <c r="B3" s="2">
        <v>1.526</v>
      </c>
      <c r="C3" s="2">
        <v>0.1804</v>
      </c>
      <c r="D3">
        <v>8.4600000000000009</v>
      </c>
      <c r="E3" s="2">
        <v>2E-16</v>
      </c>
      <c r="F3" s="2">
        <v>2E-16</v>
      </c>
      <c r="G3" t="s">
        <v>8</v>
      </c>
      <c r="I3" t="s">
        <v>25</v>
      </c>
      <c r="J3" t="s">
        <v>26</v>
      </c>
      <c r="L3" s="4" t="str">
        <f>A5</f>
        <v>VolatileAcidity</v>
      </c>
      <c r="M3" s="6">
        <f>B5</f>
        <v>-3.3430000000000001E-2</v>
      </c>
      <c r="N3" t="str">
        <f>TRIM(L3)</f>
        <v>VolatileAcidity</v>
      </c>
    </row>
    <row r="4" spans="1:14" x14ac:dyDescent="0.25">
      <c r="A4" s="1" t="s">
        <v>9</v>
      </c>
      <c r="B4" s="2">
        <v>-3.0449999999999997E-4</v>
      </c>
      <c r="C4" s="2">
        <v>7.5710000000000003E-4</v>
      </c>
      <c r="D4">
        <v>-0.40200000000000002</v>
      </c>
      <c r="E4">
        <v>0.68750999999999995</v>
      </c>
      <c r="I4" t="s">
        <v>27</v>
      </c>
      <c r="J4" t="s">
        <v>28</v>
      </c>
      <c r="L4" s="4" t="str">
        <f>A9</f>
        <v>FreeSulfurDioxide</v>
      </c>
      <c r="M4" s="4">
        <f>B9</f>
        <v>1.2540000000000001E-4</v>
      </c>
      <c r="N4" t="str">
        <f>N3&amp;", " &amp; TRIM(L4)</f>
        <v>VolatileAcidity, FreeSulfurDioxide</v>
      </c>
    </row>
    <row r="5" spans="1:14" x14ac:dyDescent="0.25">
      <c r="A5" s="1" t="s">
        <v>10</v>
      </c>
      <c r="B5" s="2">
        <v>-3.3430000000000001E-2</v>
      </c>
      <c r="C5" s="2">
        <v>6.0130000000000001E-3</v>
      </c>
      <c r="D5">
        <v>-5.56</v>
      </c>
      <c r="E5" s="2">
        <v>2.7500000000000001E-8</v>
      </c>
      <c r="F5" t="s">
        <v>8</v>
      </c>
      <c r="I5" t="s">
        <v>29</v>
      </c>
      <c r="J5" t="s">
        <v>42</v>
      </c>
      <c r="L5" s="4" t="str">
        <f>A10</f>
        <v>TotalSulfurDioxide</v>
      </c>
      <c r="M5" s="4">
        <f>B10</f>
        <v>8.2960000000000005E-5</v>
      </c>
      <c r="N5" t="str">
        <f>N4&amp;", " &amp; TRIM(L5)</f>
        <v>VolatileAcidity, FreeSulfurDioxide, TotalSulfurDioxide</v>
      </c>
    </row>
    <row r="6" spans="1:14" x14ac:dyDescent="0.25">
      <c r="A6" s="1" t="s">
        <v>11</v>
      </c>
      <c r="B6" s="2">
        <v>7.7730000000000004E-3</v>
      </c>
      <c r="C6" s="2">
        <v>5.437E-3</v>
      </c>
      <c r="D6">
        <v>1.43</v>
      </c>
      <c r="E6">
        <v>0.15287999999999999</v>
      </c>
      <c r="I6" t="s">
        <v>30</v>
      </c>
      <c r="J6" t="s">
        <v>43</v>
      </c>
      <c r="L6" s="4" t="str">
        <f t="shared" ref="L6:M8" si="0">A15</f>
        <v>LabelAppeal</v>
      </c>
      <c r="M6" s="4">
        <f t="shared" si="0"/>
        <v>0.13320000000000001</v>
      </c>
      <c r="N6" t="str">
        <f>N5&amp;", " &amp; TRIM(L6)</f>
        <v>VolatileAcidity, FreeSulfurDioxide, TotalSulfurDioxide, LabelAppeal</v>
      </c>
    </row>
    <row r="7" spans="1:14" x14ac:dyDescent="0.25">
      <c r="A7" s="1" t="s">
        <v>12</v>
      </c>
      <c r="B7" s="2">
        <v>5.6759999999999999E-5</v>
      </c>
      <c r="C7" s="2">
        <v>1.427E-4</v>
      </c>
      <c r="D7">
        <v>0.39800000000000002</v>
      </c>
      <c r="E7">
        <v>0.69081999999999999</v>
      </c>
      <c r="I7" t="s">
        <v>31</v>
      </c>
      <c r="J7" t="s">
        <v>44</v>
      </c>
      <c r="L7" s="4" t="str">
        <f t="shared" si="0"/>
        <v>AcidIndex</v>
      </c>
      <c r="M7" s="4">
        <f t="shared" si="0"/>
        <v>-8.7050000000000002E-2</v>
      </c>
      <c r="N7" t="str">
        <f>N6&amp;", " &amp; TRIM(L7)</f>
        <v>VolatileAcidity, FreeSulfurDioxide, TotalSulfurDioxide, LabelAppeal, AcidIndex</v>
      </c>
    </row>
    <row r="8" spans="1:14" x14ac:dyDescent="0.25">
      <c r="A8" s="1" t="s">
        <v>13</v>
      </c>
      <c r="B8" s="2">
        <v>-4.1410000000000002E-2</v>
      </c>
      <c r="C8" s="2">
        <v>1.5180000000000001E-2</v>
      </c>
      <c r="D8">
        <v>-2.7280000000000002</v>
      </c>
      <c r="E8">
        <v>6.3800000000000003E-3</v>
      </c>
      <c r="F8" t="s">
        <v>99</v>
      </c>
      <c r="I8" t="s">
        <v>32</v>
      </c>
      <c r="J8" t="s">
        <v>45</v>
      </c>
      <c r="L8" s="4" t="str">
        <f t="shared" si="0"/>
        <v>STARS</v>
      </c>
      <c r="M8" s="4">
        <f t="shared" si="0"/>
        <v>0.31130000000000002</v>
      </c>
      <c r="N8" t="str">
        <f>N7&amp;", " &amp; TRIM(L8)</f>
        <v>VolatileAcidity, FreeSulfurDioxide, TotalSulfurDioxide, LabelAppeal, AcidIndex, STARS</v>
      </c>
    </row>
    <row r="9" spans="1:14" x14ac:dyDescent="0.25">
      <c r="A9" s="1" t="s">
        <v>15</v>
      </c>
      <c r="B9" s="2">
        <v>1.2540000000000001E-4</v>
      </c>
      <c r="C9" s="2">
        <v>3.2410000000000003E-5</v>
      </c>
      <c r="D9">
        <v>3.8690000000000002</v>
      </c>
      <c r="E9">
        <v>1.1E-4</v>
      </c>
      <c r="F9" t="s">
        <v>8</v>
      </c>
      <c r="I9" t="s">
        <v>33</v>
      </c>
      <c r="J9" t="s">
        <v>46</v>
      </c>
      <c r="M9" s="1"/>
      <c r="N9" s="2"/>
    </row>
    <row r="10" spans="1:14" x14ac:dyDescent="0.25">
      <c r="A10" s="1" t="s">
        <v>16</v>
      </c>
      <c r="B10" s="2">
        <v>8.2960000000000005E-5</v>
      </c>
      <c r="C10" s="2">
        <v>2.0990000000000001E-5</v>
      </c>
      <c r="D10">
        <v>3.952</v>
      </c>
      <c r="E10" s="2">
        <v>7.7999999999999999E-5</v>
      </c>
      <c r="F10" t="s">
        <v>8</v>
      </c>
      <c r="I10" t="s">
        <v>34</v>
      </c>
      <c r="J10" t="s">
        <v>47</v>
      </c>
      <c r="M10" s="1"/>
      <c r="N10" s="2"/>
    </row>
    <row r="11" spans="1:14" x14ac:dyDescent="0.25">
      <c r="A11" s="1" t="s">
        <v>17</v>
      </c>
      <c r="B11" s="2">
        <v>-0.2823</v>
      </c>
      <c r="C11" s="2">
        <v>0.17710000000000001</v>
      </c>
      <c r="D11">
        <v>-1.5940000000000001</v>
      </c>
      <c r="E11">
        <v>0.11099000000000001</v>
      </c>
      <c r="I11" t="s">
        <v>35</v>
      </c>
      <c r="J11" t="s">
        <v>48</v>
      </c>
      <c r="M11" s="1"/>
      <c r="N11" s="2"/>
    </row>
    <row r="12" spans="1:14" x14ac:dyDescent="0.25">
      <c r="A12" s="1" t="s">
        <v>18</v>
      </c>
      <c r="B12" s="2">
        <v>-1.5720000000000001E-2</v>
      </c>
      <c r="C12" s="2">
        <v>7.0479999999999996E-3</v>
      </c>
      <c r="D12">
        <v>-2.2309999999999999</v>
      </c>
      <c r="E12">
        <v>2.572E-2</v>
      </c>
      <c r="F12" t="s">
        <v>14</v>
      </c>
      <c r="I12" t="s">
        <v>36</v>
      </c>
      <c r="J12" t="s">
        <v>49</v>
      </c>
      <c r="M12" s="1"/>
      <c r="N12" s="2"/>
    </row>
    <row r="13" spans="1:14" x14ac:dyDescent="0.25">
      <c r="A13" s="1" t="s">
        <v>19</v>
      </c>
      <c r="B13" s="2">
        <v>-1.2670000000000001E-2</v>
      </c>
      <c r="C13" s="2">
        <v>5.3049999999999998E-3</v>
      </c>
      <c r="D13">
        <v>-2.3889999999999998</v>
      </c>
      <c r="E13">
        <v>1.6899999999999998E-2</v>
      </c>
      <c r="F13" t="s">
        <v>14</v>
      </c>
      <c r="I13" t="s">
        <v>37</v>
      </c>
      <c r="J13" t="s">
        <v>50</v>
      </c>
    </row>
    <row r="14" spans="1:14" x14ac:dyDescent="0.25">
      <c r="A14" s="1" t="s">
        <v>20</v>
      </c>
      <c r="B14" s="2">
        <v>2.2009999999999998E-3</v>
      </c>
      <c r="C14" s="2">
        <v>1.3010000000000001E-3</v>
      </c>
      <c r="D14">
        <v>1.6919999999999999</v>
      </c>
      <c r="E14">
        <v>9.0670000000000001E-2</v>
      </c>
      <c r="F14" t="s">
        <v>100</v>
      </c>
      <c r="I14" t="s">
        <v>38</v>
      </c>
      <c r="J14" t="s">
        <v>51</v>
      </c>
    </row>
    <row r="15" spans="1:14" x14ac:dyDescent="0.25">
      <c r="A15" s="1" t="s">
        <v>21</v>
      </c>
      <c r="B15" s="2">
        <v>0.13320000000000001</v>
      </c>
      <c r="C15" s="2">
        <v>5.5950000000000001E-3</v>
      </c>
      <c r="D15">
        <v>23.806000000000001</v>
      </c>
      <c r="E15" s="2">
        <v>2E-16</v>
      </c>
      <c r="F15" s="2">
        <v>2E-16</v>
      </c>
      <c r="G15" t="s">
        <v>8</v>
      </c>
      <c r="I15" t="s">
        <v>39</v>
      </c>
      <c r="J15" t="s">
        <v>52</v>
      </c>
    </row>
    <row r="16" spans="1:14" x14ac:dyDescent="0.25">
      <c r="A16" s="1" t="s">
        <v>22</v>
      </c>
      <c r="B16" s="2">
        <v>-8.7050000000000002E-2</v>
      </c>
      <c r="C16" s="2">
        <v>4.1970000000000002E-3</v>
      </c>
      <c r="D16">
        <v>-20.741</v>
      </c>
      <c r="E16" s="2">
        <v>2E-16</v>
      </c>
      <c r="F16" s="2">
        <v>2E-16</v>
      </c>
      <c r="G16" t="s">
        <v>8</v>
      </c>
      <c r="I16" t="s">
        <v>40</v>
      </c>
      <c r="J16" t="s">
        <v>53</v>
      </c>
    </row>
    <row r="17" spans="1:11" x14ac:dyDescent="0.25">
      <c r="A17" s="1" t="s">
        <v>23</v>
      </c>
      <c r="B17" s="2">
        <v>0.31130000000000002</v>
      </c>
      <c r="C17" s="2">
        <v>4.1809999999999998E-3</v>
      </c>
      <c r="D17">
        <v>74.448999999999998</v>
      </c>
      <c r="E17" s="2">
        <v>2E-16</v>
      </c>
      <c r="F17" s="2">
        <v>2E-16</v>
      </c>
      <c r="G17" t="s">
        <v>8</v>
      </c>
      <c r="I17" t="s">
        <v>41</v>
      </c>
      <c r="J17" t="s">
        <v>54</v>
      </c>
    </row>
    <row r="19" spans="1:11" x14ac:dyDescent="0.25">
      <c r="A19" s="3" t="s">
        <v>110</v>
      </c>
    </row>
    <row r="20" spans="1:11" x14ac:dyDescent="0.25">
      <c r="A20" s="3"/>
    </row>
    <row r="21" spans="1:11" x14ac:dyDescent="0.25">
      <c r="A21" s="3"/>
    </row>
    <row r="22" spans="1:11" x14ac:dyDescent="0.25">
      <c r="A22" s="5" t="s">
        <v>24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4" spans="1:11" x14ac:dyDescent="0.25">
      <c r="A24" t="s">
        <v>101</v>
      </c>
    </row>
    <row r="26" spans="1:11" x14ac:dyDescent="0.25">
      <c r="A26" t="str">
        <f t="shared" ref="A26:A40" si="1">"$"&amp;I3&amp;" = "&amp;ROUND(B3,5)&amp;"\"</f>
        <v>$B_0 = 1.526\</v>
      </c>
    </row>
    <row r="27" spans="1:11" x14ac:dyDescent="0.25">
      <c r="A27" t="str">
        <f t="shared" si="1"/>
        <v>$B_1 = -0.0003\</v>
      </c>
    </row>
    <row r="28" spans="1:11" x14ac:dyDescent="0.25">
      <c r="A28" t="str">
        <f t="shared" si="1"/>
        <v>$B_2 = -0.03343\</v>
      </c>
    </row>
    <row r="29" spans="1:11" x14ac:dyDescent="0.25">
      <c r="A29" t="str">
        <f t="shared" si="1"/>
        <v>$B_3 = 0.00777\</v>
      </c>
    </row>
    <row r="30" spans="1:11" x14ac:dyDescent="0.25">
      <c r="A30" t="str">
        <f t="shared" si="1"/>
        <v>$B_4 = 0.00006\</v>
      </c>
    </row>
    <row r="31" spans="1:11" x14ac:dyDescent="0.25">
      <c r="A31" t="str">
        <f t="shared" si="1"/>
        <v>$B_5 = -0.04141\</v>
      </c>
    </row>
    <row r="32" spans="1:11" x14ac:dyDescent="0.25">
      <c r="A32" t="str">
        <f t="shared" si="1"/>
        <v>$B_6 = 0.00013\</v>
      </c>
    </row>
    <row r="33" spans="1:1" x14ac:dyDescent="0.25">
      <c r="A33" t="str">
        <f t="shared" si="1"/>
        <v>$B_7 = 0.00008\</v>
      </c>
    </row>
    <row r="34" spans="1:1" x14ac:dyDescent="0.25">
      <c r="A34" t="str">
        <f t="shared" si="1"/>
        <v>$B_8 = -0.2823\</v>
      </c>
    </row>
    <row r="35" spans="1:1" x14ac:dyDescent="0.25">
      <c r="A35" t="str">
        <f t="shared" si="1"/>
        <v>$B_9 = -0.01572\</v>
      </c>
    </row>
    <row r="36" spans="1:1" x14ac:dyDescent="0.25">
      <c r="A36" t="str">
        <f t="shared" si="1"/>
        <v>$B_10 = -0.01267\</v>
      </c>
    </row>
    <row r="37" spans="1:1" x14ac:dyDescent="0.25">
      <c r="A37" t="str">
        <f t="shared" si="1"/>
        <v>$B_11 = 0.0022\</v>
      </c>
    </row>
    <row r="38" spans="1:1" x14ac:dyDescent="0.25">
      <c r="A38" t="str">
        <f t="shared" si="1"/>
        <v>$B_12 = 0.1332\</v>
      </c>
    </row>
    <row r="39" spans="1:1" x14ac:dyDescent="0.25">
      <c r="A39" t="str">
        <f t="shared" si="1"/>
        <v>$B_13 = -0.08705\</v>
      </c>
    </row>
    <row r="40" spans="1:1" x14ac:dyDescent="0.25">
      <c r="A40" t="str">
        <f t="shared" si="1"/>
        <v>$B_14 = 0.3113\</v>
      </c>
    </row>
    <row r="42" spans="1:1" x14ac:dyDescent="0.25">
      <c r="A42" t="s">
        <v>56</v>
      </c>
    </row>
    <row r="44" spans="1:1" x14ac:dyDescent="0.25">
      <c r="A44" t="s">
        <v>73</v>
      </c>
    </row>
    <row r="46" spans="1:1" x14ac:dyDescent="0.25">
      <c r="A46" t="str">
        <f>"$"&amp;J3&amp;" = 1$\"</f>
        <v>$x_0 = 1$\</v>
      </c>
    </row>
    <row r="47" spans="1:1" x14ac:dyDescent="0.25">
      <c r="A47" t="str">
        <f t="shared" ref="A47:A60" si="2">"$"&amp;J4&amp;" = "&amp;A4&amp;"\"</f>
        <v>$x_1 = FixedAcidity\</v>
      </c>
    </row>
    <row r="48" spans="1:1" x14ac:dyDescent="0.25">
      <c r="A48" t="str">
        <f t="shared" si="2"/>
        <v>$x_2 = VolatileAcidity\</v>
      </c>
    </row>
    <row r="49" spans="1:1" x14ac:dyDescent="0.25">
      <c r="A49" t="str">
        <f t="shared" si="2"/>
        <v>$x_3 = CitricAcid\</v>
      </c>
    </row>
    <row r="50" spans="1:1" x14ac:dyDescent="0.25">
      <c r="A50" t="str">
        <f t="shared" si="2"/>
        <v>$x_4 = ResidualSugar\</v>
      </c>
    </row>
    <row r="51" spans="1:1" x14ac:dyDescent="0.25">
      <c r="A51" t="str">
        <f t="shared" si="2"/>
        <v>$x_5 = Chlorides\</v>
      </c>
    </row>
    <row r="52" spans="1:1" x14ac:dyDescent="0.25">
      <c r="A52" t="str">
        <f t="shared" si="2"/>
        <v>$x_6 = FreeSulfurDioxide\</v>
      </c>
    </row>
    <row r="53" spans="1:1" x14ac:dyDescent="0.25">
      <c r="A53" t="str">
        <f t="shared" si="2"/>
        <v>$x_7 = TotalSulfurDioxide\</v>
      </c>
    </row>
    <row r="54" spans="1:1" x14ac:dyDescent="0.25">
      <c r="A54" t="str">
        <f t="shared" si="2"/>
        <v>$x_8 = Density\</v>
      </c>
    </row>
    <row r="55" spans="1:1" x14ac:dyDescent="0.25">
      <c r="A55" t="str">
        <f t="shared" si="2"/>
        <v>$x_9 = pH\</v>
      </c>
    </row>
    <row r="56" spans="1:1" x14ac:dyDescent="0.25">
      <c r="A56" t="str">
        <f t="shared" si="2"/>
        <v>$x_10 = Sulphates\</v>
      </c>
    </row>
    <row r="57" spans="1:1" x14ac:dyDescent="0.25">
      <c r="A57" t="str">
        <f t="shared" si="2"/>
        <v>$x_11 = Alcohol\</v>
      </c>
    </row>
    <row r="58" spans="1:1" x14ac:dyDescent="0.25">
      <c r="A58" t="str">
        <f t="shared" si="2"/>
        <v>$x_12 = LabelAppeal\</v>
      </c>
    </row>
    <row r="59" spans="1:1" x14ac:dyDescent="0.25">
      <c r="A59" t="str">
        <f t="shared" si="2"/>
        <v>$x_13 = AcidIndex\</v>
      </c>
    </row>
    <row r="60" spans="1:1" x14ac:dyDescent="0.25">
      <c r="A60" t="str">
        <f t="shared" si="2"/>
        <v>$x_14 = STARS\</v>
      </c>
    </row>
    <row r="63" spans="1:1" x14ac:dyDescent="0.25">
      <c r="A63" t="s">
        <v>102</v>
      </c>
    </row>
    <row r="65" spans="1:3" x14ac:dyDescent="0.25">
      <c r="A65" t="str">
        <f xml:space="preserve"> "The coefficient for " &amp; N8 &amp;  " are highly significant.  For a unit increase in our highly significant variables: \"</f>
        <v>The coefficient for VolatileAcidity, FreeSulfurDioxide, TotalSulfurDioxide, LabelAppeal, AcidIndex, STARS are highly significant.  For a unit increase in our highly significant variables: \</v>
      </c>
      <c r="C65" s="3"/>
    </row>
    <row r="67" spans="1:3" x14ac:dyDescent="0.25">
      <c r="A67" t="str">
        <f>"- "&amp;L3&amp;", we expect " &amp; IF(M3&lt;0, " a decrease ", " an increase ") &amp; "of $e^{("&amp;M3&amp;")} = " &amp; ROUND(EXP(M3),6) &amp; "$ in the number of cases of wine that will be sold \"</f>
        <v>- VolatileAcidity, we expect  a decrease of $e^{(-0.03343)} = 0.967123$ in the number of cases of wine that will be sold \</v>
      </c>
    </row>
    <row r="68" spans="1:3" x14ac:dyDescent="0.25">
      <c r="A68" t="str">
        <f t="shared" ref="A68:A72" si="3">"- "&amp;L4&amp;", we expect " &amp; IF(M4&lt;0, " a decrease ", " an increase ") &amp; "of $e^{("&amp;M4&amp;")} = " &amp; ROUND(EXP(M4),6) &amp; "$ in the number of cases of wine that will be sold \"</f>
        <v>- FreeSulfurDioxide, we expect  an increase of $e^{(0.0001254)} = 1.000125$ in the number of cases of wine that will be sold \</v>
      </c>
    </row>
    <row r="69" spans="1:3" x14ac:dyDescent="0.25">
      <c r="A69" t="str">
        <f t="shared" si="3"/>
        <v>- TotalSulfurDioxide, we expect  an increase of $e^{(0.00008296)} = 1.000083$ in the number of cases of wine that will be sold \</v>
      </c>
    </row>
    <row r="70" spans="1:3" x14ac:dyDescent="0.25">
      <c r="A70" t="str">
        <f t="shared" si="3"/>
        <v>- LabelAppeal, we expect  an increase of $e^{(0.1332)} = 1.142478$ in the number of cases of wine that will be sold \</v>
      </c>
    </row>
    <row r="71" spans="1:3" x14ac:dyDescent="0.25">
      <c r="A71" t="str">
        <f t="shared" si="3"/>
        <v>- AcidIndex, we expect  a decrease of $e^{(-0.08705)} = 0.916631$ in the number of cases of wine that will be sold \</v>
      </c>
    </row>
    <row r="72" spans="1:3" x14ac:dyDescent="0.25">
      <c r="A72" t="str">
        <f t="shared" si="3"/>
        <v>- STARS, we expect  an increase of $e^{(0.3113)} = 1.365199$ in the number of cases of wine that will be sold \</v>
      </c>
    </row>
    <row r="75" spans="1:3" x14ac:dyDescent="0.25">
      <c r="A75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49" workbookViewId="0">
      <selection activeCell="A19" sqref="A19:A73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103</v>
      </c>
      <c r="B1" t="s">
        <v>104</v>
      </c>
      <c r="C1" t="s">
        <v>105</v>
      </c>
      <c r="D1" t="s">
        <v>106</v>
      </c>
      <c r="E1" t="s">
        <v>94</v>
      </c>
      <c r="F1" t="s">
        <v>107</v>
      </c>
      <c r="G1" t="s">
        <v>108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1.4430000000000001</v>
      </c>
      <c r="C3" s="2">
        <v>0.20200000000000001</v>
      </c>
      <c r="D3">
        <v>7.1459999999999999</v>
      </c>
      <c r="E3" s="2">
        <v>8.9100000000000004E-13</v>
      </c>
      <c r="F3" s="2" t="s">
        <v>8</v>
      </c>
      <c r="I3" t="s">
        <v>25</v>
      </c>
      <c r="J3" t="s">
        <v>26</v>
      </c>
      <c r="L3" s="1" t="str">
        <f>A14</f>
        <v>Alcohol</v>
      </c>
      <c r="M3" s="6">
        <f>B14</f>
        <v>6.8859999999999998E-3</v>
      </c>
      <c r="N3" t="str">
        <f>TRIM(L3)</f>
        <v>Alcohol</v>
      </c>
    </row>
    <row r="4" spans="1:14" x14ac:dyDescent="0.25">
      <c r="A4" s="1" t="s">
        <v>9</v>
      </c>
      <c r="B4" s="2">
        <v>3.3829999999999998E-4</v>
      </c>
      <c r="C4" s="2">
        <v>8.4199999999999998E-4</v>
      </c>
      <c r="D4">
        <v>0.40200000000000002</v>
      </c>
      <c r="E4">
        <v>0.68785499999999999</v>
      </c>
      <c r="I4" t="s">
        <v>27</v>
      </c>
      <c r="J4" t="s">
        <v>28</v>
      </c>
      <c r="L4" s="1" t="str">
        <f t="shared" ref="L4:M4" si="0">A15</f>
        <v>LabelAppeal</v>
      </c>
      <c r="M4" s="6">
        <f t="shared" si="0"/>
        <v>0.23300000000000001</v>
      </c>
      <c r="N4" t="str">
        <f>N3&amp;", " &amp; TRIM(L4)</f>
        <v>Alcohol, LabelAppeal</v>
      </c>
    </row>
    <row r="5" spans="1:14" x14ac:dyDescent="0.25">
      <c r="A5" s="1" t="s">
        <v>10</v>
      </c>
      <c r="B5" s="2">
        <v>-1.2109999999999999E-2</v>
      </c>
      <c r="C5" s="2">
        <v>6.7210000000000004E-3</v>
      </c>
      <c r="D5">
        <v>-1.8009999999999999</v>
      </c>
      <c r="E5" s="2">
        <v>7.1624999999999994E-2</v>
      </c>
      <c r="F5" t="s">
        <v>100</v>
      </c>
      <c r="I5" t="s">
        <v>29</v>
      </c>
      <c r="J5" t="s">
        <v>42</v>
      </c>
      <c r="L5" s="1" t="str">
        <f t="shared" ref="L5:M5" si="1">A16</f>
        <v>AcidIndex</v>
      </c>
      <c r="M5" s="6">
        <f t="shared" si="1"/>
        <v>-1.8579999999999999E-2</v>
      </c>
      <c r="N5" t="str">
        <f>N4&amp;", " &amp; TRIM(L5)</f>
        <v>Alcohol, LabelAppeal, AcidIndex</v>
      </c>
    </row>
    <row r="6" spans="1:14" x14ac:dyDescent="0.25">
      <c r="A6" s="1" t="s">
        <v>11</v>
      </c>
      <c r="B6" s="2">
        <v>4.9260000000000005E-4</v>
      </c>
      <c r="C6" s="2">
        <v>6.0239999999999998E-3</v>
      </c>
      <c r="D6">
        <v>8.2000000000000003E-2</v>
      </c>
      <c r="E6">
        <v>0.93482200000000004</v>
      </c>
      <c r="I6" t="s">
        <v>30</v>
      </c>
      <c r="J6" t="s">
        <v>43</v>
      </c>
      <c r="L6" s="1" t="str">
        <f t="shared" ref="L6:M6" si="2">A17</f>
        <v>STARS</v>
      </c>
      <c r="M6" s="6">
        <f t="shared" si="2"/>
        <v>0.1009</v>
      </c>
      <c r="N6" t="str">
        <f>N5&amp;", " &amp; TRIM(L6)</f>
        <v>Alcohol, LabelAppeal, AcidIndex, STARS</v>
      </c>
    </row>
    <row r="7" spans="1:14" x14ac:dyDescent="0.25">
      <c r="A7" s="1" t="s">
        <v>12</v>
      </c>
      <c r="B7" s="2">
        <v>-7.7020000000000005E-5</v>
      </c>
      <c r="C7" s="2">
        <v>1.5860000000000001E-4</v>
      </c>
      <c r="D7">
        <v>-0.48499999999999999</v>
      </c>
      <c r="E7">
        <v>0.627336</v>
      </c>
      <c r="I7" t="s">
        <v>31</v>
      </c>
      <c r="J7" t="s">
        <v>44</v>
      </c>
      <c r="L7" s="4"/>
      <c r="M7" s="4"/>
    </row>
    <row r="8" spans="1:14" x14ac:dyDescent="0.25">
      <c r="A8" s="1" t="s">
        <v>13</v>
      </c>
      <c r="B8" s="2">
        <v>-2.2409999999999999E-2</v>
      </c>
      <c r="C8" s="2">
        <v>1.6910000000000001E-2</v>
      </c>
      <c r="D8">
        <v>-1.325</v>
      </c>
      <c r="E8">
        <v>0.18507599999999999</v>
      </c>
      <c r="I8" t="s">
        <v>32</v>
      </c>
      <c r="J8" t="s">
        <v>45</v>
      </c>
      <c r="L8" s="4"/>
      <c r="M8" s="4"/>
    </row>
    <row r="9" spans="1:14" x14ac:dyDescent="0.25">
      <c r="A9" s="1" t="s">
        <v>15</v>
      </c>
      <c r="B9" s="2">
        <v>2.546E-5</v>
      </c>
      <c r="C9" s="2">
        <v>3.5469999999999998E-5</v>
      </c>
      <c r="D9">
        <v>0.71799999999999997</v>
      </c>
      <c r="E9">
        <v>0.47287699999999999</v>
      </c>
      <c r="I9" t="s">
        <v>33</v>
      </c>
      <c r="J9" t="s">
        <v>46</v>
      </c>
      <c r="M9" s="1"/>
      <c r="N9" s="2"/>
    </row>
    <row r="10" spans="1:14" x14ac:dyDescent="0.25">
      <c r="A10" s="1" t="s">
        <v>16</v>
      </c>
      <c r="B10" s="2">
        <v>-1.783E-5</v>
      </c>
      <c r="C10" s="2">
        <v>2.2650000000000002E-5</v>
      </c>
      <c r="D10">
        <v>-0.78700000000000003</v>
      </c>
      <c r="E10" s="2">
        <v>0.43101499999999998</v>
      </c>
      <c r="I10" t="s">
        <v>34</v>
      </c>
      <c r="J10" t="s">
        <v>47</v>
      </c>
      <c r="M10" s="1"/>
      <c r="N10" s="2"/>
    </row>
    <row r="11" spans="1:14" x14ac:dyDescent="0.25">
      <c r="A11" s="1" t="s">
        <v>17</v>
      </c>
      <c r="B11" s="2">
        <v>-0.28449999999999998</v>
      </c>
      <c r="C11" s="2">
        <v>0.1983</v>
      </c>
      <c r="D11">
        <v>-1.4350000000000001</v>
      </c>
      <c r="E11">
        <v>0.15131</v>
      </c>
      <c r="I11" t="s">
        <v>35</v>
      </c>
      <c r="J11" t="s">
        <v>48</v>
      </c>
      <c r="M11" s="1"/>
      <c r="N11" s="2"/>
    </row>
    <row r="12" spans="1:14" x14ac:dyDescent="0.25">
      <c r="A12" s="1" t="s">
        <v>18</v>
      </c>
      <c r="B12" s="2">
        <v>5.9309999999999996E-3</v>
      </c>
      <c r="C12" s="2">
        <v>7.8589999999999997E-3</v>
      </c>
      <c r="D12">
        <v>0.755</v>
      </c>
      <c r="E12">
        <v>0.45038699999999998</v>
      </c>
      <c r="I12" t="s">
        <v>36</v>
      </c>
      <c r="J12" t="s">
        <v>49</v>
      </c>
      <c r="M12" s="1"/>
      <c r="N12" s="2"/>
    </row>
    <row r="13" spans="1:14" x14ac:dyDescent="0.25">
      <c r="A13" s="1" t="s">
        <v>19</v>
      </c>
      <c r="B13" s="2">
        <v>1.7259999999999999E-4</v>
      </c>
      <c r="C13" s="2">
        <v>5.9189999999999998E-3</v>
      </c>
      <c r="D13">
        <v>2.9000000000000001E-2</v>
      </c>
      <c r="E13">
        <v>0.97673500000000002</v>
      </c>
      <c r="I13" t="s">
        <v>37</v>
      </c>
      <c r="J13" t="s">
        <v>50</v>
      </c>
    </row>
    <row r="14" spans="1:14" x14ac:dyDescent="0.25">
      <c r="A14" s="1" t="s">
        <v>20</v>
      </c>
      <c r="B14" s="2">
        <v>6.8859999999999998E-3</v>
      </c>
      <c r="C14" s="2">
        <v>1.4400000000000001E-3</v>
      </c>
      <c r="D14">
        <v>4.7830000000000004</v>
      </c>
      <c r="E14" s="2">
        <v>1.72E-6</v>
      </c>
      <c r="F14" t="s">
        <v>8</v>
      </c>
      <c r="I14" t="s">
        <v>38</v>
      </c>
      <c r="J14" t="s">
        <v>51</v>
      </c>
    </row>
    <row r="15" spans="1:14" x14ac:dyDescent="0.25">
      <c r="A15" s="1" t="s">
        <v>21</v>
      </c>
      <c r="B15" s="2">
        <v>0.23300000000000001</v>
      </c>
      <c r="C15" s="2">
        <v>6.3029999999999996E-3</v>
      </c>
      <c r="D15">
        <v>36.962000000000003</v>
      </c>
      <c r="E15" s="2">
        <v>2E-16</v>
      </c>
      <c r="F15" t="s">
        <v>8</v>
      </c>
      <c r="I15" t="s">
        <v>39</v>
      </c>
      <c r="J15" t="s">
        <v>52</v>
      </c>
    </row>
    <row r="16" spans="1:14" x14ac:dyDescent="0.25">
      <c r="A16" s="1" t="s">
        <v>22</v>
      </c>
      <c r="B16" s="2">
        <v>-1.8579999999999999E-2</v>
      </c>
      <c r="C16" s="2">
        <v>4.8979999999999996E-3</v>
      </c>
      <c r="D16">
        <v>-3.794</v>
      </c>
      <c r="E16" s="2">
        <v>1.4799999999999999E-4</v>
      </c>
      <c r="F16" s="2" t="s">
        <v>8</v>
      </c>
      <c r="I16" t="s">
        <v>40</v>
      </c>
      <c r="J16" t="s">
        <v>53</v>
      </c>
    </row>
    <row r="17" spans="1:11" x14ac:dyDescent="0.25">
      <c r="A17" s="1" t="s">
        <v>23</v>
      </c>
      <c r="B17" s="2">
        <v>0.1009</v>
      </c>
      <c r="C17" s="2">
        <v>5.2009999999999999E-3</v>
      </c>
      <c r="D17">
        <v>19.402999999999999</v>
      </c>
      <c r="E17" s="2">
        <v>2E-16</v>
      </c>
      <c r="F17" t="s">
        <v>8</v>
      </c>
      <c r="I17" t="s">
        <v>41</v>
      </c>
      <c r="J17" t="s">
        <v>54</v>
      </c>
    </row>
    <row r="19" spans="1:11" x14ac:dyDescent="0.25">
      <c r="A19" s="3" t="s">
        <v>111</v>
      </c>
    </row>
    <row r="20" spans="1:11" x14ac:dyDescent="0.25">
      <c r="A20" s="3"/>
    </row>
    <row r="21" spans="1:11" x14ac:dyDescent="0.25">
      <c r="A21" s="3"/>
    </row>
    <row r="22" spans="1:11" x14ac:dyDescent="0.25">
      <c r="A22" s="5" t="s">
        <v>24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4" spans="1:11" x14ac:dyDescent="0.25">
      <c r="A24" t="s">
        <v>101</v>
      </c>
    </row>
    <row r="26" spans="1:11" x14ac:dyDescent="0.25">
      <c r="A26" t="str">
        <f t="shared" ref="A26:A40" si="3">"$"&amp;I3&amp;" = "&amp;ROUND(B3,5)&amp;"\"</f>
        <v>$B_0 = 1.443\</v>
      </c>
    </row>
    <row r="27" spans="1:11" x14ac:dyDescent="0.25">
      <c r="A27" t="str">
        <f t="shared" si="3"/>
        <v>$B_1 = 0.00034\</v>
      </c>
    </row>
    <row r="28" spans="1:11" x14ac:dyDescent="0.25">
      <c r="A28" t="str">
        <f t="shared" si="3"/>
        <v>$B_2 = -0.01211\</v>
      </c>
    </row>
    <row r="29" spans="1:11" x14ac:dyDescent="0.25">
      <c r="A29" t="str">
        <f t="shared" si="3"/>
        <v>$B_3 = 0.00049\</v>
      </c>
    </row>
    <row r="30" spans="1:11" x14ac:dyDescent="0.25">
      <c r="A30" t="str">
        <f t="shared" si="3"/>
        <v>$B_4 = -0.00008\</v>
      </c>
    </row>
    <row r="31" spans="1:11" x14ac:dyDescent="0.25">
      <c r="A31" t="str">
        <f t="shared" si="3"/>
        <v>$B_5 = -0.02241\</v>
      </c>
    </row>
    <row r="32" spans="1:11" x14ac:dyDescent="0.25">
      <c r="A32" t="str">
        <f t="shared" si="3"/>
        <v>$B_6 = 0.00003\</v>
      </c>
    </row>
    <row r="33" spans="1:1" x14ac:dyDescent="0.25">
      <c r="A33" t="str">
        <f t="shared" si="3"/>
        <v>$B_7 = -0.00002\</v>
      </c>
    </row>
    <row r="34" spans="1:1" x14ac:dyDescent="0.25">
      <c r="A34" t="str">
        <f t="shared" si="3"/>
        <v>$B_8 = -0.2845\</v>
      </c>
    </row>
    <row r="35" spans="1:1" x14ac:dyDescent="0.25">
      <c r="A35" t="str">
        <f t="shared" si="3"/>
        <v>$B_9 = 0.00593\</v>
      </c>
    </row>
    <row r="36" spans="1:1" x14ac:dyDescent="0.25">
      <c r="A36" t="str">
        <f t="shared" si="3"/>
        <v>$B_10 = 0.00017\</v>
      </c>
    </row>
    <row r="37" spans="1:1" x14ac:dyDescent="0.25">
      <c r="A37" t="str">
        <f t="shared" si="3"/>
        <v>$B_11 = 0.00689\</v>
      </c>
    </row>
    <row r="38" spans="1:1" x14ac:dyDescent="0.25">
      <c r="A38" t="str">
        <f t="shared" si="3"/>
        <v>$B_12 = 0.233\</v>
      </c>
    </row>
    <row r="39" spans="1:1" x14ac:dyDescent="0.25">
      <c r="A39" t="str">
        <f t="shared" si="3"/>
        <v>$B_13 = -0.01858\</v>
      </c>
    </row>
    <row r="40" spans="1:1" x14ac:dyDescent="0.25">
      <c r="A40" t="str">
        <f t="shared" si="3"/>
        <v>$B_14 = 0.1009\</v>
      </c>
    </row>
    <row r="42" spans="1:1" x14ac:dyDescent="0.25">
      <c r="A42" t="s">
        <v>56</v>
      </c>
    </row>
    <row r="44" spans="1:1" x14ac:dyDescent="0.25">
      <c r="A44" t="s">
        <v>73</v>
      </c>
    </row>
    <row r="46" spans="1:1" x14ac:dyDescent="0.25">
      <c r="A46" t="str">
        <f>"$"&amp;J3&amp;" = 1$\"</f>
        <v>$x_0 = 1$\</v>
      </c>
    </row>
    <row r="47" spans="1:1" x14ac:dyDescent="0.25">
      <c r="A47" t="str">
        <f t="shared" ref="A47:A60" si="4">"$"&amp;J4&amp;" = "&amp;A4&amp;"\"</f>
        <v>$x_1 = FixedAcidity\</v>
      </c>
    </row>
    <row r="48" spans="1:1" x14ac:dyDescent="0.25">
      <c r="A48" t="str">
        <f t="shared" si="4"/>
        <v>$x_2 = VolatileAcidity\</v>
      </c>
    </row>
    <row r="49" spans="1:1" x14ac:dyDescent="0.25">
      <c r="A49" t="str">
        <f t="shared" si="4"/>
        <v>$x_3 = CitricAcid\</v>
      </c>
    </row>
    <row r="50" spans="1:1" x14ac:dyDescent="0.25">
      <c r="A50" t="str">
        <f t="shared" si="4"/>
        <v>$x_4 = ResidualSugar\</v>
      </c>
    </row>
    <row r="51" spans="1:1" x14ac:dyDescent="0.25">
      <c r="A51" t="str">
        <f t="shared" si="4"/>
        <v>$x_5 = Chlorides\</v>
      </c>
    </row>
    <row r="52" spans="1:1" x14ac:dyDescent="0.25">
      <c r="A52" t="str">
        <f t="shared" si="4"/>
        <v>$x_6 = FreeSulfurDioxide\</v>
      </c>
    </row>
    <row r="53" spans="1:1" x14ac:dyDescent="0.25">
      <c r="A53" t="str">
        <f t="shared" si="4"/>
        <v>$x_7 = TotalSulfurDioxide\</v>
      </c>
    </row>
    <row r="54" spans="1:1" x14ac:dyDescent="0.25">
      <c r="A54" t="str">
        <f t="shared" si="4"/>
        <v>$x_8 = Density\</v>
      </c>
    </row>
    <row r="55" spans="1:1" x14ac:dyDescent="0.25">
      <c r="A55" t="str">
        <f t="shared" si="4"/>
        <v>$x_9 = pH\</v>
      </c>
    </row>
    <row r="56" spans="1:1" x14ac:dyDescent="0.25">
      <c r="A56" t="str">
        <f t="shared" si="4"/>
        <v>$x_10 = Sulphates\</v>
      </c>
    </row>
    <row r="57" spans="1:1" x14ac:dyDescent="0.25">
      <c r="A57" t="str">
        <f t="shared" si="4"/>
        <v>$x_11 = Alcohol\</v>
      </c>
    </row>
    <row r="58" spans="1:1" x14ac:dyDescent="0.25">
      <c r="A58" t="str">
        <f t="shared" si="4"/>
        <v>$x_12 = LabelAppeal\</v>
      </c>
    </row>
    <row r="59" spans="1:1" x14ac:dyDescent="0.25">
      <c r="A59" t="str">
        <f t="shared" si="4"/>
        <v>$x_13 = AcidIndex\</v>
      </c>
    </row>
    <row r="60" spans="1:1" x14ac:dyDescent="0.25">
      <c r="A60" t="str">
        <f t="shared" si="4"/>
        <v>$x_14 = STARS\</v>
      </c>
    </row>
    <row r="63" spans="1:1" x14ac:dyDescent="0.25">
      <c r="A63" t="s">
        <v>109</v>
      </c>
    </row>
    <row r="65" spans="1:3" x14ac:dyDescent="0.25">
      <c r="A65" t="str">
        <f xml:space="preserve"> "The coefficient for " &amp; N6 &amp;  " are highly significant.  For a unit increase in our highly significant variables: \"</f>
        <v>The coefficient for Alcohol, LabelAppeal, AcidIndex, STARS are highly significant.  For a unit increase in our highly significant variables: \</v>
      </c>
      <c r="C65" s="3"/>
    </row>
    <row r="67" spans="1:3" x14ac:dyDescent="0.25">
      <c r="A67" t="str">
        <f>"- "&amp;L3&amp;", we expect " &amp; IF(M3&lt;0, " a decrease ", " an increase ") &amp; "of $e^{("&amp;M3&amp;")} = " &amp; ROUND(EXP(M3),6) &amp; "$ in the number of cases of wine that will be sold \"</f>
        <v>- Alcohol, we expect  an increase of $e^{(0.006886)} = 1.00691$ in the number of cases of wine that will be sold \</v>
      </c>
    </row>
    <row r="68" spans="1:3" x14ac:dyDescent="0.25">
      <c r="A68" t="str">
        <f t="shared" ref="A68:A70" si="5">"- "&amp;L4&amp;", we expect " &amp; IF(M4&lt;0, " a decrease ", " an increase ") &amp; "of $e^{("&amp;M4&amp;")} = " &amp; ROUND(EXP(M4),6) &amp; "$ in the number of cases of wine that will be sold \"</f>
        <v>- LabelAppeal, we expect  an increase of $e^{(0.233)} = 1.262381$ in the number of cases of wine that will be sold \</v>
      </c>
    </row>
    <row r="69" spans="1:3" x14ac:dyDescent="0.25">
      <c r="A69" t="str">
        <f t="shared" si="5"/>
        <v>- AcidIndex, we expect  a decrease of $e^{(-0.01858)} = 0.981592$ in the number of cases of wine that will be sold \</v>
      </c>
    </row>
    <row r="70" spans="1:3" x14ac:dyDescent="0.25">
      <c r="A70" t="str">
        <f t="shared" si="5"/>
        <v>- STARS, we expect  an increase of $e^{(0.1009)} = 1.106166$ in the number of cases of wine that will be sold \</v>
      </c>
    </row>
    <row r="73" spans="1:3" x14ac:dyDescent="0.25">
      <c r="A73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3" workbookViewId="0">
      <selection activeCell="I3" sqref="I3:J27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93</v>
      </c>
      <c r="G1" t="s">
        <v>117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2.57</v>
      </c>
      <c r="C3" s="2">
        <v>0.2001</v>
      </c>
      <c r="D3">
        <v>12.840999999999999</v>
      </c>
      <c r="E3" s="2">
        <v>2E-16</v>
      </c>
      <c r="F3" t="s">
        <v>8</v>
      </c>
      <c r="I3" t="s">
        <v>25</v>
      </c>
      <c r="J3" t="s">
        <v>26</v>
      </c>
      <c r="L3" s="1" t="str">
        <f>A11</f>
        <v>STARS_MISS</v>
      </c>
      <c r="M3" s="7">
        <f>B11</f>
        <v>-1.4710000000000001</v>
      </c>
      <c r="N3" t="str">
        <f>TRIM(L3)</f>
        <v>STARS_MISS</v>
      </c>
    </row>
    <row r="4" spans="1:14" x14ac:dyDescent="0.25">
      <c r="A4" s="1" t="s">
        <v>118</v>
      </c>
      <c r="B4" s="2">
        <v>2.283E-2</v>
      </c>
      <c r="C4" s="2">
        <v>2.3400000000000001E-2</v>
      </c>
      <c r="D4">
        <v>0.97599999999999998</v>
      </c>
      <c r="E4">
        <v>0.32923000000000002</v>
      </c>
      <c r="I4" t="s">
        <v>27</v>
      </c>
      <c r="J4" t="s">
        <v>28</v>
      </c>
      <c r="L4" s="1" t="str">
        <f>A13</f>
        <v>VolatileAcidity_CAP</v>
      </c>
      <c r="M4" s="7">
        <f>B13</f>
        <v>-3.5499999999999997E-2</v>
      </c>
      <c r="N4" t="str">
        <f>N3&amp;", " &amp; TRIM(L4)</f>
        <v>STARS_MISS, VolatileAcidity_CAP</v>
      </c>
    </row>
    <row r="5" spans="1:14" x14ac:dyDescent="0.25">
      <c r="A5" s="1" t="s">
        <v>119</v>
      </c>
      <c r="B5" s="2">
        <v>3.0170000000000002E-3</v>
      </c>
      <c r="C5" s="2">
        <v>2.3300000000000001E-2</v>
      </c>
      <c r="D5">
        <v>0.13</v>
      </c>
      <c r="E5" s="2">
        <v>0.89693999999999996</v>
      </c>
      <c r="I5" t="s">
        <v>29</v>
      </c>
      <c r="J5" t="s">
        <v>42</v>
      </c>
      <c r="L5" s="1" t="str">
        <f>A23</f>
        <v>AcidIndex_CAP</v>
      </c>
      <c r="M5" s="7">
        <f>B23</f>
        <v>-7.8009999999999996E-2</v>
      </c>
      <c r="N5" t="str">
        <f>N4&amp;", " &amp; TRIM(L5)</f>
        <v>STARS_MISS, VolatileAcidity_CAP, AcidIndex_CAP</v>
      </c>
    </row>
    <row r="6" spans="1:14" x14ac:dyDescent="0.25">
      <c r="A6" s="1" t="s">
        <v>120</v>
      </c>
      <c r="B6" s="2">
        <v>2.3E-2</v>
      </c>
      <c r="C6" s="2">
        <v>2.366E-2</v>
      </c>
      <c r="D6">
        <v>0.97199999999999998</v>
      </c>
      <c r="E6">
        <v>0.33101000000000003</v>
      </c>
      <c r="I6" t="s">
        <v>30</v>
      </c>
      <c r="J6" t="s">
        <v>43</v>
      </c>
      <c r="L6" s="1" t="str">
        <f>A25</f>
        <v>STARS_1</v>
      </c>
      <c r="M6" s="7">
        <f>B25</f>
        <v>-0.71789999999999998</v>
      </c>
      <c r="N6" t="str">
        <f>N5&amp;", " &amp; TRIM(L6)</f>
        <v>STARS_MISS, VolatileAcidity_CAP, AcidIndex_CAP, STARS_1</v>
      </c>
    </row>
    <row r="7" spans="1:14" x14ac:dyDescent="0.25">
      <c r="A7" s="1" t="s">
        <v>121</v>
      </c>
      <c r="B7" s="2">
        <v>1.883E-2</v>
      </c>
      <c r="C7" s="2">
        <v>2.2460000000000001E-2</v>
      </c>
      <c r="D7">
        <v>0.83799999999999997</v>
      </c>
      <c r="E7">
        <v>0.40176000000000001</v>
      </c>
      <c r="I7" t="s">
        <v>31</v>
      </c>
      <c r="J7" t="s">
        <v>44</v>
      </c>
      <c r="L7" s="1" t="str">
        <f t="shared" ref="L7:L8" si="0">A26</f>
        <v>STARS_2</v>
      </c>
      <c r="M7" s="7">
        <f>B26</f>
        <v>-0.3427</v>
      </c>
      <c r="N7" t="str">
        <f t="shared" ref="N7:N8" si="1">N6&amp;", " &amp; TRIM(L7)</f>
        <v>STARS_MISS, VolatileAcidity_CAP, AcidIndex_CAP, STARS_1, STARS_2</v>
      </c>
    </row>
    <row r="8" spans="1:14" x14ac:dyDescent="0.25">
      <c r="A8" s="1" t="s">
        <v>122</v>
      </c>
      <c r="B8" s="2">
        <v>-3.4950000000000002E-2</v>
      </c>
      <c r="C8" s="2">
        <v>2.9909999999999999E-2</v>
      </c>
      <c r="D8">
        <v>-1.169</v>
      </c>
      <c r="E8">
        <v>0.24257999999999999</v>
      </c>
      <c r="I8" t="s">
        <v>32</v>
      </c>
      <c r="J8" t="s">
        <v>45</v>
      </c>
      <c r="L8" s="1" t="str">
        <f t="shared" si="0"/>
        <v>STARS_3</v>
      </c>
      <c r="M8" s="7">
        <f>B27</f>
        <v>-0.1734</v>
      </c>
      <c r="N8" t="str">
        <f t="shared" si="1"/>
        <v>STARS_MISS, VolatileAcidity_CAP, AcidIndex_CAP, STARS_1, STARS_2, STARS_3</v>
      </c>
    </row>
    <row r="9" spans="1:14" x14ac:dyDescent="0.25">
      <c r="A9" s="1" t="s">
        <v>123</v>
      </c>
      <c r="B9" s="2">
        <v>-6.7580000000000001E-3</v>
      </c>
      <c r="C9" s="2">
        <v>1.7569999999999999E-2</v>
      </c>
      <c r="D9">
        <v>-0.38500000000000001</v>
      </c>
      <c r="E9">
        <v>0.70054000000000005</v>
      </c>
      <c r="I9" t="s">
        <v>33</v>
      </c>
      <c r="J9" t="s">
        <v>46</v>
      </c>
      <c r="M9" s="1"/>
      <c r="N9" s="2"/>
    </row>
    <row r="10" spans="1:14" x14ac:dyDescent="0.25">
      <c r="A10" s="1" t="s">
        <v>124</v>
      </c>
      <c r="B10" s="2">
        <v>2.1360000000000001E-2</v>
      </c>
      <c r="C10" s="2">
        <v>2.3060000000000001E-2</v>
      </c>
      <c r="D10">
        <v>0.92600000000000005</v>
      </c>
      <c r="E10" s="2">
        <v>0.35433999999999999</v>
      </c>
      <c r="I10" t="s">
        <v>34</v>
      </c>
      <c r="J10" t="s">
        <v>47</v>
      </c>
      <c r="M10" s="1"/>
      <c r="N10" s="2"/>
    </row>
    <row r="11" spans="1:14" x14ac:dyDescent="0.25">
      <c r="A11" s="1" t="s">
        <v>125</v>
      </c>
      <c r="B11" s="2">
        <v>-1.4710000000000001</v>
      </c>
      <c r="C11" s="2">
        <v>2.3709999999999998E-2</v>
      </c>
      <c r="D11">
        <v>-62.039000000000001</v>
      </c>
      <c r="E11" s="2">
        <v>2E-16</v>
      </c>
      <c r="F11" t="s">
        <v>8</v>
      </c>
      <c r="I11" t="s">
        <v>35</v>
      </c>
      <c r="J11" t="s">
        <v>48</v>
      </c>
      <c r="M11" s="1"/>
      <c r="N11" s="2"/>
    </row>
    <row r="12" spans="1:14" x14ac:dyDescent="0.25">
      <c r="A12" s="1" t="s">
        <v>126</v>
      </c>
      <c r="B12" s="2">
        <v>-5.7120000000000001E-4</v>
      </c>
      <c r="C12" s="2">
        <v>9.1790000000000003E-4</v>
      </c>
      <c r="D12">
        <v>-0.622</v>
      </c>
      <c r="E12">
        <v>0.53371999999999997</v>
      </c>
      <c r="I12" t="s">
        <v>36</v>
      </c>
      <c r="J12" t="s">
        <v>49</v>
      </c>
      <c r="M12" s="1"/>
      <c r="N12" s="2"/>
    </row>
    <row r="13" spans="1:14" x14ac:dyDescent="0.25">
      <c r="A13" s="1" t="s">
        <v>127</v>
      </c>
      <c r="B13" s="2">
        <v>-3.5499999999999997E-2</v>
      </c>
      <c r="C13" s="2">
        <v>7.2480000000000001E-3</v>
      </c>
      <c r="D13">
        <v>-4.8979999999999997</v>
      </c>
      <c r="E13" s="2">
        <v>9.6599999999999994E-7</v>
      </c>
      <c r="F13" t="s">
        <v>8</v>
      </c>
      <c r="I13" t="s">
        <v>37</v>
      </c>
      <c r="J13" t="s">
        <v>50</v>
      </c>
    </row>
    <row r="14" spans="1:14" x14ac:dyDescent="0.25">
      <c r="A14" s="1" t="s">
        <v>128</v>
      </c>
      <c r="B14" s="2">
        <v>7.43E-3</v>
      </c>
      <c r="C14" s="2">
        <v>6.5269999999999998E-3</v>
      </c>
      <c r="D14">
        <v>1.1379999999999999</v>
      </c>
      <c r="E14" s="2">
        <v>0.25491999999999998</v>
      </c>
      <c r="I14" t="s">
        <v>38</v>
      </c>
      <c r="J14" t="s">
        <v>51</v>
      </c>
    </row>
    <row r="15" spans="1:14" x14ac:dyDescent="0.25">
      <c r="A15" s="1" t="s">
        <v>129</v>
      </c>
      <c r="B15" s="2">
        <v>1.348E-4</v>
      </c>
      <c r="C15" s="2">
        <v>1.538E-4</v>
      </c>
      <c r="D15">
        <v>0.876</v>
      </c>
      <c r="E15" s="2">
        <v>0.38090000000000002</v>
      </c>
      <c r="I15" t="s">
        <v>39</v>
      </c>
      <c r="J15" t="s">
        <v>52</v>
      </c>
    </row>
    <row r="16" spans="1:14" x14ac:dyDescent="0.25">
      <c r="A16" s="1" t="s">
        <v>130</v>
      </c>
      <c r="B16" s="2">
        <v>-2.664E-2</v>
      </c>
      <c r="C16" s="2">
        <v>1.618E-2</v>
      </c>
      <c r="D16">
        <v>-1.6459999999999999</v>
      </c>
      <c r="E16" s="2">
        <v>9.9769999999999998E-2</v>
      </c>
      <c r="F16" s="2" t="s">
        <v>100</v>
      </c>
      <c r="I16" t="s">
        <v>40</v>
      </c>
      <c r="J16" t="s">
        <v>53</v>
      </c>
    </row>
    <row r="17" spans="1:10" x14ac:dyDescent="0.25">
      <c r="A17" s="1" t="s">
        <v>131</v>
      </c>
      <c r="B17" s="2">
        <v>1.6000000000000001E-4</v>
      </c>
      <c r="C17" s="2">
        <v>5.2649999999999999E-5</v>
      </c>
      <c r="D17">
        <v>3.0390000000000001</v>
      </c>
      <c r="E17" s="2">
        <v>2.3700000000000001E-3</v>
      </c>
      <c r="F17" t="s">
        <v>99</v>
      </c>
      <c r="I17" t="s">
        <v>41</v>
      </c>
      <c r="J17" t="s">
        <v>54</v>
      </c>
    </row>
    <row r="18" spans="1:10" x14ac:dyDescent="0.25">
      <c r="A18" s="1" t="s">
        <v>132</v>
      </c>
      <c r="B18" s="2">
        <v>8.3809999999999999E-5</v>
      </c>
      <c r="C18" s="2">
        <v>2.599E-5</v>
      </c>
      <c r="D18">
        <v>3.2240000000000002</v>
      </c>
      <c r="E18">
        <v>1.2600000000000001E-3</v>
      </c>
      <c r="F18" t="s">
        <v>99</v>
      </c>
      <c r="I18" t="s">
        <v>142</v>
      </c>
      <c r="J18" t="s">
        <v>152</v>
      </c>
    </row>
    <row r="19" spans="1:10" x14ac:dyDescent="0.25">
      <c r="A19" s="1" t="s">
        <v>133</v>
      </c>
      <c r="B19" s="2">
        <v>-0.2848</v>
      </c>
      <c r="C19" s="2">
        <v>0.1946</v>
      </c>
      <c r="D19">
        <v>-1.464</v>
      </c>
      <c r="E19">
        <v>0.14332</v>
      </c>
      <c r="I19" t="s">
        <v>143</v>
      </c>
      <c r="J19" t="s">
        <v>153</v>
      </c>
    </row>
    <row r="20" spans="1:10" x14ac:dyDescent="0.25">
      <c r="A20" s="1" t="s">
        <v>134</v>
      </c>
      <c r="B20" s="2">
        <v>-1.3610000000000001E-2</v>
      </c>
      <c r="C20" s="2">
        <v>8.6719999999999992E-3</v>
      </c>
      <c r="D20">
        <v>-1.569</v>
      </c>
      <c r="E20">
        <v>0.11667</v>
      </c>
      <c r="I20" t="s">
        <v>144</v>
      </c>
      <c r="J20" t="s">
        <v>154</v>
      </c>
    </row>
    <row r="21" spans="1:10" x14ac:dyDescent="0.25">
      <c r="A21" s="1" t="s">
        <v>135</v>
      </c>
      <c r="B21" s="2">
        <v>-1.1939999999999999E-2</v>
      </c>
      <c r="C21" s="2">
        <v>5.9080000000000001E-3</v>
      </c>
      <c r="D21">
        <v>-2.02</v>
      </c>
      <c r="E21">
        <v>4.3339999999999997E-2</v>
      </c>
      <c r="F21" t="s">
        <v>14</v>
      </c>
      <c r="I21" t="s">
        <v>145</v>
      </c>
      <c r="J21" t="s">
        <v>155</v>
      </c>
    </row>
    <row r="22" spans="1:10" x14ac:dyDescent="0.25">
      <c r="A22" s="1" t="s">
        <v>136</v>
      </c>
      <c r="B22" s="2">
        <v>3.9560000000000003E-3</v>
      </c>
      <c r="C22" s="2">
        <v>1.6459999999999999E-3</v>
      </c>
      <c r="D22">
        <v>2.4039999999999999</v>
      </c>
      <c r="E22">
        <v>1.6219999999999998E-2</v>
      </c>
      <c r="F22" t="s">
        <v>14</v>
      </c>
      <c r="I22" t="s">
        <v>146</v>
      </c>
      <c r="J22" t="s">
        <v>156</v>
      </c>
    </row>
    <row r="23" spans="1:10" x14ac:dyDescent="0.25">
      <c r="A23" s="1" t="s">
        <v>137</v>
      </c>
      <c r="B23" s="2">
        <v>-7.8009999999999996E-2</v>
      </c>
      <c r="C23" s="2">
        <v>5.2579999999999997E-3</v>
      </c>
      <c r="D23">
        <v>-14.835000000000001</v>
      </c>
      <c r="E23" s="2">
        <v>2E-16</v>
      </c>
      <c r="F23" t="s">
        <v>8</v>
      </c>
      <c r="I23" t="s">
        <v>147</v>
      </c>
      <c r="J23" t="s">
        <v>157</v>
      </c>
    </row>
    <row r="24" spans="1:10" x14ac:dyDescent="0.25">
      <c r="A24" s="1" t="s">
        <v>138</v>
      </c>
      <c r="B24" s="2">
        <v>-2.5600000000000001E-2</v>
      </c>
      <c r="C24" s="2">
        <v>1.8540000000000001E-2</v>
      </c>
      <c r="D24">
        <v>-1.38</v>
      </c>
      <c r="E24">
        <v>0.16746</v>
      </c>
      <c r="I24" t="s">
        <v>148</v>
      </c>
      <c r="J24" t="s">
        <v>158</v>
      </c>
    </row>
    <row r="25" spans="1:10" x14ac:dyDescent="0.25">
      <c r="A25" s="1" t="s">
        <v>139</v>
      </c>
      <c r="B25" s="2">
        <v>-0.71789999999999998</v>
      </c>
      <c r="C25" s="2">
        <v>2.0809999999999999E-2</v>
      </c>
      <c r="D25">
        <v>-34.503999999999998</v>
      </c>
      <c r="E25" s="2">
        <v>2E-16</v>
      </c>
      <c r="F25" t="s">
        <v>8</v>
      </c>
      <c r="I25" t="s">
        <v>149</v>
      </c>
      <c r="J25" t="s">
        <v>159</v>
      </c>
    </row>
    <row r="26" spans="1:10" x14ac:dyDescent="0.25">
      <c r="A26" s="1" t="s">
        <v>140</v>
      </c>
      <c r="B26" s="2">
        <v>-0.3427</v>
      </c>
      <c r="C26" s="2">
        <v>1.9439999999999999E-2</v>
      </c>
      <c r="D26">
        <v>-17.628</v>
      </c>
      <c r="E26" s="2">
        <v>2E-16</v>
      </c>
      <c r="F26" t="s">
        <v>8</v>
      </c>
      <c r="I26" t="s">
        <v>150</v>
      </c>
      <c r="J26" t="s">
        <v>160</v>
      </c>
    </row>
    <row r="27" spans="1:10" x14ac:dyDescent="0.25">
      <c r="A27" s="1" t="s">
        <v>141</v>
      </c>
      <c r="B27" s="2">
        <v>-0.1734</v>
      </c>
      <c r="C27" s="2">
        <v>2.0060000000000001E-2</v>
      </c>
      <c r="D27">
        <v>-8.6460000000000008</v>
      </c>
      <c r="E27" s="2">
        <v>2E-16</v>
      </c>
      <c r="F27" t="s">
        <v>8</v>
      </c>
      <c r="I27" t="s">
        <v>151</v>
      </c>
      <c r="J27" t="s">
        <v>161</v>
      </c>
    </row>
    <row r="28" spans="1:10" x14ac:dyDescent="0.25">
      <c r="A28" s="1"/>
    </row>
    <row r="30" spans="1:10" x14ac:dyDescent="0.25">
      <c r="A30" s="3" t="s">
        <v>112</v>
      </c>
    </row>
    <row r="31" spans="1:10" x14ac:dyDescent="0.25">
      <c r="A31" s="3"/>
    </row>
    <row r="32" spans="1:10" x14ac:dyDescent="0.25">
      <c r="A32" s="3"/>
    </row>
    <row r="33" spans="1:11" x14ac:dyDescent="0.25">
      <c r="A33" s="5" t="s">
        <v>162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5" spans="1:11" x14ac:dyDescent="0.25">
      <c r="A35" t="s">
        <v>101</v>
      </c>
    </row>
    <row r="37" spans="1:11" x14ac:dyDescent="0.25">
      <c r="A37" t="str">
        <f t="shared" ref="A37:A61" si="2">"$"&amp;I3&amp;" = "&amp;ROUND(B3,5)&amp;"\"</f>
        <v>$B_0 = 2.57\</v>
      </c>
    </row>
    <row r="38" spans="1:11" x14ac:dyDescent="0.25">
      <c r="A38" t="str">
        <f t="shared" si="2"/>
        <v>$B_1 = 0.02283\</v>
      </c>
    </row>
    <row r="39" spans="1:11" x14ac:dyDescent="0.25">
      <c r="A39" t="str">
        <f t="shared" si="2"/>
        <v>$B_2 = 0.00302\</v>
      </c>
    </row>
    <row r="40" spans="1:11" x14ac:dyDescent="0.25">
      <c r="A40" t="str">
        <f t="shared" si="2"/>
        <v>$B_3 = 0.023\</v>
      </c>
    </row>
    <row r="41" spans="1:11" x14ac:dyDescent="0.25">
      <c r="A41" t="str">
        <f t="shared" si="2"/>
        <v>$B_4 = 0.01883\</v>
      </c>
    </row>
    <row r="42" spans="1:11" x14ac:dyDescent="0.25">
      <c r="A42" t="str">
        <f t="shared" si="2"/>
        <v>$B_5 = -0.03495\</v>
      </c>
    </row>
    <row r="43" spans="1:11" x14ac:dyDescent="0.25">
      <c r="A43" t="str">
        <f t="shared" si="2"/>
        <v>$B_6 = -0.00676\</v>
      </c>
    </row>
    <row r="44" spans="1:11" x14ac:dyDescent="0.25">
      <c r="A44" t="str">
        <f t="shared" si="2"/>
        <v>$B_7 = 0.02136\</v>
      </c>
    </row>
    <row r="45" spans="1:11" x14ac:dyDescent="0.25">
      <c r="A45" t="str">
        <f t="shared" si="2"/>
        <v>$B_8 = -1.471\</v>
      </c>
    </row>
    <row r="46" spans="1:11" x14ac:dyDescent="0.25">
      <c r="A46" t="str">
        <f t="shared" si="2"/>
        <v>$B_9 = -0.00057\</v>
      </c>
    </row>
    <row r="47" spans="1:11" x14ac:dyDescent="0.25">
      <c r="A47" t="str">
        <f t="shared" si="2"/>
        <v>$B_10 = -0.0355\</v>
      </c>
    </row>
    <row r="48" spans="1:11" x14ac:dyDescent="0.25">
      <c r="A48" t="str">
        <f t="shared" si="2"/>
        <v>$B_11 = 0.00743\</v>
      </c>
    </row>
    <row r="49" spans="1:1" x14ac:dyDescent="0.25">
      <c r="A49" t="str">
        <f t="shared" si="2"/>
        <v>$B_12 = 0.00013\</v>
      </c>
    </row>
    <row r="50" spans="1:1" x14ac:dyDescent="0.25">
      <c r="A50" t="str">
        <f t="shared" si="2"/>
        <v>$B_13 = -0.02664\</v>
      </c>
    </row>
    <row r="51" spans="1:1" x14ac:dyDescent="0.25">
      <c r="A51" t="str">
        <f t="shared" si="2"/>
        <v>$B_14 = 0.00016\</v>
      </c>
    </row>
    <row r="52" spans="1:1" x14ac:dyDescent="0.25">
      <c r="A52" t="str">
        <f t="shared" si="2"/>
        <v>$B_15 = 0.00008\</v>
      </c>
    </row>
    <row r="53" spans="1:1" x14ac:dyDescent="0.25">
      <c r="A53" t="str">
        <f t="shared" si="2"/>
        <v>$B_16 = -0.2848\</v>
      </c>
    </row>
    <row r="54" spans="1:1" x14ac:dyDescent="0.25">
      <c r="A54" t="str">
        <f t="shared" si="2"/>
        <v>$B_17 = -0.01361\</v>
      </c>
    </row>
    <row r="55" spans="1:1" x14ac:dyDescent="0.25">
      <c r="A55" t="str">
        <f t="shared" si="2"/>
        <v>$B_18 = -0.01194\</v>
      </c>
    </row>
    <row r="56" spans="1:1" x14ac:dyDescent="0.25">
      <c r="A56" t="str">
        <f t="shared" si="2"/>
        <v>$B_19 = 0.00396\</v>
      </c>
    </row>
    <row r="57" spans="1:1" x14ac:dyDescent="0.25">
      <c r="A57" t="str">
        <f t="shared" si="2"/>
        <v>$B_20 = -0.07801\</v>
      </c>
    </row>
    <row r="58" spans="1:1" x14ac:dyDescent="0.25">
      <c r="A58" t="str">
        <f t="shared" si="2"/>
        <v>$B_21 = -0.0256\</v>
      </c>
    </row>
    <row r="59" spans="1:1" x14ac:dyDescent="0.25">
      <c r="A59" t="str">
        <f t="shared" si="2"/>
        <v>$B_22 = -0.7179\</v>
      </c>
    </row>
    <row r="60" spans="1:1" x14ac:dyDescent="0.25">
      <c r="A60" t="str">
        <f t="shared" si="2"/>
        <v>$B_23 = -0.3427\</v>
      </c>
    </row>
    <row r="61" spans="1:1" x14ac:dyDescent="0.25">
      <c r="A61" t="str">
        <f t="shared" si="2"/>
        <v>$B_24 = -0.1734\</v>
      </c>
    </row>
    <row r="64" spans="1:1" x14ac:dyDescent="0.25">
      <c r="A64" t="s">
        <v>56</v>
      </c>
    </row>
    <row r="66" spans="1:1" x14ac:dyDescent="0.25">
      <c r="A66" t="s">
        <v>73</v>
      </c>
    </row>
    <row r="68" spans="1:1" x14ac:dyDescent="0.25">
      <c r="A68" t="str">
        <f>"$"&amp;J3&amp;" = 1$\"</f>
        <v>$x_0 = 1$\</v>
      </c>
    </row>
    <row r="69" spans="1:1" x14ac:dyDescent="0.25">
      <c r="A69" t="str">
        <f t="shared" ref="A69:A82" si="3">"$"&amp;J4&amp;" = "&amp;A4&amp;"\"</f>
        <v>$x_1 = ResidualSugar_MISS\</v>
      </c>
    </row>
    <row r="70" spans="1:1" x14ac:dyDescent="0.25">
      <c r="A70" t="str">
        <f t="shared" si="3"/>
        <v>$x_2 = Chlorides_MISS\</v>
      </c>
    </row>
    <row r="71" spans="1:1" x14ac:dyDescent="0.25">
      <c r="A71" t="str">
        <f t="shared" si="3"/>
        <v>$x_3 = FreeSulfurDioxide_MISS\</v>
      </c>
    </row>
    <row r="72" spans="1:1" x14ac:dyDescent="0.25">
      <c r="A72" t="str">
        <f t="shared" si="3"/>
        <v>$x_4 = TotalSulfurDioxide_MISS\</v>
      </c>
    </row>
    <row r="73" spans="1:1" x14ac:dyDescent="0.25">
      <c r="A73" t="str">
        <f t="shared" si="3"/>
        <v>$x_5 = pH_MISS\</v>
      </c>
    </row>
    <row r="74" spans="1:1" x14ac:dyDescent="0.25">
      <c r="A74" t="str">
        <f t="shared" si="3"/>
        <v>$x_6 = Sulphates_MISS\</v>
      </c>
    </row>
    <row r="75" spans="1:1" x14ac:dyDescent="0.25">
      <c r="A75" t="str">
        <f t="shared" si="3"/>
        <v>$x_7 = Alcohol_MISS\</v>
      </c>
    </row>
    <row r="76" spans="1:1" x14ac:dyDescent="0.25">
      <c r="A76" t="str">
        <f t="shared" si="3"/>
        <v>$x_8 = STARS_MISS\</v>
      </c>
    </row>
    <row r="77" spans="1:1" x14ac:dyDescent="0.25">
      <c r="A77" t="str">
        <f t="shared" si="3"/>
        <v>$x_9 = FixedAcidity_CAP\</v>
      </c>
    </row>
    <row r="78" spans="1:1" x14ac:dyDescent="0.25">
      <c r="A78" t="str">
        <f t="shared" si="3"/>
        <v>$x_10 = VolatileAcidity_CAP\</v>
      </c>
    </row>
    <row r="79" spans="1:1" x14ac:dyDescent="0.25">
      <c r="A79" t="str">
        <f t="shared" si="3"/>
        <v>$x_11 = CitricAcid_CAP\</v>
      </c>
    </row>
    <row r="80" spans="1:1" x14ac:dyDescent="0.25">
      <c r="A80" t="str">
        <f t="shared" si="3"/>
        <v>$x_12 = ResidualSugar_CAP\</v>
      </c>
    </row>
    <row r="81" spans="1:1" x14ac:dyDescent="0.25">
      <c r="A81" t="str">
        <f t="shared" si="3"/>
        <v>$x_13 = Chlorides_CAP\</v>
      </c>
    </row>
    <row r="82" spans="1:1" x14ac:dyDescent="0.25">
      <c r="A82" t="str">
        <f t="shared" si="3"/>
        <v>$x_14 = FreeSulfurDioxide_CAP\</v>
      </c>
    </row>
    <row r="83" spans="1:1" x14ac:dyDescent="0.25">
      <c r="A83" t="str">
        <f t="shared" ref="A83:A92" si="4">"$"&amp;J18&amp;" = "&amp;A18&amp;"\"</f>
        <v>$x_15 = TotalSulfurDioxide_CAP\</v>
      </c>
    </row>
    <row r="84" spans="1:1" x14ac:dyDescent="0.25">
      <c r="A84" t="str">
        <f t="shared" si="4"/>
        <v>$x_16 = Density_CAP\</v>
      </c>
    </row>
    <row r="85" spans="1:1" x14ac:dyDescent="0.25">
      <c r="A85" t="str">
        <f t="shared" si="4"/>
        <v>$x_17 = pH_CAP\</v>
      </c>
    </row>
    <row r="86" spans="1:1" x14ac:dyDescent="0.25">
      <c r="A86" t="str">
        <f t="shared" si="4"/>
        <v>$x_18 = Sulphates_CAP\</v>
      </c>
    </row>
    <row r="87" spans="1:1" x14ac:dyDescent="0.25">
      <c r="A87" t="str">
        <f t="shared" si="4"/>
        <v>$x_19 = Alcohol_CAP\</v>
      </c>
    </row>
    <row r="88" spans="1:1" x14ac:dyDescent="0.25">
      <c r="A88" t="str">
        <f t="shared" si="4"/>
        <v>$x_20 = AcidIndex_CAP\</v>
      </c>
    </row>
    <row r="89" spans="1:1" x14ac:dyDescent="0.25">
      <c r="A89" t="str">
        <f t="shared" si="4"/>
        <v>$x_21 = LabelAppeal_Positive\</v>
      </c>
    </row>
    <row r="90" spans="1:1" x14ac:dyDescent="0.25">
      <c r="A90" t="str">
        <f t="shared" si="4"/>
        <v>$x_22 = STARS_1\</v>
      </c>
    </row>
    <row r="91" spans="1:1" x14ac:dyDescent="0.25">
      <c r="A91" t="str">
        <f t="shared" si="4"/>
        <v>$x_23 = STARS_2\</v>
      </c>
    </row>
    <row r="92" spans="1:1" x14ac:dyDescent="0.25">
      <c r="A92" t="str">
        <f t="shared" si="4"/>
        <v>$x_24 = STARS_3\</v>
      </c>
    </row>
    <row r="95" spans="1:1" x14ac:dyDescent="0.25">
      <c r="A95" t="s">
        <v>163</v>
      </c>
    </row>
    <row r="97" spans="1:3" x14ac:dyDescent="0.25">
      <c r="A97" t="str">
        <f xml:space="preserve"> "The coefficient for " &amp; N8 &amp;  " are highly significant.  For a unit increase in our highly significant variables: \"</f>
        <v>The coefficient for STARS_MISS, VolatileAcidity_CAP, AcidIndex_CAP, STARS_1, STARS_2, STARS_3 are highly significant.  For a unit increase in our highly significant variables: \</v>
      </c>
      <c r="C97" s="3"/>
    </row>
    <row r="99" spans="1:3" x14ac:dyDescent="0.25">
      <c r="A99" t="str">
        <f>"- "&amp;L3&amp;", we expect " &amp; IF(M3&lt;0, " a decrease ", " an increase ") &amp; "of $e^{("&amp;M3&amp;")} = " &amp; ROUND(EXP(M3),6) &amp; "$ in the number of cases of wine that will be sold \"</f>
        <v>- STARS_MISS, we expect  a decrease of $e^{(-1.471)} = 0.229696$ in the number of cases of wine that will be sold \</v>
      </c>
    </row>
    <row r="100" spans="1:3" x14ac:dyDescent="0.25">
      <c r="A100" t="str">
        <f t="shared" ref="A100:A104" si="5">"- "&amp;L4&amp;", we expect " &amp; IF(M4&lt;0, " a decrease ", " an increase ") &amp; "of $e^{("&amp;M4&amp;")} = " &amp; ROUND(EXP(M4),6) &amp; "$ in the number of cases of wine that will be sold \"</f>
        <v>- VolatileAcidity_CAP, we expect  a decrease of $e^{(-0.0355)} = 0.965123$ in the number of cases of wine that will be sold \</v>
      </c>
    </row>
    <row r="101" spans="1:3" x14ac:dyDescent="0.25">
      <c r="A101" t="str">
        <f t="shared" si="5"/>
        <v>- AcidIndex_CAP, we expect  a decrease of $e^{(-0.07801)} = 0.924955$ in the number of cases of wine that will be sold \</v>
      </c>
    </row>
    <row r="102" spans="1:3" x14ac:dyDescent="0.25">
      <c r="A102" t="str">
        <f t="shared" si="5"/>
        <v>- STARS_1, we expect  a decrease of $e^{(-0.7179)} = 0.487776$ in the number of cases of wine that will be sold \</v>
      </c>
    </row>
    <row r="103" spans="1:3" x14ac:dyDescent="0.25">
      <c r="A103" t="str">
        <f t="shared" si="5"/>
        <v>- STARS_2, we expect  a decrease of $e^{(-0.3427)} = 0.709851$ in the number of cases of wine that will be sold \</v>
      </c>
    </row>
    <row r="104" spans="1:3" x14ac:dyDescent="0.25">
      <c r="A104" t="str">
        <f t="shared" si="5"/>
        <v>- STARS_3, we expect  a decrease of $e^{(-0.1734)} = 0.840801$ in the number of cases of wine that will be sold \</v>
      </c>
    </row>
    <row r="107" spans="1:3" x14ac:dyDescent="0.25">
      <c r="A107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22" workbookViewId="0">
      <selection activeCell="A108" sqref="A30:A108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93</v>
      </c>
      <c r="G1" t="s">
        <v>117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97</v>
      </c>
      <c r="F2" t="s">
        <v>5</v>
      </c>
      <c r="G2" t="s">
        <v>98</v>
      </c>
    </row>
    <row r="3" spans="1:14" x14ac:dyDescent="0.25">
      <c r="A3" s="1" t="s">
        <v>7</v>
      </c>
      <c r="B3" s="2">
        <v>2.57</v>
      </c>
      <c r="C3" s="2">
        <v>0.1968</v>
      </c>
      <c r="D3">
        <v>13.06</v>
      </c>
      <c r="E3" s="2">
        <v>2E-16</v>
      </c>
      <c r="F3" t="s">
        <v>8</v>
      </c>
      <c r="I3" t="s">
        <v>25</v>
      </c>
      <c r="J3" t="s">
        <v>26</v>
      </c>
      <c r="L3" s="1" t="str">
        <f>A11</f>
        <v>STARS_MISS</v>
      </c>
      <c r="M3" s="7">
        <f>B11</f>
        <v>-1.4710000000000001</v>
      </c>
      <c r="N3" t="str">
        <f>TRIM(L3)</f>
        <v>STARS_MISS</v>
      </c>
    </row>
    <row r="4" spans="1:14" x14ac:dyDescent="0.25">
      <c r="A4" s="1" t="s">
        <v>118</v>
      </c>
      <c r="B4" s="2">
        <v>2.283E-2</v>
      </c>
      <c r="C4" s="2">
        <v>2.3009999999999999E-2</v>
      </c>
      <c r="D4">
        <v>0.99199999999999999</v>
      </c>
      <c r="E4">
        <v>0.32107999999999998</v>
      </c>
      <c r="I4" t="s">
        <v>27</v>
      </c>
      <c r="J4" t="s">
        <v>28</v>
      </c>
      <c r="L4" s="1" t="str">
        <f>A13</f>
        <v>VolatileAcidity_CAP</v>
      </c>
      <c r="M4" s="7">
        <f>B13</f>
        <v>-3.5499999999999997E-2</v>
      </c>
      <c r="N4" t="str">
        <f>N3&amp;", " &amp; TRIM(L4)</f>
        <v>STARS_MISS, VolatileAcidity_CAP</v>
      </c>
    </row>
    <row r="5" spans="1:14" x14ac:dyDescent="0.25">
      <c r="A5" s="1" t="s">
        <v>119</v>
      </c>
      <c r="B5" s="2">
        <v>3.0170000000000002E-3</v>
      </c>
      <c r="C5" s="2">
        <v>2.291E-2</v>
      </c>
      <c r="D5">
        <v>0.13200000000000001</v>
      </c>
      <c r="E5" s="2">
        <v>0.8952</v>
      </c>
      <c r="I5" t="s">
        <v>29</v>
      </c>
      <c r="J5" t="s">
        <v>42</v>
      </c>
      <c r="L5" s="1" t="str">
        <f>A23</f>
        <v>AcidIndex_CAP</v>
      </c>
      <c r="M5" s="7">
        <f>B23</f>
        <v>-7.8009999999999996E-2</v>
      </c>
      <c r="N5" t="str">
        <f>N4&amp;", " &amp; TRIM(L5)</f>
        <v>STARS_MISS, VolatileAcidity_CAP, AcidIndex_CAP</v>
      </c>
    </row>
    <row r="6" spans="1:14" x14ac:dyDescent="0.25">
      <c r="A6" s="1" t="s">
        <v>120</v>
      </c>
      <c r="B6" s="2">
        <v>2.3E-2</v>
      </c>
      <c r="C6" s="2">
        <v>2.3259999999999999E-2</v>
      </c>
      <c r="D6">
        <v>0.98899999999999999</v>
      </c>
      <c r="E6">
        <v>0.32285999999999998</v>
      </c>
      <c r="I6" t="s">
        <v>30</v>
      </c>
      <c r="J6" t="s">
        <v>43</v>
      </c>
      <c r="L6" s="1" t="str">
        <f t="shared" ref="L6:M8" si="0">A25</f>
        <v>STARS_1</v>
      </c>
      <c r="M6" s="7">
        <f t="shared" si="0"/>
        <v>-0.71789999999999998</v>
      </c>
      <c r="N6" t="str">
        <f>N5&amp;", " &amp; TRIM(L6)</f>
        <v>STARS_MISS, VolatileAcidity_CAP, AcidIndex_CAP, STARS_1</v>
      </c>
    </row>
    <row r="7" spans="1:14" x14ac:dyDescent="0.25">
      <c r="A7" s="1" t="s">
        <v>121</v>
      </c>
      <c r="B7" s="2">
        <v>1.883E-2</v>
      </c>
      <c r="C7" s="2">
        <v>2.2079999999999999E-2</v>
      </c>
      <c r="D7">
        <v>0.85299999999999998</v>
      </c>
      <c r="E7">
        <v>0.39379999999999998</v>
      </c>
      <c r="I7" t="s">
        <v>31</v>
      </c>
      <c r="J7" t="s">
        <v>44</v>
      </c>
      <c r="L7" s="1" t="str">
        <f t="shared" si="0"/>
        <v>STARS_2</v>
      </c>
      <c r="M7" s="7">
        <f t="shared" si="0"/>
        <v>-0.3427</v>
      </c>
      <c r="N7" t="str">
        <f t="shared" ref="N7:N8" si="1">N6&amp;", " &amp; TRIM(L7)</f>
        <v>STARS_MISS, VolatileAcidity_CAP, AcidIndex_CAP, STARS_1, STARS_2</v>
      </c>
    </row>
    <row r="8" spans="1:14" x14ac:dyDescent="0.25">
      <c r="A8" s="1" t="s">
        <v>122</v>
      </c>
      <c r="B8" s="2">
        <v>-3.4950000000000002E-2</v>
      </c>
      <c r="C8" s="2">
        <v>2.9409999999999999E-2</v>
      </c>
      <c r="D8">
        <v>-1.1879999999999999</v>
      </c>
      <c r="E8">
        <v>0.23468</v>
      </c>
      <c r="I8" t="s">
        <v>32</v>
      </c>
      <c r="J8" t="s">
        <v>45</v>
      </c>
      <c r="L8" s="1" t="str">
        <f t="shared" si="0"/>
        <v>STARS_3</v>
      </c>
      <c r="M8" s="7">
        <f t="shared" si="0"/>
        <v>-0.1734</v>
      </c>
      <c r="N8" t="str">
        <f t="shared" si="1"/>
        <v>STARS_MISS, VolatileAcidity_CAP, AcidIndex_CAP, STARS_1, STARS_2, STARS_3</v>
      </c>
    </row>
    <row r="9" spans="1:14" x14ac:dyDescent="0.25">
      <c r="A9" s="1" t="s">
        <v>123</v>
      </c>
      <c r="B9" s="2">
        <v>-6.7580000000000001E-3</v>
      </c>
      <c r="C9" s="2">
        <v>1.728E-2</v>
      </c>
      <c r="D9">
        <v>-0.39100000000000001</v>
      </c>
      <c r="E9">
        <v>0.69569999999999999</v>
      </c>
      <c r="I9" t="s">
        <v>33</v>
      </c>
      <c r="J9" t="s">
        <v>46</v>
      </c>
      <c r="M9" s="1"/>
      <c r="N9" s="2"/>
    </row>
    <row r="10" spans="1:14" x14ac:dyDescent="0.25">
      <c r="A10" s="1" t="s">
        <v>124</v>
      </c>
      <c r="B10" s="2">
        <v>2.1360000000000001E-2</v>
      </c>
      <c r="C10" s="2">
        <v>2.2669999999999999E-2</v>
      </c>
      <c r="D10">
        <v>0.94199999999999995</v>
      </c>
      <c r="E10" s="2">
        <v>0.34622000000000003</v>
      </c>
      <c r="I10" t="s">
        <v>34</v>
      </c>
      <c r="J10" t="s">
        <v>47</v>
      </c>
      <c r="M10" s="1"/>
      <c r="N10" s="2"/>
    </row>
    <row r="11" spans="1:14" x14ac:dyDescent="0.25">
      <c r="A11" s="1" t="s">
        <v>125</v>
      </c>
      <c r="B11" s="2">
        <v>-1.4710000000000001</v>
      </c>
      <c r="C11" s="2">
        <v>2.332E-2</v>
      </c>
      <c r="D11">
        <v>-63.094999999999999</v>
      </c>
      <c r="E11" s="2">
        <v>2E-16</v>
      </c>
      <c r="F11" t="s">
        <v>8</v>
      </c>
      <c r="I11" t="s">
        <v>35</v>
      </c>
      <c r="J11" t="s">
        <v>48</v>
      </c>
      <c r="M11" s="1"/>
      <c r="N11" s="2"/>
    </row>
    <row r="12" spans="1:14" x14ac:dyDescent="0.25">
      <c r="A12" s="1" t="s">
        <v>126</v>
      </c>
      <c r="B12" s="2">
        <v>-5.7120000000000001E-4</v>
      </c>
      <c r="C12" s="2">
        <v>9.0249999999999998E-4</v>
      </c>
      <c r="D12">
        <v>-0.63300000000000001</v>
      </c>
      <c r="E12">
        <v>0.52678999999999998</v>
      </c>
      <c r="I12" t="s">
        <v>36</v>
      </c>
      <c r="J12" t="s">
        <v>49</v>
      </c>
      <c r="M12" s="1"/>
      <c r="N12" s="2"/>
    </row>
    <row r="13" spans="1:14" x14ac:dyDescent="0.25">
      <c r="A13" s="1" t="s">
        <v>127</v>
      </c>
      <c r="B13" s="2">
        <v>-3.5499999999999997E-2</v>
      </c>
      <c r="C13" s="2">
        <v>7.1260000000000004E-3</v>
      </c>
      <c r="D13">
        <v>-4.9820000000000002</v>
      </c>
      <c r="E13" s="2">
        <v>6.3799999999999997E-7</v>
      </c>
      <c r="F13" t="s">
        <v>8</v>
      </c>
      <c r="I13" t="s">
        <v>37</v>
      </c>
      <c r="J13" t="s">
        <v>50</v>
      </c>
    </row>
    <row r="14" spans="1:14" x14ac:dyDescent="0.25">
      <c r="A14" s="1" t="s">
        <v>128</v>
      </c>
      <c r="B14" s="2">
        <v>7.43E-3</v>
      </c>
      <c r="C14" s="2">
        <v>6.417E-3</v>
      </c>
      <c r="D14">
        <v>1.1579999999999999</v>
      </c>
      <c r="E14" s="2">
        <v>0.24693999999999999</v>
      </c>
      <c r="I14" t="s">
        <v>38</v>
      </c>
      <c r="J14" t="s">
        <v>51</v>
      </c>
    </row>
    <row r="15" spans="1:14" x14ac:dyDescent="0.25">
      <c r="A15" s="1" t="s">
        <v>129</v>
      </c>
      <c r="B15" s="2">
        <v>1.348E-4</v>
      </c>
      <c r="C15" s="2">
        <v>1.5119999999999999E-4</v>
      </c>
      <c r="D15">
        <v>0.89100000000000001</v>
      </c>
      <c r="E15" s="2">
        <v>0.37286000000000002</v>
      </c>
      <c r="I15" t="s">
        <v>39</v>
      </c>
      <c r="J15" t="s">
        <v>52</v>
      </c>
    </row>
    <row r="16" spans="1:14" x14ac:dyDescent="0.25">
      <c r="A16" s="1" t="s">
        <v>130</v>
      </c>
      <c r="B16" s="2">
        <v>-2.664E-2</v>
      </c>
      <c r="C16" s="2">
        <v>1.5910000000000001E-2</v>
      </c>
      <c r="D16">
        <v>-1.6739999999999999</v>
      </c>
      <c r="E16" s="2">
        <v>9.4149999999999998E-2</v>
      </c>
      <c r="F16" s="2" t="s">
        <v>100</v>
      </c>
      <c r="I16" t="s">
        <v>40</v>
      </c>
      <c r="J16" t="s">
        <v>53</v>
      </c>
    </row>
    <row r="17" spans="1:10" x14ac:dyDescent="0.25">
      <c r="A17" s="1" t="s">
        <v>131</v>
      </c>
      <c r="B17" s="2">
        <v>1.6000000000000001E-4</v>
      </c>
      <c r="C17" s="2">
        <v>5.1770000000000001E-5</v>
      </c>
      <c r="D17">
        <v>3.0910000000000002</v>
      </c>
      <c r="E17" s="2">
        <v>2E-3</v>
      </c>
      <c r="F17" t="s">
        <v>99</v>
      </c>
      <c r="I17" t="s">
        <v>41</v>
      </c>
      <c r="J17" t="s">
        <v>54</v>
      </c>
    </row>
    <row r="18" spans="1:10" x14ac:dyDescent="0.25">
      <c r="A18" s="1" t="s">
        <v>132</v>
      </c>
      <c r="B18" s="2">
        <v>8.3809999999999999E-5</v>
      </c>
      <c r="C18" s="2">
        <v>2.5559999999999999E-5</v>
      </c>
      <c r="D18">
        <v>3.2789999999999999</v>
      </c>
      <c r="E18">
        <v>1.0399999999999999E-3</v>
      </c>
      <c r="F18" t="s">
        <v>99</v>
      </c>
      <c r="I18" t="s">
        <v>142</v>
      </c>
      <c r="J18" t="s">
        <v>152</v>
      </c>
    </row>
    <row r="19" spans="1:10" x14ac:dyDescent="0.25">
      <c r="A19" s="1" t="s">
        <v>133</v>
      </c>
      <c r="B19" s="2">
        <v>-0.2848</v>
      </c>
      <c r="C19" s="2">
        <v>0.1913</v>
      </c>
      <c r="D19">
        <v>-1.488</v>
      </c>
      <c r="E19">
        <v>0.13664999999999999</v>
      </c>
      <c r="I19" t="s">
        <v>143</v>
      </c>
      <c r="J19" t="s">
        <v>153</v>
      </c>
    </row>
    <row r="20" spans="1:10" x14ac:dyDescent="0.25">
      <c r="A20" s="1" t="s">
        <v>134</v>
      </c>
      <c r="B20" s="2">
        <v>-1.3610000000000001E-2</v>
      </c>
      <c r="C20" s="2">
        <v>8.5269999999999999E-3</v>
      </c>
      <c r="D20">
        <v>-1.5960000000000001</v>
      </c>
      <c r="E20">
        <v>0.11058999999999999</v>
      </c>
      <c r="I20" t="s">
        <v>144</v>
      </c>
      <c r="J20" t="s">
        <v>154</v>
      </c>
    </row>
    <row r="21" spans="1:10" x14ac:dyDescent="0.25">
      <c r="A21" s="1" t="s">
        <v>135</v>
      </c>
      <c r="B21" s="2">
        <v>-1.1939999999999999E-2</v>
      </c>
      <c r="C21" s="2">
        <v>5.8089999999999999E-3</v>
      </c>
      <c r="D21">
        <v>-2.0550000000000002</v>
      </c>
      <c r="E21">
        <v>3.9910000000000001E-2</v>
      </c>
      <c r="F21" t="s">
        <v>14</v>
      </c>
      <c r="I21" t="s">
        <v>145</v>
      </c>
      <c r="J21" t="s">
        <v>155</v>
      </c>
    </row>
    <row r="22" spans="1:10" x14ac:dyDescent="0.25">
      <c r="A22" s="1" t="s">
        <v>136</v>
      </c>
      <c r="B22" s="2">
        <v>3.9560000000000003E-3</v>
      </c>
      <c r="C22" s="2">
        <v>1.6180000000000001E-3</v>
      </c>
      <c r="D22">
        <v>2.4449999999999998</v>
      </c>
      <c r="E22">
        <v>1.451E-2</v>
      </c>
      <c r="F22" t="s">
        <v>14</v>
      </c>
      <c r="I22" t="s">
        <v>146</v>
      </c>
      <c r="J22" t="s">
        <v>156</v>
      </c>
    </row>
    <row r="23" spans="1:10" x14ac:dyDescent="0.25">
      <c r="A23" s="1" t="s">
        <v>137</v>
      </c>
      <c r="B23" s="2">
        <v>-7.8009999999999996E-2</v>
      </c>
      <c r="C23" s="2">
        <v>5.1700000000000001E-3</v>
      </c>
      <c r="D23">
        <v>-15.087</v>
      </c>
      <c r="E23" s="2">
        <v>2E-16</v>
      </c>
      <c r="F23" t="s">
        <v>8</v>
      </c>
      <c r="I23" t="s">
        <v>147</v>
      </c>
      <c r="J23" t="s">
        <v>157</v>
      </c>
    </row>
    <row r="24" spans="1:10" x14ac:dyDescent="0.25">
      <c r="A24" s="1" t="s">
        <v>138</v>
      </c>
      <c r="B24" s="2">
        <v>-2.5600000000000001E-2</v>
      </c>
      <c r="C24" s="2">
        <v>1.823E-2</v>
      </c>
      <c r="D24">
        <v>-1.4039999999999999</v>
      </c>
      <c r="E24">
        <v>0.16036</v>
      </c>
      <c r="I24" t="s">
        <v>148</v>
      </c>
      <c r="J24" t="s">
        <v>158</v>
      </c>
    </row>
    <row r="25" spans="1:10" x14ac:dyDescent="0.25">
      <c r="A25" s="1" t="s">
        <v>139</v>
      </c>
      <c r="B25" s="2">
        <v>-0.71789999999999998</v>
      </c>
      <c r="C25" s="2">
        <v>2.0459999999999999E-2</v>
      </c>
      <c r="D25">
        <v>-35.091000000000001</v>
      </c>
      <c r="E25" s="2">
        <v>2E-16</v>
      </c>
      <c r="F25" t="s">
        <v>8</v>
      </c>
      <c r="I25" t="s">
        <v>149</v>
      </c>
      <c r="J25" t="s">
        <v>159</v>
      </c>
    </row>
    <row r="26" spans="1:10" x14ac:dyDescent="0.25">
      <c r="A26" s="1" t="s">
        <v>140</v>
      </c>
      <c r="B26" s="2">
        <v>-0.3427</v>
      </c>
      <c r="C26" s="2">
        <v>1.9109999999999999E-2</v>
      </c>
      <c r="D26">
        <v>-17.928000000000001</v>
      </c>
      <c r="E26" s="2">
        <v>2E-16</v>
      </c>
      <c r="F26" t="s">
        <v>8</v>
      </c>
      <c r="I26" t="s">
        <v>150</v>
      </c>
      <c r="J26" t="s">
        <v>160</v>
      </c>
    </row>
    <row r="27" spans="1:10" x14ac:dyDescent="0.25">
      <c r="A27" s="1" t="s">
        <v>141</v>
      </c>
      <c r="B27" s="2">
        <v>-0.1734</v>
      </c>
      <c r="C27" s="2">
        <v>1.9720000000000001E-2</v>
      </c>
      <c r="D27">
        <v>-8.7929999999999993</v>
      </c>
      <c r="E27" s="2">
        <v>2E-16</v>
      </c>
      <c r="F27" t="s">
        <v>8</v>
      </c>
      <c r="I27" t="s">
        <v>151</v>
      </c>
      <c r="J27" t="s">
        <v>161</v>
      </c>
    </row>
    <row r="28" spans="1:10" x14ac:dyDescent="0.25">
      <c r="A28" s="1"/>
    </row>
    <row r="30" spans="1:10" x14ac:dyDescent="0.25">
      <c r="A30" s="3" t="s">
        <v>164</v>
      </c>
    </row>
    <row r="31" spans="1:10" x14ac:dyDescent="0.25">
      <c r="A31" s="3"/>
    </row>
    <row r="32" spans="1:10" x14ac:dyDescent="0.25">
      <c r="A32" s="3"/>
    </row>
    <row r="33" spans="1:11" x14ac:dyDescent="0.25">
      <c r="A33" s="5" t="s">
        <v>162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5" spans="1:11" x14ac:dyDescent="0.25">
      <c r="A35" t="s">
        <v>101</v>
      </c>
    </row>
    <row r="37" spans="1:11" x14ac:dyDescent="0.25">
      <c r="A37" t="str">
        <f t="shared" ref="A37:A61" si="2">"$"&amp;I3&amp;" = "&amp;ROUND(B3,5)&amp;"\"</f>
        <v>$B_0 = 2.57\</v>
      </c>
    </row>
    <row r="38" spans="1:11" x14ac:dyDescent="0.25">
      <c r="A38" t="str">
        <f t="shared" si="2"/>
        <v>$B_1 = 0.02283\</v>
      </c>
    </row>
    <row r="39" spans="1:11" x14ac:dyDescent="0.25">
      <c r="A39" t="str">
        <f t="shared" si="2"/>
        <v>$B_2 = 0.00302\</v>
      </c>
    </row>
    <row r="40" spans="1:11" x14ac:dyDescent="0.25">
      <c r="A40" t="str">
        <f t="shared" si="2"/>
        <v>$B_3 = 0.023\</v>
      </c>
    </row>
    <row r="41" spans="1:11" x14ac:dyDescent="0.25">
      <c r="A41" t="str">
        <f t="shared" si="2"/>
        <v>$B_4 = 0.01883\</v>
      </c>
    </row>
    <row r="42" spans="1:11" x14ac:dyDescent="0.25">
      <c r="A42" t="str">
        <f t="shared" si="2"/>
        <v>$B_5 = -0.03495\</v>
      </c>
    </row>
    <row r="43" spans="1:11" x14ac:dyDescent="0.25">
      <c r="A43" t="str">
        <f t="shared" si="2"/>
        <v>$B_6 = -0.00676\</v>
      </c>
    </row>
    <row r="44" spans="1:11" x14ac:dyDescent="0.25">
      <c r="A44" t="str">
        <f t="shared" si="2"/>
        <v>$B_7 = 0.02136\</v>
      </c>
    </row>
    <row r="45" spans="1:11" x14ac:dyDescent="0.25">
      <c r="A45" t="str">
        <f t="shared" si="2"/>
        <v>$B_8 = -1.471\</v>
      </c>
    </row>
    <row r="46" spans="1:11" x14ac:dyDescent="0.25">
      <c r="A46" t="str">
        <f t="shared" si="2"/>
        <v>$B_9 = -0.00057\</v>
      </c>
    </row>
    <row r="47" spans="1:11" x14ac:dyDescent="0.25">
      <c r="A47" t="str">
        <f t="shared" si="2"/>
        <v>$B_10 = -0.0355\</v>
      </c>
    </row>
    <row r="48" spans="1:11" x14ac:dyDescent="0.25">
      <c r="A48" t="str">
        <f t="shared" si="2"/>
        <v>$B_11 = 0.00743\</v>
      </c>
    </row>
    <row r="49" spans="1:1" x14ac:dyDescent="0.25">
      <c r="A49" t="str">
        <f t="shared" si="2"/>
        <v>$B_12 = 0.00013\</v>
      </c>
    </row>
    <row r="50" spans="1:1" x14ac:dyDescent="0.25">
      <c r="A50" t="str">
        <f t="shared" si="2"/>
        <v>$B_13 = -0.02664\</v>
      </c>
    </row>
    <row r="51" spans="1:1" x14ac:dyDescent="0.25">
      <c r="A51" t="str">
        <f t="shared" si="2"/>
        <v>$B_14 = 0.00016\</v>
      </c>
    </row>
    <row r="52" spans="1:1" x14ac:dyDescent="0.25">
      <c r="A52" t="str">
        <f t="shared" si="2"/>
        <v>$B_15 = 0.00008\</v>
      </c>
    </row>
    <row r="53" spans="1:1" x14ac:dyDescent="0.25">
      <c r="A53" t="str">
        <f t="shared" si="2"/>
        <v>$B_16 = -0.2848\</v>
      </c>
    </row>
    <row r="54" spans="1:1" x14ac:dyDescent="0.25">
      <c r="A54" t="str">
        <f t="shared" si="2"/>
        <v>$B_17 = -0.01361\</v>
      </c>
    </row>
    <row r="55" spans="1:1" x14ac:dyDescent="0.25">
      <c r="A55" t="str">
        <f t="shared" si="2"/>
        <v>$B_18 = -0.01194\</v>
      </c>
    </row>
    <row r="56" spans="1:1" x14ac:dyDescent="0.25">
      <c r="A56" t="str">
        <f t="shared" si="2"/>
        <v>$B_19 = 0.00396\</v>
      </c>
    </row>
    <row r="57" spans="1:1" x14ac:dyDescent="0.25">
      <c r="A57" t="str">
        <f t="shared" si="2"/>
        <v>$B_20 = -0.07801\</v>
      </c>
    </row>
    <row r="58" spans="1:1" x14ac:dyDescent="0.25">
      <c r="A58" t="str">
        <f t="shared" si="2"/>
        <v>$B_21 = -0.0256\</v>
      </c>
    </row>
    <row r="59" spans="1:1" x14ac:dyDescent="0.25">
      <c r="A59" t="str">
        <f t="shared" si="2"/>
        <v>$B_22 = -0.7179\</v>
      </c>
    </row>
    <row r="60" spans="1:1" x14ac:dyDescent="0.25">
      <c r="A60" t="str">
        <f t="shared" si="2"/>
        <v>$B_23 = -0.3427\</v>
      </c>
    </row>
    <row r="61" spans="1:1" x14ac:dyDescent="0.25">
      <c r="A61" t="str">
        <f t="shared" si="2"/>
        <v>$B_24 = -0.1734\</v>
      </c>
    </row>
    <row r="64" spans="1:1" x14ac:dyDescent="0.25">
      <c r="A64" t="s">
        <v>56</v>
      </c>
    </row>
    <row r="66" spans="1:1" x14ac:dyDescent="0.25">
      <c r="A66" t="s">
        <v>73</v>
      </c>
    </row>
    <row r="68" spans="1:1" x14ac:dyDescent="0.25">
      <c r="A68" t="str">
        <f>"$"&amp;J3&amp;" = 1$\"</f>
        <v>$x_0 = 1$\</v>
      </c>
    </row>
    <row r="69" spans="1:1" x14ac:dyDescent="0.25">
      <c r="A69" t="str">
        <f t="shared" ref="A69:A82" si="3">"$"&amp;J4&amp;" = "&amp;A4&amp;"\"</f>
        <v>$x_1 = ResidualSugar_MISS\</v>
      </c>
    </row>
    <row r="70" spans="1:1" x14ac:dyDescent="0.25">
      <c r="A70" t="str">
        <f t="shared" si="3"/>
        <v>$x_2 = Chlorides_MISS\</v>
      </c>
    </row>
    <row r="71" spans="1:1" x14ac:dyDescent="0.25">
      <c r="A71" t="str">
        <f t="shared" si="3"/>
        <v>$x_3 = FreeSulfurDioxide_MISS\</v>
      </c>
    </row>
    <row r="72" spans="1:1" x14ac:dyDescent="0.25">
      <c r="A72" t="str">
        <f t="shared" si="3"/>
        <v>$x_4 = TotalSulfurDioxide_MISS\</v>
      </c>
    </row>
    <row r="73" spans="1:1" x14ac:dyDescent="0.25">
      <c r="A73" t="str">
        <f t="shared" si="3"/>
        <v>$x_5 = pH_MISS\</v>
      </c>
    </row>
    <row r="74" spans="1:1" x14ac:dyDescent="0.25">
      <c r="A74" t="str">
        <f t="shared" si="3"/>
        <v>$x_6 = Sulphates_MISS\</v>
      </c>
    </row>
    <row r="75" spans="1:1" x14ac:dyDescent="0.25">
      <c r="A75" t="str">
        <f t="shared" si="3"/>
        <v>$x_7 = Alcohol_MISS\</v>
      </c>
    </row>
    <row r="76" spans="1:1" x14ac:dyDescent="0.25">
      <c r="A76" t="str">
        <f t="shared" si="3"/>
        <v>$x_8 = STARS_MISS\</v>
      </c>
    </row>
    <row r="77" spans="1:1" x14ac:dyDescent="0.25">
      <c r="A77" t="str">
        <f t="shared" si="3"/>
        <v>$x_9 = FixedAcidity_CAP\</v>
      </c>
    </row>
    <row r="78" spans="1:1" x14ac:dyDescent="0.25">
      <c r="A78" t="str">
        <f t="shared" si="3"/>
        <v>$x_10 = VolatileAcidity_CAP\</v>
      </c>
    </row>
    <row r="79" spans="1:1" x14ac:dyDescent="0.25">
      <c r="A79" t="str">
        <f t="shared" si="3"/>
        <v>$x_11 = CitricAcid_CAP\</v>
      </c>
    </row>
    <row r="80" spans="1:1" x14ac:dyDescent="0.25">
      <c r="A80" t="str">
        <f t="shared" si="3"/>
        <v>$x_12 = ResidualSugar_CAP\</v>
      </c>
    </row>
    <row r="81" spans="1:1" x14ac:dyDescent="0.25">
      <c r="A81" t="str">
        <f t="shared" si="3"/>
        <v>$x_13 = Chlorides_CAP\</v>
      </c>
    </row>
    <row r="82" spans="1:1" x14ac:dyDescent="0.25">
      <c r="A82" t="str">
        <f t="shared" si="3"/>
        <v>$x_14 = FreeSulfurDioxide_CAP\</v>
      </c>
    </row>
    <row r="83" spans="1:1" x14ac:dyDescent="0.25">
      <c r="A83" t="str">
        <f t="shared" ref="A83:A92" si="4">"$"&amp;J18&amp;" = "&amp;A18&amp;"\"</f>
        <v>$x_15 = TotalSulfurDioxide_CAP\</v>
      </c>
    </row>
    <row r="84" spans="1:1" x14ac:dyDescent="0.25">
      <c r="A84" t="str">
        <f t="shared" si="4"/>
        <v>$x_16 = Density_CAP\</v>
      </c>
    </row>
    <row r="85" spans="1:1" x14ac:dyDescent="0.25">
      <c r="A85" t="str">
        <f t="shared" si="4"/>
        <v>$x_17 = pH_CAP\</v>
      </c>
    </row>
    <row r="86" spans="1:1" x14ac:dyDescent="0.25">
      <c r="A86" t="str">
        <f t="shared" si="4"/>
        <v>$x_18 = Sulphates_CAP\</v>
      </c>
    </row>
    <row r="87" spans="1:1" x14ac:dyDescent="0.25">
      <c r="A87" t="str">
        <f t="shared" si="4"/>
        <v>$x_19 = Alcohol_CAP\</v>
      </c>
    </row>
    <row r="88" spans="1:1" x14ac:dyDescent="0.25">
      <c r="A88" t="str">
        <f t="shared" si="4"/>
        <v>$x_20 = AcidIndex_CAP\</v>
      </c>
    </row>
    <row r="89" spans="1:1" x14ac:dyDescent="0.25">
      <c r="A89" t="str">
        <f t="shared" si="4"/>
        <v>$x_21 = LabelAppeal_Positive\</v>
      </c>
    </row>
    <row r="90" spans="1:1" x14ac:dyDescent="0.25">
      <c r="A90" t="str">
        <f t="shared" si="4"/>
        <v>$x_22 = STARS_1\</v>
      </c>
    </row>
    <row r="91" spans="1:1" x14ac:dyDescent="0.25">
      <c r="A91" t="str">
        <f t="shared" si="4"/>
        <v>$x_23 = STARS_2\</v>
      </c>
    </row>
    <row r="92" spans="1:1" x14ac:dyDescent="0.25">
      <c r="A92" t="str">
        <f t="shared" si="4"/>
        <v>$x_24 = STARS_3\</v>
      </c>
    </row>
    <row r="95" spans="1:1" x14ac:dyDescent="0.25">
      <c r="A95" t="s">
        <v>167</v>
      </c>
    </row>
    <row r="97" spans="1:3" x14ac:dyDescent="0.25">
      <c r="A97" t="str">
        <f xml:space="preserve"> "The coefficient for " &amp; N8 &amp;  " are highly significant.  For a unit increase in our highly significant variables: \"</f>
        <v>The coefficient for STARS_MISS, VolatileAcidity_CAP, AcidIndex_CAP, STARS_1, STARS_2, STARS_3 are highly significant.  For a unit increase in our highly significant variables: \</v>
      </c>
      <c r="C97" s="3"/>
    </row>
    <row r="99" spans="1:3" x14ac:dyDescent="0.25">
      <c r="A99" t="str">
        <f>"- "&amp;L3&amp;", we expect " &amp; IF(M3&lt;0, " a decrease ", " an increase ") &amp; "of $e^{("&amp;M3&amp;")} = " &amp; ROUND(EXP(M3),6) &amp; "$ in the number of cases of wine that will be sold \"</f>
        <v>- STARS_MISS, we expect  a decrease of $e^{(-1.471)} = 0.229696$ in the number of cases of wine that will be sold \</v>
      </c>
    </row>
    <row r="100" spans="1:3" x14ac:dyDescent="0.25">
      <c r="A100" t="str">
        <f t="shared" ref="A100:A104" si="5">"- "&amp;L4&amp;", we expect " &amp; IF(M4&lt;0, " a decrease ", " an increase ") &amp; "of $e^{("&amp;M4&amp;")} = " &amp; ROUND(EXP(M4),6) &amp; "$ in the number of cases of wine that will be sold \"</f>
        <v>- VolatileAcidity_CAP, we expect  a decrease of $e^{(-0.0355)} = 0.965123$ in the number of cases of wine that will be sold \</v>
      </c>
    </row>
    <row r="101" spans="1:3" x14ac:dyDescent="0.25">
      <c r="A101" t="str">
        <f t="shared" si="5"/>
        <v>- AcidIndex_CAP, we expect  a decrease of $e^{(-0.07801)} = 0.924955$ in the number of cases of wine that will be sold \</v>
      </c>
    </row>
    <row r="102" spans="1:3" x14ac:dyDescent="0.25">
      <c r="A102" t="str">
        <f t="shared" si="5"/>
        <v>- STARS_1, we expect  a decrease of $e^{(-0.7179)} = 0.487776$ in the number of cases of wine that will be sold \</v>
      </c>
    </row>
    <row r="103" spans="1:3" x14ac:dyDescent="0.25">
      <c r="A103" t="str">
        <f t="shared" si="5"/>
        <v>- STARS_2, we expect  a decrease of $e^{(-0.3427)} = 0.709851$ in the number of cases of wine that will be sold \</v>
      </c>
    </row>
    <row r="104" spans="1:3" x14ac:dyDescent="0.25">
      <c r="A104" t="str">
        <f t="shared" si="5"/>
        <v>- STARS_3, we expect  a decrease of $e^{(-0.1734)} = 0.840801$ in the number of cases of wine that will be sold \</v>
      </c>
    </row>
    <row r="107" spans="1:3" x14ac:dyDescent="0.25">
      <c r="A107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21" workbookViewId="0">
      <selection activeCell="A109" sqref="A30:A109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103</v>
      </c>
      <c r="B1" t="s">
        <v>104</v>
      </c>
      <c r="C1" t="s">
        <v>105</v>
      </c>
      <c r="D1" t="s">
        <v>106</v>
      </c>
      <c r="E1" t="s">
        <v>94</v>
      </c>
      <c r="F1" t="s">
        <v>107</v>
      </c>
      <c r="G1" t="s">
        <v>108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2.4740000000000002</v>
      </c>
      <c r="C3" s="2">
        <v>0.2059</v>
      </c>
      <c r="D3">
        <v>12.013999999999999</v>
      </c>
      <c r="E3" s="2">
        <v>2E-16</v>
      </c>
      <c r="F3" t="s">
        <v>8</v>
      </c>
      <c r="I3" t="s">
        <v>25</v>
      </c>
      <c r="J3" t="s">
        <v>26</v>
      </c>
      <c r="L3" s="1" t="str">
        <f>A11</f>
        <v>STARS_MISS</v>
      </c>
      <c r="M3" s="7">
        <f>B11</f>
        <v>-1.36</v>
      </c>
      <c r="N3" t="str">
        <f>TRIM(L3)</f>
        <v>STARS_MISS</v>
      </c>
    </row>
    <row r="4" spans="1:14" x14ac:dyDescent="0.25">
      <c r="A4" s="1" t="s">
        <v>118</v>
      </c>
      <c r="B4" s="2">
        <v>2.1860000000000001E-2</v>
      </c>
      <c r="C4" s="2">
        <v>2.4E-2</v>
      </c>
      <c r="D4">
        <v>0.91100000000000003</v>
      </c>
      <c r="E4">
        <v>0.36234</v>
      </c>
      <c r="I4" t="s">
        <v>27</v>
      </c>
      <c r="J4" t="s">
        <v>28</v>
      </c>
      <c r="L4" s="1" t="str">
        <f>A13</f>
        <v>VolatileAcidity_CAP</v>
      </c>
      <c r="M4" s="7">
        <f>B13</f>
        <v>-3.032E-2</v>
      </c>
      <c r="N4" t="str">
        <f>N3&amp;", " &amp; TRIM(L4)</f>
        <v>STARS_MISS, VolatileAcidity_CAP</v>
      </c>
    </row>
    <row r="5" spans="1:14" x14ac:dyDescent="0.25">
      <c r="A5" s="1" t="s">
        <v>119</v>
      </c>
      <c r="B5" s="2">
        <v>7.3889999999999997E-3</v>
      </c>
      <c r="C5" s="2">
        <v>2.3939999999999999E-2</v>
      </c>
      <c r="D5">
        <v>0.309</v>
      </c>
      <c r="E5" s="2">
        <v>0.75758000000000003</v>
      </c>
      <c r="I5" t="s">
        <v>29</v>
      </c>
      <c r="J5" t="s">
        <v>42</v>
      </c>
      <c r="L5" s="1" t="str">
        <f>A23</f>
        <v>AcidIndex_CAP</v>
      </c>
      <c r="M5" s="7">
        <f>B23</f>
        <v>-6.7019999999999996E-2</v>
      </c>
      <c r="N5" t="str">
        <f>N4&amp;", " &amp; TRIM(L5)</f>
        <v>STARS_MISS, VolatileAcidity_CAP, AcidIndex_CAP</v>
      </c>
    </row>
    <row r="6" spans="1:14" x14ac:dyDescent="0.25">
      <c r="A6" s="1" t="s">
        <v>120</v>
      </c>
      <c r="B6" s="2">
        <v>2.0140000000000002E-2</v>
      </c>
      <c r="C6" s="2">
        <v>2.4209999999999999E-2</v>
      </c>
      <c r="D6">
        <v>0.83199999999999996</v>
      </c>
      <c r="E6">
        <v>0.40553</v>
      </c>
      <c r="I6" t="s">
        <v>30</v>
      </c>
      <c r="J6" t="s">
        <v>43</v>
      </c>
      <c r="L6" s="1" t="str">
        <f t="shared" ref="L6:M8" si="0">A25</f>
        <v>STARS_1</v>
      </c>
      <c r="M6" s="7">
        <f t="shared" si="0"/>
        <v>-0.62119999999999997</v>
      </c>
      <c r="N6" t="str">
        <f>N5&amp;", " &amp; TRIM(L6)</f>
        <v>STARS_MISS, VolatileAcidity_CAP, AcidIndex_CAP, STARS_1</v>
      </c>
    </row>
    <row r="7" spans="1:14" x14ac:dyDescent="0.25">
      <c r="A7" s="1" t="s">
        <v>121</v>
      </c>
      <c r="B7" s="2">
        <v>2.3529999999999999E-2</v>
      </c>
      <c r="C7" s="2">
        <v>2.3060000000000001E-2</v>
      </c>
      <c r="D7">
        <v>1.02</v>
      </c>
      <c r="E7">
        <v>0.30756</v>
      </c>
      <c r="I7" t="s">
        <v>31</v>
      </c>
      <c r="J7" t="s">
        <v>44</v>
      </c>
      <c r="L7" s="1" t="str">
        <f t="shared" si="0"/>
        <v>STARS_2</v>
      </c>
      <c r="M7" s="7">
        <f t="shared" si="0"/>
        <v>-0.32669999999999999</v>
      </c>
      <c r="N7" t="str">
        <f t="shared" ref="N7:N8" si="1">N6&amp;", " &amp; TRIM(L7)</f>
        <v>STARS_MISS, VolatileAcidity_CAP, AcidIndex_CAP, STARS_1, STARS_2</v>
      </c>
    </row>
    <row r="8" spans="1:14" x14ac:dyDescent="0.25">
      <c r="A8" s="1" t="s">
        <v>122</v>
      </c>
      <c r="B8" s="2">
        <v>-2.7699999999999999E-2</v>
      </c>
      <c r="C8" s="2">
        <v>3.0759999999999999E-2</v>
      </c>
      <c r="D8">
        <v>-0.90100000000000002</v>
      </c>
      <c r="E8">
        <v>0.36781000000000003</v>
      </c>
      <c r="I8" t="s">
        <v>32</v>
      </c>
      <c r="J8" t="s">
        <v>45</v>
      </c>
      <c r="L8" s="1" t="str">
        <f t="shared" si="0"/>
        <v>STARS_3</v>
      </c>
      <c r="M8" s="7">
        <f t="shared" si="0"/>
        <v>-0.17299999999999999</v>
      </c>
      <c r="N8" t="str">
        <f t="shared" si="1"/>
        <v>STARS_MISS, VolatileAcidity_CAP, AcidIndex_CAP, STARS_1, STARS_2, STARS_3</v>
      </c>
    </row>
    <row r="9" spans="1:14" x14ac:dyDescent="0.25">
      <c r="A9" s="1" t="s">
        <v>123</v>
      </c>
      <c r="B9" s="2">
        <v>-6.1840000000000003E-3</v>
      </c>
      <c r="C9" s="2">
        <v>1.805E-2</v>
      </c>
      <c r="D9">
        <v>-0.34300000000000003</v>
      </c>
      <c r="E9">
        <v>0.73192999999999997</v>
      </c>
      <c r="I9" t="s">
        <v>33</v>
      </c>
      <c r="J9" t="s">
        <v>46</v>
      </c>
      <c r="M9" s="1"/>
      <c r="N9" s="2"/>
    </row>
    <row r="10" spans="1:14" x14ac:dyDescent="0.25">
      <c r="A10" s="1" t="s">
        <v>124</v>
      </c>
      <c r="B10" s="2">
        <v>1.6959999999999999E-2</v>
      </c>
      <c r="C10" s="2">
        <v>2.3630000000000002E-2</v>
      </c>
      <c r="D10">
        <v>0.71799999999999997</v>
      </c>
      <c r="E10" s="2">
        <v>0.47287000000000001</v>
      </c>
      <c r="I10" t="s">
        <v>34</v>
      </c>
      <c r="J10" t="s">
        <v>47</v>
      </c>
      <c r="M10" s="1"/>
      <c r="N10" s="2"/>
    </row>
    <row r="11" spans="1:14" x14ac:dyDescent="0.25">
      <c r="A11" s="1" t="s">
        <v>125</v>
      </c>
      <c r="B11" s="2">
        <v>-1.36</v>
      </c>
      <c r="C11" s="2">
        <v>2.6270000000000002E-2</v>
      </c>
      <c r="D11">
        <v>-51.786000000000001</v>
      </c>
      <c r="E11" s="2">
        <v>2E-16</v>
      </c>
      <c r="F11" t="s">
        <v>8</v>
      </c>
      <c r="I11" t="s">
        <v>35</v>
      </c>
      <c r="J11" t="s">
        <v>48</v>
      </c>
      <c r="M11" s="1"/>
      <c r="N11" s="2"/>
    </row>
    <row r="12" spans="1:14" x14ac:dyDescent="0.25">
      <c r="A12" s="1" t="s">
        <v>126</v>
      </c>
      <c r="B12" s="2">
        <v>-4.4959999999999998E-4</v>
      </c>
      <c r="C12" s="2">
        <v>9.4240000000000003E-4</v>
      </c>
      <c r="D12">
        <v>-0.47699999999999998</v>
      </c>
      <c r="E12">
        <v>0.63327999999999995</v>
      </c>
      <c r="I12" t="s">
        <v>36</v>
      </c>
      <c r="J12" t="s">
        <v>49</v>
      </c>
      <c r="M12" s="1"/>
      <c r="N12" s="2"/>
    </row>
    <row r="13" spans="1:14" x14ac:dyDescent="0.25">
      <c r="A13" s="1" t="s">
        <v>127</v>
      </c>
      <c r="B13" s="2">
        <v>-3.032E-2</v>
      </c>
      <c r="C13" s="2">
        <v>7.4599999999999996E-3</v>
      </c>
      <c r="D13">
        <v>-4.0640000000000001</v>
      </c>
      <c r="E13" s="2">
        <v>4.8199999999999999E-5</v>
      </c>
      <c r="F13" t="s">
        <v>8</v>
      </c>
      <c r="I13" t="s">
        <v>37</v>
      </c>
      <c r="J13" t="s">
        <v>50</v>
      </c>
    </row>
    <row r="14" spans="1:14" x14ac:dyDescent="0.25">
      <c r="A14" s="1" t="s">
        <v>128</v>
      </c>
      <c r="B14" s="2">
        <v>5.5880000000000001E-3</v>
      </c>
      <c r="C14" s="2">
        <v>6.6990000000000001E-3</v>
      </c>
      <c r="D14">
        <v>0.83399999999999996</v>
      </c>
      <c r="E14" s="2">
        <v>0.4042</v>
      </c>
      <c r="I14" t="s">
        <v>38</v>
      </c>
      <c r="J14" t="s">
        <v>51</v>
      </c>
    </row>
    <row r="15" spans="1:14" x14ac:dyDescent="0.25">
      <c r="A15" s="1" t="s">
        <v>129</v>
      </c>
      <c r="B15" s="2">
        <v>7.9209999999999995E-5</v>
      </c>
      <c r="C15" s="2">
        <v>1.5770000000000001E-4</v>
      </c>
      <c r="D15">
        <v>0.502</v>
      </c>
      <c r="E15" s="2">
        <v>0.61543000000000003</v>
      </c>
      <c r="I15" t="s">
        <v>39</v>
      </c>
      <c r="J15" t="s">
        <v>52</v>
      </c>
    </row>
    <row r="16" spans="1:14" x14ac:dyDescent="0.25">
      <c r="A16" s="1" t="s">
        <v>130</v>
      </c>
      <c r="B16" s="2">
        <v>-2.1180000000000001E-2</v>
      </c>
      <c r="C16" s="2">
        <v>1.6590000000000001E-2</v>
      </c>
      <c r="D16">
        <v>-1.2769999999999999</v>
      </c>
      <c r="E16" s="2">
        <v>0.20171</v>
      </c>
      <c r="F16" s="2"/>
      <c r="I16" t="s">
        <v>40</v>
      </c>
      <c r="J16" t="s">
        <v>53</v>
      </c>
    </row>
    <row r="17" spans="1:10" x14ac:dyDescent="0.25">
      <c r="A17" s="1" t="s">
        <v>131</v>
      </c>
      <c r="B17" s="2">
        <v>1.529E-4</v>
      </c>
      <c r="C17" s="2">
        <v>5.3820000000000003E-5</v>
      </c>
      <c r="D17">
        <v>2.8410000000000002</v>
      </c>
      <c r="E17" s="2">
        <v>4.4900000000000001E-3</v>
      </c>
      <c r="F17" t="s">
        <v>99</v>
      </c>
      <c r="I17" t="s">
        <v>41</v>
      </c>
      <c r="J17" t="s">
        <v>54</v>
      </c>
    </row>
    <row r="18" spans="1:10" x14ac:dyDescent="0.25">
      <c r="A18" s="1" t="s">
        <v>132</v>
      </c>
      <c r="B18" s="2">
        <v>5.9259999999999998E-5</v>
      </c>
      <c r="C18" s="2">
        <v>2.641E-5</v>
      </c>
      <c r="D18">
        <v>2.2440000000000002</v>
      </c>
      <c r="E18">
        <v>2.4819999999999998E-2</v>
      </c>
      <c r="F18" t="s">
        <v>14</v>
      </c>
      <c r="I18" t="s">
        <v>142</v>
      </c>
      <c r="J18" t="s">
        <v>152</v>
      </c>
    </row>
    <row r="19" spans="1:10" x14ac:dyDescent="0.25">
      <c r="A19" s="1" t="s">
        <v>133</v>
      </c>
      <c r="B19" s="2">
        <v>-0.29509999999999997</v>
      </c>
      <c r="C19" s="2">
        <v>0.2</v>
      </c>
      <c r="D19">
        <v>-1.4750000000000001</v>
      </c>
      <c r="E19">
        <v>0.14018</v>
      </c>
      <c r="I19" t="s">
        <v>143</v>
      </c>
      <c r="J19" t="s">
        <v>153</v>
      </c>
    </row>
    <row r="20" spans="1:10" x14ac:dyDescent="0.25">
      <c r="A20" s="1" t="s">
        <v>134</v>
      </c>
      <c r="B20" s="2">
        <v>-8.0549999999999997E-3</v>
      </c>
      <c r="C20" s="2">
        <v>8.914E-3</v>
      </c>
      <c r="D20">
        <v>-0.90400000000000003</v>
      </c>
      <c r="E20">
        <v>0.36617</v>
      </c>
      <c r="I20" t="s">
        <v>144</v>
      </c>
      <c r="J20" t="s">
        <v>154</v>
      </c>
    </row>
    <row r="21" spans="1:10" x14ac:dyDescent="0.25">
      <c r="A21" s="1" t="s">
        <v>135</v>
      </c>
      <c r="B21" s="2">
        <v>-9.3970000000000008E-3</v>
      </c>
      <c r="C21" s="2">
        <v>6.0699999999999999E-3</v>
      </c>
      <c r="D21">
        <v>-1.548</v>
      </c>
      <c r="E21">
        <v>0.12164</v>
      </c>
      <c r="I21" t="s">
        <v>145</v>
      </c>
      <c r="J21" t="s">
        <v>155</v>
      </c>
    </row>
    <row r="22" spans="1:10" x14ac:dyDescent="0.25">
      <c r="A22" s="1" t="s">
        <v>136</v>
      </c>
      <c r="B22" s="2">
        <v>4.7749999999999997E-3</v>
      </c>
      <c r="C22" s="2">
        <v>1.6869999999999999E-3</v>
      </c>
      <c r="D22">
        <v>2.831</v>
      </c>
      <c r="E22">
        <v>4.64E-3</v>
      </c>
      <c r="F22" t="s">
        <v>99</v>
      </c>
      <c r="I22" t="s">
        <v>146</v>
      </c>
      <c r="J22" t="s">
        <v>156</v>
      </c>
    </row>
    <row r="23" spans="1:10" x14ac:dyDescent="0.25">
      <c r="A23" s="1" t="s">
        <v>137</v>
      </c>
      <c r="B23" s="2">
        <v>-6.7019999999999996E-2</v>
      </c>
      <c r="C23" s="2">
        <v>5.5599999999999998E-3</v>
      </c>
      <c r="D23">
        <v>-12.055</v>
      </c>
      <c r="E23" s="2">
        <v>2E-16</v>
      </c>
      <c r="F23" t="s">
        <v>8</v>
      </c>
      <c r="I23" t="s">
        <v>147</v>
      </c>
      <c r="J23" t="s">
        <v>157</v>
      </c>
    </row>
    <row r="24" spans="1:10" x14ac:dyDescent="0.25">
      <c r="A24" s="1" t="s">
        <v>138</v>
      </c>
      <c r="B24" s="2">
        <v>-2.7220000000000001E-2</v>
      </c>
      <c r="C24" s="2">
        <v>1.9029999999999998E-2</v>
      </c>
      <c r="D24">
        <v>-1.43</v>
      </c>
      <c r="E24">
        <v>0.15271000000000001</v>
      </c>
      <c r="I24" t="s">
        <v>148</v>
      </c>
      <c r="J24" t="s">
        <v>158</v>
      </c>
    </row>
    <row r="25" spans="1:10" x14ac:dyDescent="0.25">
      <c r="A25" s="1" t="s">
        <v>139</v>
      </c>
      <c r="B25" s="2">
        <v>-0.62119999999999997</v>
      </c>
      <c r="C25" s="2">
        <v>2.1909999999999999E-2</v>
      </c>
      <c r="D25">
        <v>-28.347999999999999</v>
      </c>
      <c r="E25" s="2">
        <v>2E-16</v>
      </c>
      <c r="F25" t="s">
        <v>8</v>
      </c>
      <c r="I25" t="s">
        <v>149</v>
      </c>
      <c r="J25" t="s">
        <v>159</v>
      </c>
    </row>
    <row r="26" spans="1:10" x14ac:dyDescent="0.25">
      <c r="A26" s="1" t="s">
        <v>140</v>
      </c>
      <c r="B26" s="2">
        <v>-0.32669999999999999</v>
      </c>
      <c r="C26" s="2">
        <v>1.9480000000000001E-2</v>
      </c>
      <c r="D26">
        <v>-16.773</v>
      </c>
      <c r="E26" s="2">
        <v>2E-16</v>
      </c>
      <c r="F26" t="s">
        <v>8</v>
      </c>
      <c r="I26" t="s">
        <v>150</v>
      </c>
      <c r="J26" t="s">
        <v>160</v>
      </c>
    </row>
    <row r="27" spans="1:10" x14ac:dyDescent="0.25">
      <c r="A27" s="1" t="s">
        <v>141</v>
      </c>
      <c r="B27" s="2">
        <v>-0.17299999999999999</v>
      </c>
      <c r="C27" s="2">
        <v>2.0060000000000001E-2</v>
      </c>
      <c r="D27">
        <v>-8.6259999999999994</v>
      </c>
      <c r="E27" s="2">
        <v>2E-16</v>
      </c>
      <c r="F27" t="s">
        <v>8</v>
      </c>
      <c r="I27" t="s">
        <v>151</v>
      </c>
      <c r="J27" t="s">
        <v>161</v>
      </c>
    </row>
    <row r="28" spans="1:10" x14ac:dyDescent="0.25">
      <c r="A28" s="1"/>
    </row>
    <row r="30" spans="1:10" x14ac:dyDescent="0.25">
      <c r="A30" s="3" t="s">
        <v>165</v>
      </c>
    </row>
    <row r="31" spans="1:10" x14ac:dyDescent="0.25">
      <c r="A31" s="3"/>
    </row>
    <row r="32" spans="1:10" x14ac:dyDescent="0.25">
      <c r="A32" s="3"/>
    </row>
    <row r="33" spans="1:11" x14ac:dyDescent="0.25">
      <c r="A33" s="5" t="s">
        <v>162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5" spans="1:11" x14ac:dyDescent="0.25">
      <c r="A35" t="s">
        <v>101</v>
      </c>
    </row>
    <row r="37" spans="1:11" x14ac:dyDescent="0.25">
      <c r="A37" t="str">
        <f t="shared" ref="A37:A61" si="2">"$"&amp;I3&amp;" = "&amp;ROUND(B3,5)&amp;"\"</f>
        <v>$B_0 = 2.474\</v>
      </c>
    </row>
    <row r="38" spans="1:11" x14ac:dyDescent="0.25">
      <c r="A38" t="str">
        <f t="shared" si="2"/>
        <v>$B_1 = 0.02186\</v>
      </c>
    </row>
    <row r="39" spans="1:11" x14ac:dyDescent="0.25">
      <c r="A39" t="str">
        <f t="shared" si="2"/>
        <v>$B_2 = 0.00739\</v>
      </c>
    </row>
    <row r="40" spans="1:11" x14ac:dyDescent="0.25">
      <c r="A40" t="str">
        <f t="shared" si="2"/>
        <v>$B_3 = 0.02014\</v>
      </c>
    </row>
    <row r="41" spans="1:11" x14ac:dyDescent="0.25">
      <c r="A41" t="str">
        <f t="shared" si="2"/>
        <v>$B_4 = 0.02353\</v>
      </c>
    </row>
    <row r="42" spans="1:11" x14ac:dyDescent="0.25">
      <c r="A42" t="str">
        <f t="shared" si="2"/>
        <v>$B_5 = -0.0277\</v>
      </c>
    </row>
    <row r="43" spans="1:11" x14ac:dyDescent="0.25">
      <c r="A43" t="str">
        <f t="shared" si="2"/>
        <v>$B_6 = -0.00618\</v>
      </c>
    </row>
    <row r="44" spans="1:11" x14ac:dyDescent="0.25">
      <c r="A44" t="str">
        <f t="shared" si="2"/>
        <v>$B_7 = 0.01696\</v>
      </c>
    </row>
    <row r="45" spans="1:11" x14ac:dyDescent="0.25">
      <c r="A45" t="str">
        <f t="shared" si="2"/>
        <v>$B_8 = -1.36\</v>
      </c>
    </row>
    <row r="46" spans="1:11" x14ac:dyDescent="0.25">
      <c r="A46" t="str">
        <f t="shared" si="2"/>
        <v>$B_9 = -0.00045\</v>
      </c>
    </row>
    <row r="47" spans="1:11" x14ac:dyDescent="0.25">
      <c r="A47" t="str">
        <f t="shared" si="2"/>
        <v>$B_10 = -0.03032\</v>
      </c>
    </row>
    <row r="48" spans="1:11" x14ac:dyDescent="0.25">
      <c r="A48" t="str">
        <f t="shared" si="2"/>
        <v>$B_11 = 0.00559\</v>
      </c>
    </row>
    <row r="49" spans="1:1" x14ac:dyDescent="0.25">
      <c r="A49" t="str">
        <f t="shared" si="2"/>
        <v>$B_12 = 0.00008\</v>
      </c>
    </row>
    <row r="50" spans="1:1" x14ac:dyDescent="0.25">
      <c r="A50" t="str">
        <f t="shared" si="2"/>
        <v>$B_13 = -0.02118\</v>
      </c>
    </row>
    <row r="51" spans="1:1" x14ac:dyDescent="0.25">
      <c r="A51" t="str">
        <f t="shared" si="2"/>
        <v>$B_14 = 0.00015\</v>
      </c>
    </row>
    <row r="52" spans="1:1" x14ac:dyDescent="0.25">
      <c r="A52" t="str">
        <f t="shared" si="2"/>
        <v>$B_15 = 0.00006\</v>
      </c>
    </row>
    <row r="53" spans="1:1" x14ac:dyDescent="0.25">
      <c r="A53" t="str">
        <f t="shared" si="2"/>
        <v>$B_16 = -0.2951\</v>
      </c>
    </row>
    <row r="54" spans="1:1" x14ac:dyDescent="0.25">
      <c r="A54" t="str">
        <f t="shared" si="2"/>
        <v>$B_17 = -0.00806\</v>
      </c>
    </row>
    <row r="55" spans="1:1" x14ac:dyDescent="0.25">
      <c r="A55" t="str">
        <f t="shared" si="2"/>
        <v>$B_18 = -0.0094\</v>
      </c>
    </row>
    <row r="56" spans="1:1" x14ac:dyDescent="0.25">
      <c r="A56" t="str">
        <f t="shared" si="2"/>
        <v>$B_19 = 0.00478\</v>
      </c>
    </row>
    <row r="57" spans="1:1" x14ac:dyDescent="0.25">
      <c r="A57" t="str">
        <f t="shared" si="2"/>
        <v>$B_20 = -0.06702\</v>
      </c>
    </row>
    <row r="58" spans="1:1" x14ac:dyDescent="0.25">
      <c r="A58" t="str">
        <f t="shared" si="2"/>
        <v>$B_21 = -0.02722\</v>
      </c>
    </row>
    <row r="59" spans="1:1" x14ac:dyDescent="0.25">
      <c r="A59" t="str">
        <f t="shared" si="2"/>
        <v>$B_22 = -0.6212\</v>
      </c>
    </row>
    <row r="60" spans="1:1" x14ac:dyDescent="0.25">
      <c r="A60" t="str">
        <f t="shared" si="2"/>
        <v>$B_23 = -0.3267\</v>
      </c>
    </row>
    <row r="61" spans="1:1" x14ac:dyDescent="0.25">
      <c r="A61" t="str">
        <f t="shared" si="2"/>
        <v>$B_24 = -0.173\</v>
      </c>
    </row>
    <row r="64" spans="1:1" x14ac:dyDescent="0.25">
      <c r="A64" t="s">
        <v>56</v>
      </c>
    </row>
    <row r="66" spans="1:1" x14ac:dyDescent="0.25">
      <c r="A66" t="s">
        <v>73</v>
      </c>
    </row>
    <row r="68" spans="1:1" x14ac:dyDescent="0.25">
      <c r="A68" t="str">
        <f>"$"&amp;J3&amp;" = 1$\"</f>
        <v>$x_0 = 1$\</v>
      </c>
    </row>
    <row r="69" spans="1:1" x14ac:dyDescent="0.25">
      <c r="A69" t="str">
        <f t="shared" ref="A69:A82" si="3">"$"&amp;J4&amp;" = "&amp;A4&amp;"\"</f>
        <v>$x_1 = ResidualSugar_MISS\</v>
      </c>
    </row>
    <row r="70" spans="1:1" x14ac:dyDescent="0.25">
      <c r="A70" t="str">
        <f t="shared" si="3"/>
        <v>$x_2 = Chlorides_MISS\</v>
      </c>
    </row>
    <row r="71" spans="1:1" x14ac:dyDescent="0.25">
      <c r="A71" t="str">
        <f t="shared" si="3"/>
        <v>$x_3 = FreeSulfurDioxide_MISS\</v>
      </c>
    </row>
    <row r="72" spans="1:1" x14ac:dyDescent="0.25">
      <c r="A72" t="str">
        <f t="shared" si="3"/>
        <v>$x_4 = TotalSulfurDioxide_MISS\</v>
      </c>
    </row>
    <row r="73" spans="1:1" x14ac:dyDescent="0.25">
      <c r="A73" t="str">
        <f t="shared" si="3"/>
        <v>$x_5 = pH_MISS\</v>
      </c>
    </row>
    <row r="74" spans="1:1" x14ac:dyDescent="0.25">
      <c r="A74" t="str">
        <f t="shared" si="3"/>
        <v>$x_6 = Sulphates_MISS\</v>
      </c>
    </row>
    <row r="75" spans="1:1" x14ac:dyDescent="0.25">
      <c r="A75" t="str">
        <f t="shared" si="3"/>
        <v>$x_7 = Alcohol_MISS\</v>
      </c>
    </row>
    <row r="76" spans="1:1" x14ac:dyDescent="0.25">
      <c r="A76" t="str">
        <f t="shared" si="3"/>
        <v>$x_8 = STARS_MISS\</v>
      </c>
    </row>
    <row r="77" spans="1:1" x14ac:dyDescent="0.25">
      <c r="A77" t="str">
        <f t="shared" si="3"/>
        <v>$x_9 = FixedAcidity_CAP\</v>
      </c>
    </row>
    <row r="78" spans="1:1" x14ac:dyDescent="0.25">
      <c r="A78" t="str">
        <f t="shared" si="3"/>
        <v>$x_10 = VolatileAcidity_CAP\</v>
      </c>
    </row>
    <row r="79" spans="1:1" x14ac:dyDescent="0.25">
      <c r="A79" t="str">
        <f t="shared" si="3"/>
        <v>$x_11 = CitricAcid_CAP\</v>
      </c>
    </row>
    <row r="80" spans="1:1" x14ac:dyDescent="0.25">
      <c r="A80" t="str">
        <f t="shared" si="3"/>
        <v>$x_12 = ResidualSugar_CAP\</v>
      </c>
    </row>
    <row r="81" spans="1:1" x14ac:dyDescent="0.25">
      <c r="A81" t="str">
        <f t="shared" si="3"/>
        <v>$x_13 = Chlorides_CAP\</v>
      </c>
    </row>
    <row r="82" spans="1:1" x14ac:dyDescent="0.25">
      <c r="A82" t="str">
        <f t="shared" si="3"/>
        <v>$x_14 = FreeSulfurDioxide_CAP\</v>
      </c>
    </row>
    <row r="83" spans="1:1" x14ac:dyDescent="0.25">
      <c r="A83" t="str">
        <f t="shared" ref="A83:A92" si="4">"$"&amp;J18&amp;" = "&amp;A18&amp;"\"</f>
        <v>$x_15 = TotalSulfurDioxide_CAP\</v>
      </c>
    </row>
    <row r="84" spans="1:1" x14ac:dyDescent="0.25">
      <c r="A84" t="str">
        <f t="shared" si="4"/>
        <v>$x_16 = Density_CAP\</v>
      </c>
    </row>
    <row r="85" spans="1:1" x14ac:dyDescent="0.25">
      <c r="A85" t="str">
        <f t="shared" si="4"/>
        <v>$x_17 = pH_CAP\</v>
      </c>
    </row>
    <row r="86" spans="1:1" x14ac:dyDescent="0.25">
      <c r="A86" t="str">
        <f t="shared" si="4"/>
        <v>$x_18 = Sulphates_CAP\</v>
      </c>
    </row>
    <row r="87" spans="1:1" x14ac:dyDescent="0.25">
      <c r="A87" t="str">
        <f t="shared" si="4"/>
        <v>$x_19 = Alcohol_CAP\</v>
      </c>
    </row>
    <row r="88" spans="1:1" x14ac:dyDescent="0.25">
      <c r="A88" t="str">
        <f t="shared" si="4"/>
        <v>$x_20 = AcidIndex_CAP\</v>
      </c>
    </row>
    <row r="89" spans="1:1" x14ac:dyDescent="0.25">
      <c r="A89" t="str">
        <f t="shared" si="4"/>
        <v>$x_21 = LabelAppeal_Positive\</v>
      </c>
    </row>
    <row r="90" spans="1:1" x14ac:dyDescent="0.25">
      <c r="A90" t="str">
        <f t="shared" si="4"/>
        <v>$x_22 = STARS_1\</v>
      </c>
    </row>
    <row r="91" spans="1:1" x14ac:dyDescent="0.25">
      <c r="A91" t="str">
        <f t="shared" si="4"/>
        <v>$x_23 = STARS_2\</v>
      </c>
    </row>
    <row r="92" spans="1:1" x14ac:dyDescent="0.25">
      <c r="A92" t="str">
        <f t="shared" si="4"/>
        <v>$x_24 = STARS_3\</v>
      </c>
    </row>
    <row r="95" spans="1:1" x14ac:dyDescent="0.25">
      <c r="A95" t="s">
        <v>166</v>
      </c>
    </row>
    <row r="97" spans="1:3" x14ac:dyDescent="0.25">
      <c r="A97" t="str">
        <f xml:space="preserve"> "The coefficient for " &amp; N8 &amp;  " are highly significant.  For a unit increase in our highly significant variables: \"</f>
        <v>The coefficient for STARS_MISS, VolatileAcidity_CAP, AcidIndex_CAP, STARS_1, STARS_2, STARS_3 are highly significant.  For a unit increase in our highly significant variables: \</v>
      </c>
      <c r="C97" s="3"/>
    </row>
    <row r="99" spans="1:3" x14ac:dyDescent="0.25">
      <c r="A99" t="str">
        <f>"- "&amp;L3&amp;", we expect " &amp; IF(M3&lt;0, " a decrease ", " an increase ") &amp; "of $e^{("&amp;M3&amp;")} = " &amp; ROUND(EXP(M3),6) &amp; "$ in the number of cases of wine that will be sold \"</f>
        <v>- STARS_MISS, we expect  a decrease of $e^{(-1.36)} = 0.256661$ in the number of cases of wine that will be sold \</v>
      </c>
    </row>
    <row r="100" spans="1:3" x14ac:dyDescent="0.25">
      <c r="A100" t="str">
        <f t="shared" ref="A100:A104" si="5">"- "&amp;L4&amp;", we expect " &amp; IF(M4&lt;0, " a decrease ", " an increase ") &amp; "of $e^{("&amp;M4&amp;")} = " &amp; ROUND(EXP(M4),6) &amp; "$ in the number of cases of wine that will be sold \"</f>
        <v>- VolatileAcidity_CAP, we expect  a decrease of $e^{(-0.03032)} = 0.970135$ in the number of cases of wine that will be sold \</v>
      </c>
    </row>
    <row r="101" spans="1:3" x14ac:dyDescent="0.25">
      <c r="A101" t="str">
        <f t="shared" si="5"/>
        <v>- AcidIndex_CAP, we expect  a decrease of $e^{(-0.06702)} = 0.935176$ in the number of cases of wine that will be sold \</v>
      </c>
    </row>
    <row r="102" spans="1:3" x14ac:dyDescent="0.25">
      <c r="A102" t="str">
        <f t="shared" si="5"/>
        <v>- STARS_1, we expect  a decrease of $e^{(-0.6212)} = 0.537299$ in the number of cases of wine that will be sold \</v>
      </c>
    </row>
    <row r="103" spans="1:3" x14ac:dyDescent="0.25">
      <c r="A103" t="str">
        <f t="shared" si="5"/>
        <v>- STARS_2, we expect  a decrease of $e^{(-0.3267)} = 0.7213$ in the number of cases of wine that will be sold \</v>
      </c>
    </row>
    <row r="104" spans="1:3" x14ac:dyDescent="0.25">
      <c r="A104" t="str">
        <f t="shared" si="5"/>
        <v>- STARS_3, we expect  a decrease of $e^{(-0.173)} = 0.841138$ in the number of cases of wine that will be sold \</v>
      </c>
    </row>
    <row r="107" spans="1:3" x14ac:dyDescent="0.25">
      <c r="A107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91" workbookViewId="0">
      <selection activeCell="A29" sqref="A29:A108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0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1.526</v>
      </c>
      <c r="C3" s="2">
        <v>0.19550000000000001</v>
      </c>
      <c r="D3">
        <v>7.806</v>
      </c>
      <c r="E3" s="2">
        <v>5.8800000000000001E-15</v>
      </c>
      <c r="F3" t="s">
        <v>8</v>
      </c>
      <c r="I3" t="s">
        <v>25</v>
      </c>
      <c r="J3" t="s">
        <v>26</v>
      </c>
      <c r="L3" s="1" t="str">
        <f>A5</f>
        <v>VolatileAcidity</v>
      </c>
      <c r="M3" s="1">
        <f>B5</f>
        <v>-3.3430000000000001E-2</v>
      </c>
      <c r="N3" t="str">
        <f>TRIM(L3)</f>
        <v>VolatileAcidity</v>
      </c>
    </row>
    <row r="4" spans="1:14" x14ac:dyDescent="0.25">
      <c r="A4" s="1" t="s">
        <v>9</v>
      </c>
      <c r="B4" s="2">
        <v>-3.0459999999999998E-4</v>
      </c>
      <c r="C4" s="2">
        <v>8.2050000000000005E-4</v>
      </c>
      <c r="D4">
        <v>-0.371</v>
      </c>
      <c r="E4">
        <v>0.71050400000000002</v>
      </c>
      <c r="I4" t="s">
        <v>27</v>
      </c>
      <c r="J4" t="s">
        <v>28</v>
      </c>
      <c r="L4" s="1" t="str">
        <f>A9</f>
        <v>FreeSulfurDioxide</v>
      </c>
      <c r="M4" s="1">
        <f>B9</f>
        <v>1.2540000000000001E-4</v>
      </c>
      <c r="N4" t="str">
        <f>N3&amp;", " &amp; TRIM(L4)</f>
        <v>VolatileAcidity, FreeSulfurDioxide</v>
      </c>
    </row>
    <row r="5" spans="1:14" x14ac:dyDescent="0.25">
      <c r="A5" s="1" t="s">
        <v>10</v>
      </c>
      <c r="B5" s="2">
        <v>-3.3430000000000001E-2</v>
      </c>
      <c r="C5" s="2">
        <v>6.5160000000000001E-3</v>
      </c>
      <c r="D5">
        <v>-5.1310000000000002</v>
      </c>
      <c r="E5" s="2">
        <v>2.8900000000000001E-7</v>
      </c>
      <c r="F5" t="s">
        <v>8</v>
      </c>
      <c r="I5" t="s">
        <v>29</v>
      </c>
      <c r="J5" t="s">
        <v>42</v>
      </c>
      <c r="L5" s="1" t="str">
        <f>A10</f>
        <v>TotalSulfurDioxide</v>
      </c>
      <c r="M5" s="1">
        <f>B10</f>
        <v>8.2960000000000005E-5</v>
      </c>
      <c r="N5" t="str">
        <f>N4&amp;", " &amp; TRIM(L5)</f>
        <v>VolatileAcidity, FreeSulfurDioxide, TotalSulfurDioxide</v>
      </c>
    </row>
    <row r="6" spans="1:14" x14ac:dyDescent="0.25">
      <c r="A6" s="1" t="s">
        <v>11</v>
      </c>
      <c r="B6" s="2">
        <v>7.7730000000000004E-3</v>
      </c>
      <c r="C6" s="2">
        <v>5.8919999999999997E-3</v>
      </c>
      <c r="D6">
        <v>1.319</v>
      </c>
      <c r="E6">
        <v>0.187136</v>
      </c>
      <c r="I6" t="s">
        <v>30</v>
      </c>
      <c r="J6" t="s">
        <v>43</v>
      </c>
      <c r="L6" s="1" t="str">
        <f>A15</f>
        <v>LabelAppeal</v>
      </c>
      <c r="M6" s="1">
        <f>B15</f>
        <v>0.13320000000000001</v>
      </c>
      <c r="N6" t="str">
        <f>N5&amp;", " &amp; TRIM(L6)</f>
        <v>VolatileAcidity, FreeSulfurDioxide, TotalSulfurDioxide, LabelAppeal</v>
      </c>
    </row>
    <row r="7" spans="1:14" x14ac:dyDescent="0.25">
      <c r="A7" s="1" t="s">
        <v>12</v>
      </c>
      <c r="B7" s="2">
        <v>5.6759999999999999E-5</v>
      </c>
      <c r="C7" s="2">
        <v>1.5459999999999999E-4</v>
      </c>
      <c r="D7">
        <v>0.36699999999999999</v>
      </c>
      <c r="E7">
        <v>0.71357300000000001</v>
      </c>
      <c r="I7" t="s">
        <v>31</v>
      </c>
      <c r="J7" t="s">
        <v>44</v>
      </c>
      <c r="L7" s="1" t="str">
        <f t="shared" ref="L7:M8" si="0">A16</f>
        <v>AcidIndex</v>
      </c>
      <c r="M7" s="1">
        <f t="shared" si="0"/>
        <v>-8.7050000000000002E-2</v>
      </c>
      <c r="N7" t="str">
        <f t="shared" ref="N7:N8" si="1">N6&amp;", " &amp; TRIM(L7)</f>
        <v>VolatileAcidity, FreeSulfurDioxide, TotalSulfurDioxide, LabelAppeal, AcidIndex</v>
      </c>
    </row>
    <row r="8" spans="1:14" x14ac:dyDescent="0.25">
      <c r="A8" s="1" t="s">
        <v>13</v>
      </c>
      <c r="B8" s="2">
        <v>-4.1419999999999998E-2</v>
      </c>
      <c r="C8" s="2">
        <v>1.6449999999999999E-2</v>
      </c>
      <c r="D8">
        <v>-2.5179999999999998</v>
      </c>
      <c r="E8">
        <v>1.1816999999999999E-2</v>
      </c>
      <c r="F8" t="s">
        <v>14</v>
      </c>
      <c r="I8" t="s">
        <v>32</v>
      </c>
      <c r="J8" t="s">
        <v>45</v>
      </c>
      <c r="L8" s="1" t="str">
        <f t="shared" si="0"/>
        <v>STARS</v>
      </c>
      <c r="M8" s="1">
        <f t="shared" si="0"/>
        <v>0.31130000000000002</v>
      </c>
      <c r="N8" t="str">
        <f t="shared" si="1"/>
        <v>VolatileAcidity, FreeSulfurDioxide, TotalSulfurDioxide, LabelAppeal, AcidIndex, STARS</v>
      </c>
    </row>
    <row r="9" spans="1:14" x14ac:dyDescent="0.25">
      <c r="A9" s="1" t="s">
        <v>15</v>
      </c>
      <c r="B9" s="2">
        <v>1.2540000000000001E-4</v>
      </c>
      <c r="C9" s="2">
        <v>3.5120000000000003E-5</v>
      </c>
      <c r="D9">
        <v>3.5710000000000002</v>
      </c>
      <c r="E9">
        <v>3.5599999999999998E-4</v>
      </c>
      <c r="F9" t="s">
        <v>8</v>
      </c>
      <c r="I9" t="s">
        <v>33</v>
      </c>
      <c r="J9" t="s">
        <v>46</v>
      </c>
      <c r="M9" s="1"/>
      <c r="N9" s="2"/>
    </row>
    <row r="10" spans="1:14" x14ac:dyDescent="0.25">
      <c r="A10" s="1" t="s">
        <v>16</v>
      </c>
      <c r="B10" s="2">
        <v>8.2960000000000005E-5</v>
      </c>
      <c r="C10" s="2">
        <v>2.2750000000000001E-5</v>
      </c>
      <c r="D10">
        <v>3.6469999999999998</v>
      </c>
      <c r="E10" s="2">
        <v>2.6600000000000001E-4</v>
      </c>
      <c r="F10" t="s">
        <v>8</v>
      </c>
      <c r="I10" t="s">
        <v>34</v>
      </c>
      <c r="J10" t="s">
        <v>47</v>
      </c>
      <c r="M10" s="1"/>
      <c r="N10" s="2"/>
    </row>
    <row r="11" spans="1:14" x14ac:dyDescent="0.25">
      <c r="A11" s="1" t="s">
        <v>17</v>
      </c>
      <c r="B11" s="2">
        <v>-0.28239999999999998</v>
      </c>
      <c r="C11" s="2">
        <v>0.192</v>
      </c>
      <c r="D11">
        <v>-1.4710000000000001</v>
      </c>
      <c r="E11" s="2">
        <v>0.14135600000000001</v>
      </c>
      <c r="I11" t="s">
        <v>35</v>
      </c>
      <c r="J11" t="s">
        <v>48</v>
      </c>
      <c r="M11" s="1"/>
      <c r="N11" s="2"/>
    </row>
    <row r="12" spans="1:14" x14ac:dyDescent="0.25">
      <c r="A12" s="1" t="s">
        <v>18</v>
      </c>
      <c r="B12" s="2">
        <v>-1.5720000000000001E-2</v>
      </c>
      <c r="C12" s="2">
        <v>7.6379999999999998E-3</v>
      </c>
      <c r="D12">
        <v>-2.0579999999999998</v>
      </c>
      <c r="E12">
        <v>3.9551999999999997E-2</v>
      </c>
      <c r="F12" t="s">
        <v>14</v>
      </c>
      <c r="I12" t="s">
        <v>36</v>
      </c>
      <c r="J12" t="s">
        <v>49</v>
      </c>
      <c r="M12" s="1"/>
      <c r="N12" s="2"/>
    </row>
    <row r="13" spans="1:14" x14ac:dyDescent="0.25">
      <c r="A13" s="1" t="s">
        <v>19</v>
      </c>
      <c r="B13" s="2">
        <v>-1.2670000000000001E-2</v>
      </c>
      <c r="C13" s="2">
        <v>5.7489999999999998E-3</v>
      </c>
      <c r="D13">
        <v>-2.2050000000000001</v>
      </c>
      <c r="E13" s="2">
        <v>2.7480000000000001E-2</v>
      </c>
      <c r="F13" t="s">
        <v>14</v>
      </c>
      <c r="I13" t="s">
        <v>37</v>
      </c>
      <c r="J13" t="s">
        <v>50</v>
      </c>
    </row>
    <row r="14" spans="1:14" x14ac:dyDescent="0.25">
      <c r="A14" s="1" t="s">
        <v>20</v>
      </c>
      <c r="B14" s="2">
        <v>2.2009999999999998E-3</v>
      </c>
      <c r="C14" s="2">
        <v>1.41E-3</v>
      </c>
      <c r="D14">
        <v>1.5609999999999999</v>
      </c>
      <c r="E14" s="2">
        <v>0.118467</v>
      </c>
      <c r="I14" t="s">
        <v>38</v>
      </c>
      <c r="J14" t="s">
        <v>51</v>
      </c>
    </row>
    <row r="15" spans="1:14" x14ac:dyDescent="0.25">
      <c r="A15" s="1" t="s">
        <v>21</v>
      </c>
      <c r="B15" s="2">
        <v>0.13320000000000001</v>
      </c>
      <c r="C15" s="2">
        <v>6.0639999999999999E-3</v>
      </c>
      <c r="D15">
        <v>21.966999999999999</v>
      </c>
      <c r="E15" s="2">
        <v>2E-16</v>
      </c>
      <c r="F15" t="s">
        <v>8</v>
      </c>
      <c r="I15" t="s">
        <v>39</v>
      </c>
      <c r="J15" t="s">
        <v>52</v>
      </c>
    </row>
    <row r="16" spans="1:14" x14ac:dyDescent="0.25">
      <c r="A16" s="1" t="s">
        <v>22</v>
      </c>
      <c r="B16" s="2">
        <v>-8.7050000000000002E-2</v>
      </c>
      <c r="C16" s="2">
        <v>4.548E-3</v>
      </c>
      <c r="D16">
        <v>-19.138999999999999</v>
      </c>
      <c r="E16" s="2">
        <v>2E-16</v>
      </c>
      <c r="F16" t="s">
        <v>8</v>
      </c>
      <c r="I16" t="s">
        <v>40</v>
      </c>
      <c r="J16" t="s">
        <v>53</v>
      </c>
    </row>
    <row r="17" spans="1:10" x14ac:dyDescent="0.25">
      <c r="A17" s="1" t="s">
        <v>23</v>
      </c>
      <c r="B17" s="2">
        <v>0.31130000000000002</v>
      </c>
      <c r="C17" s="2">
        <v>4.5310000000000003E-3</v>
      </c>
      <c r="D17">
        <v>68.697999999999993</v>
      </c>
      <c r="E17" s="2">
        <v>2E-16</v>
      </c>
      <c r="F17" t="s">
        <v>8</v>
      </c>
      <c r="I17" t="s">
        <v>41</v>
      </c>
      <c r="J17" t="s">
        <v>54</v>
      </c>
    </row>
    <row r="18" spans="1:10" x14ac:dyDescent="0.25">
      <c r="A18" s="1"/>
      <c r="B18" s="2"/>
      <c r="C18" s="2"/>
    </row>
    <row r="19" spans="1:10" x14ac:dyDescent="0.25">
      <c r="A19" s="1"/>
      <c r="B19" s="2"/>
      <c r="C19" s="2"/>
    </row>
    <row r="20" spans="1:10" x14ac:dyDescent="0.25">
      <c r="A20" s="1"/>
      <c r="B20" s="2"/>
      <c r="C20" s="2"/>
    </row>
    <row r="21" spans="1:10" x14ac:dyDescent="0.25">
      <c r="A21" s="1"/>
      <c r="B21" s="2"/>
      <c r="C21" s="2"/>
    </row>
    <row r="22" spans="1:10" x14ac:dyDescent="0.25">
      <c r="A22" s="1"/>
      <c r="B22" s="2"/>
      <c r="C22" s="2"/>
    </row>
    <row r="23" spans="1:10" x14ac:dyDescent="0.25">
      <c r="A23" s="1"/>
      <c r="B23" s="2"/>
      <c r="C23" s="2"/>
      <c r="E23" s="2"/>
    </row>
    <row r="24" spans="1:10" x14ac:dyDescent="0.25">
      <c r="A24" s="1"/>
      <c r="B24" s="2"/>
      <c r="C24" s="2"/>
    </row>
    <row r="25" spans="1:10" x14ac:dyDescent="0.25">
      <c r="A25" s="1"/>
      <c r="B25" s="2"/>
      <c r="C25" s="2"/>
      <c r="E25" s="2"/>
    </row>
    <row r="26" spans="1:10" x14ac:dyDescent="0.25">
      <c r="A26" s="1"/>
      <c r="B26" s="2"/>
      <c r="C26" s="2"/>
      <c r="E26" s="2"/>
    </row>
    <row r="27" spans="1:10" x14ac:dyDescent="0.25">
      <c r="A27" s="1"/>
      <c r="B27" s="2"/>
      <c r="C27" s="2"/>
      <c r="E27" s="2"/>
    </row>
    <row r="28" spans="1:10" x14ac:dyDescent="0.25">
      <c r="A28" s="1"/>
    </row>
    <row r="29" spans="1:10" x14ac:dyDescent="0.25">
      <c r="A29" t="s">
        <v>169</v>
      </c>
    </row>
    <row r="30" spans="1:10" x14ac:dyDescent="0.25">
      <c r="A30" s="3"/>
    </row>
    <row r="31" spans="1:10" x14ac:dyDescent="0.25">
      <c r="A31" s="3"/>
    </row>
    <row r="32" spans="1:10" x14ac:dyDescent="0.25">
      <c r="A32" s="3"/>
    </row>
    <row r="33" spans="1:11" x14ac:dyDescent="0.25">
      <c r="A33" s="5" t="s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5" spans="1:11" x14ac:dyDescent="0.25">
      <c r="A35" t="s">
        <v>101</v>
      </c>
    </row>
    <row r="37" spans="1:11" x14ac:dyDescent="0.25">
      <c r="A37" t="str">
        <f t="shared" ref="A37:A61" si="2">"$"&amp;I3&amp;" = "&amp;ROUND(B3,5)&amp;"\"</f>
        <v>$B_0 = 1.526\</v>
      </c>
    </row>
    <row r="38" spans="1:11" x14ac:dyDescent="0.25">
      <c r="A38" t="str">
        <f t="shared" si="2"/>
        <v>$B_1 = -0.0003\</v>
      </c>
    </row>
    <row r="39" spans="1:11" x14ac:dyDescent="0.25">
      <c r="A39" t="str">
        <f t="shared" si="2"/>
        <v>$B_2 = -0.03343\</v>
      </c>
    </row>
    <row r="40" spans="1:11" x14ac:dyDescent="0.25">
      <c r="A40" t="str">
        <f t="shared" si="2"/>
        <v>$B_3 = 0.00777\</v>
      </c>
    </row>
    <row r="41" spans="1:11" x14ac:dyDescent="0.25">
      <c r="A41" t="str">
        <f t="shared" si="2"/>
        <v>$B_4 = 0.00006\</v>
      </c>
    </row>
    <row r="42" spans="1:11" x14ac:dyDescent="0.25">
      <c r="A42" t="str">
        <f t="shared" si="2"/>
        <v>$B_5 = -0.04142\</v>
      </c>
    </row>
    <row r="43" spans="1:11" x14ac:dyDescent="0.25">
      <c r="A43" t="str">
        <f t="shared" si="2"/>
        <v>$B_6 = 0.00013\</v>
      </c>
    </row>
    <row r="44" spans="1:11" x14ac:dyDescent="0.25">
      <c r="A44" t="str">
        <f t="shared" si="2"/>
        <v>$B_7 = 0.00008\</v>
      </c>
    </row>
    <row r="45" spans="1:11" x14ac:dyDescent="0.25">
      <c r="A45" t="str">
        <f t="shared" si="2"/>
        <v>$B_8 = -0.2824\</v>
      </c>
    </row>
    <row r="46" spans="1:11" x14ac:dyDescent="0.25">
      <c r="A46" t="str">
        <f t="shared" si="2"/>
        <v>$B_9 = -0.01572\</v>
      </c>
    </row>
    <row r="47" spans="1:11" x14ac:dyDescent="0.25">
      <c r="A47" t="str">
        <f t="shared" si="2"/>
        <v>$B_10 = -0.01267\</v>
      </c>
    </row>
    <row r="48" spans="1:11" x14ac:dyDescent="0.25">
      <c r="A48" t="str">
        <f t="shared" si="2"/>
        <v>$B_11 = 0.0022\</v>
      </c>
    </row>
    <row r="49" spans="1:1" x14ac:dyDescent="0.25">
      <c r="A49" t="str">
        <f t="shared" si="2"/>
        <v>$B_12 = 0.1332\</v>
      </c>
    </row>
    <row r="50" spans="1:1" x14ac:dyDescent="0.25">
      <c r="A50" t="str">
        <f t="shared" si="2"/>
        <v>$B_13 = -0.08705\</v>
      </c>
    </row>
    <row r="51" spans="1:1" x14ac:dyDescent="0.25">
      <c r="A51" t="str">
        <f t="shared" si="2"/>
        <v>$B_14 = 0.3113\</v>
      </c>
    </row>
    <row r="64" spans="1:1" x14ac:dyDescent="0.25">
      <c r="A64" t="s">
        <v>56</v>
      </c>
    </row>
    <row r="66" spans="1:1" x14ac:dyDescent="0.25">
      <c r="A66" t="s">
        <v>73</v>
      </c>
    </row>
    <row r="68" spans="1:1" x14ac:dyDescent="0.25">
      <c r="A68" t="str">
        <f>"$"&amp;J3&amp;" = 1$\"</f>
        <v>$x_0 = 1$\</v>
      </c>
    </row>
    <row r="69" spans="1:1" x14ac:dyDescent="0.25">
      <c r="A69" t="str">
        <f t="shared" ref="A69:A92" si="3">"$"&amp;J4&amp;" = "&amp;A4&amp;"\"</f>
        <v>$x_1 = FixedAcidity\</v>
      </c>
    </row>
    <row r="70" spans="1:1" x14ac:dyDescent="0.25">
      <c r="A70" t="str">
        <f t="shared" si="3"/>
        <v>$x_2 = VolatileAcidity\</v>
      </c>
    </row>
    <row r="71" spans="1:1" x14ac:dyDescent="0.25">
      <c r="A71" t="str">
        <f t="shared" si="3"/>
        <v>$x_3 = CitricAcid\</v>
      </c>
    </row>
    <row r="72" spans="1:1" x14ac:dyDescent="0.25">
      <c r="A72" t="str">
        <f t="shared" si="3"/>
        <v>$x_4 = ResidualSugar\</v>
      </c>
    </row>
    <row r="73" spans="1:1" x14ac:dyDescent="0.25">
      <c r="A73" t="str">
        <f t="shared" si="3"/>
        <v>$x_5 = Chlorides\</v>
      </c>
    </row>
    <row r="74" spans="1:1" x14ac:dyDescent="0.25">
      <c r="A74" t="str">
        <f t="shared" si="3"/>
        <v>$x_6 = FreeSulfurDioxide\</v>
      </c>
    </row>
    <row r="75" spans="1:1" x14ac:dyDescent="0.25">
      <c r="A75" t="str">
        <f t="shared" si="3"/>
        <v>$x_7 = TotalSulfurDioxide\</v>
      </c>
    </row>
    <row r="76" spans="1:1" x14ac:dyDescent="0.25">
      <c r="A76" t="str">
        <f t="shared" si="3"/>
        <v>$x_8 = Density\</v>
      </c>
    </row>
    <row r="77" spans="1:1" x14ac:dyDescent="0.25">
      <c r="A77" t="str">
        <f t="shared" si="3"/>
        <v>$x_9 = pH\</v>
      </c>
    </row>
    <row r="78" spans="1:1" x14ac:dyDescent="0.25">
      <c r="A78" t="str">
        <f t="shared" si="3"/>
        <v>$x_10 = Sulphates\</v>
      </c>
    </row>
    <row r="79" spans="1:1" x14ac:dyDescent="0.25">
      <c r="A79" t="str">
        <f t="shared" si="3"/>
        <v>$x_11 = Alcohol\</v>
      </c>
    </row>
    <row r="80" spans="1:1" x14ac:dyDescent="0.25">
      <c r="A80" t="str">
        <f t="shared" si="3"/>
        <v>$x_12 = LabelAppeal\</v>
      </c>
    </row>
    <row r="81" spans="1:1" x14ac:dyDescent="0.25">
      <c r="A81" t="str">
        <f t="shared" si="3"/>
        <v>$x_13 = AcidIndex\</v>
      </c>
    </row>
    <row r="82" spans="1:1" x14ac:dyDescent="0.25">
      <c r="A82" t="str">
        <f t="shared" si="3"/>
        <v>$x_14 = STARS\</v>
      </c>
    </row>
    <row r="95" spans="1:1" x14ac:dyDescent="0.25">
      <c r="A95" t="s">
        <v>170</v>
      </c>
    </row>
    <row r="97" spans="1:3" x14ac:dyDescent="0.25">
      <c r="A97" t="str">
        <f xml:space="preserve"> "The coefficient for " &amp; N8 &amp;  " are highly significant.  For a unit increase in our highly significant variables: \"</f>
        <v>The coefficient for VolatileAcidity, FreeSulfurDioxide, TotalSulfurDioxide, LabelAppeal, AcidIndex, STARS are highly significant.  For a unit increase in our highly significant variables: \</v>
      </c>
      <c r="C97" s="3"/>
    </row>
    <row r="99" spans="1:3" x14ac:dyDescent="0.25">
      <c r="A99" t="str">
        <f>"- "&amp;L3&amp;", we expect " &amp; IF(M3&lt;0, " a decrease ", " an increase ") &amp; "of $e^{("&amp;M3&amp;")} = " &amp; ROUND(EXP(M3),6) &amp; "$ in the number of cases of wine that will be sold \"</f>
        <v>- VolatileAcidity, we expect  a decrease of $e^{(-0.03343)} = 0.967123$ in the number of cases of wine that will be sold \</v>
      </c>
    </row>
    <row r="100" spans="1:3" x14ac:dyDescent="0.25">
      <c r="A100" t="str">
        <f t="shared" ref="A100:A104" si="4">"- "&amp;L4&amp;", we expect " &amp; IF(M4&lt;0, " a decrease ", " an increase ") &amp; "of $e^{("&amp;M4&amp;")} = " &amp; ROUND(EXP(M4),6) &amp; "$ in the number of cases of wine that will be sold \"</f>
        <v>- FreeSulfurDioxide, we expect  an increase of $e^{(0.0001254)} = 1.000125$ in the number of cases of wine that will be sold \</v>
      </c>
    </row>
    <row r="101" spans="1:3" x14ac:dyDescent="0.25">
      <c r="A101" t="str">
        <f t="shared" si="4"/>
        <v>- TotalSulfurDioxide, we expect  an increase of $e^{(0.00008296)} = 1.000083$ in the number of cases of wine that will be sold \</v>
      </c>
    </row>
    <row r="102" spans="1:3" x14ac:dyDescent="0.25">
      <c r="A102" t="str">
        <f t="shared" si="4"/>
        <v>- LabelAppeal, we expect  an increase of $e^{(0.1332)} = 1.142478$ in the number of cases of wine that will be sold \</v>
      </c>
    </row>
    <row r="103" spans="1:3" x14ac:dyDescent="0.25">
      <c r="A103" t="str">
        <f t="shared" si="4"/>
        <v>- AcidIndex, we expect  a decrease of $e^{(-0.08705)} = 0.916631$ in the number of cases of wine that will be sold \</v>
      </c>
    </row>
    <row r="104" spans="1:3" x14ac:dyDescent="0.25">
      <c r="A104" t="str">
        <f t="shared" si="4"/>
        <v>- STARS, we expect  an increase of $e^{(0.3113)} = 1.365199$ in the number of cases of wine that will be sold \</v>
      </c>
    </row>
    <row r="107" spans="1:3" x14ac:dyDescent="0.25">
      <c r="A107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90" workbookViewId="0">
      <selection activeCell="A29" sqref="A29:A108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103</v>
      </c>
      <c r="B1" t="s">
        <v>104</v>
      </c>
      <c r="C1" t="s">
        <v>105</v>
      </c>
      <c r="D1" t="s">
        <v>172</v>
      </c>
      <c r="E1" t="s">
        <v>94</v>
      </c>
      <c r="F1" t="s">
        <v>107</v>
      </c>
      <c r="G1" t="s">
        <v>108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1.444</v>
      </c>
      <c r="C3" s="2">
        <v>0.20200000000000001</v>
      </c>
      <c r="D3">
        <v>7.1470000000000002</v>
      </c>
      <c r="E3" s="2">
        <v>8.8699999999999996E-13</v>
      </c>
      <c r="F3" t="s">
        <v>8</v>
      </c>
      <c r="I3" t="s">
        <v>25</v>
      </c>
      <c r="J3" t="s">
        <v>26</v>
      </c>
      <c r="L3" s="1" t="str">
        <f>A14</f>
        <v>Alcohol</v>
      </c>
      <c r="M3" s="1">
        <f>B14</f>
        <v>6.8859999999999998E-3</v>
      </c>
      <c r="N3" t="str">
        <f>TRIM(L3)</f>
        <v>Alcohol</v>
      </c>
    </row>
    <row r="4" spans="1:14" x14ac:dyDescent="0.25">
      <c r="A4" s="1" t="s">
        <v>9</v>
      </c>
      <c r="B4" s="2">
        <v>3.3789999999999997E-4</v>
      </c>
      <c r="C4" s="2">
        <v>8.4199999999999998E-4</v>
      </c>
      <c r="D4">
        <v>0.40100000000000002</v>
      </c>
      <c r="E4">
        <v>0.68818299999999999</v>
      </c>
      <c r="I4" t="s">
        <v>27</v>
      </c>
      <c r="J4" t="s">
        <v>28</v>
      </c>
      <c r="L4" s="1" t="str">
        <f t="shared" ref="L4:M8" si="0">A15</f>
        <v>LabelAppeal</v>
      </c>
      <c r="M4" s="1">
        <f t="shared" si="0"/>
        <v>0.23300000000000001</v>
      </c>
      <c r="N4" t="str">
        <f>N3&amp;", " &amp; TRIM(L4)</f>
        <v>Alcohol, LabelAppeal</v>
      </c>
    </row>
    <row r="5" spans="1:14" x14ac:dyDescent="0.25">
      <c r="A5" s="1" t="s">
        <v>10</v>
      </c>
      <c r="B5" s="2">
        <v>-1.2109999999999999E-2</v>
      </c>
      <c r="C5" s="2">
        <v>6.7210000000000004E-3</v>
      </c>
      <c r="D5">
        <v>-1.8009999999999999</v>
      </c>
      <c r="E5" s="2">
        <v>7.1626999999999996E-2</v>
      </c>
      <c r="F5" t="s">
        <v>100</v>
      </c>
      <c r="I5" t="s">
        <v>29</v>
      </c>
      <c r="J5" t="s">
        <v>42</v>
      </c>
      <c r="L5" s="1" t="str">
        <f t="shared" si="0"/>
        <v>AcidIndex</v>
      </c>
      <c r="M5" s="1">
        <f t="shared" si="0"/>
        <v>-1.8579999999999999E-2</v>
      </c>
      <c r="N5" t="str">
        <f>N4&amp;", " &amp; TRIM(L5)</f>
        <v>Alcohol, LabelAppeal, AcidIndex</v>
      </c>
    </row>
    <row r="6" spans="1:14" x14ac:dyDescent="0.25">
      <c r="A6" s="1" t="s">
        <v>11</v>
      </c>
      <c r="B6" s="2">
        <v>4.9229999999999999E-4</v>
      </c>
      <c r="C6" s="2">
        <v>6.0239999999999998E-3</v>
      </c>
      <c r="D6">
        <v>8.2000000000000003E-2</v>
      </c>
      <c r="E6">
        <v>0.93486400000000003</v>
      </c>
      <c r="I6" t="s">
        <v>30</v>
      </c>
      <c r="J6" t="s">
        <v>43</v>
      </c>
      <c r="L6" s="1" t="str">
        <f t="shared" si="0"/>
        <v>STARS</v>
      </c>
      <c r="M6" s="1">
        <f t="shared" si="0"/>
        <v>0.1009</v>
      </c>
      <c r="N6" t="str">
        <f>N5&amp;", " &amp; TRIM(L6)</f>
        <v>Alcohol, LabelAppeal, AcidIndex, STARS</v>
      </c>
    </row>
    <row r="7" spans="1:14" x14ac:dyDescent="0.25">
      <c r="A7" s="1" t="s">
        <v>12</v>
      </c>
      <c r="B7" s="2">
        <v>-7.7029999999999999E-5</v>
      </c>
      <c r="C7" s="2">
        <v>1.5860000000000001E-4</v>
      </c>
      <c r="D7">
        <v>-0.48599999999999999</v>
      </c>
      <c r="E7">
        <v>0.62728899999999999</v>
      </c>
      <c r="I7" t="s">
        <v>31</v>
      </c>
      <c r="J7" t="s">
        <v>44</v>
      </c>
      <c r="L7" s="1" t="str">
        <f t="shared" si="0"/>
        <v>Log(theta)</v>
      </c>
      <c r="M7" s="1">
        <f t="shared" si="0"/>
        <v>16.96</v>
      </c>
      <c r="N7" t="str">
        <f t="shared" ref="N7:N8" si="1">N6&amp;", " &amp; TRIM(L7)</f>
        <v>Alcohol, LabelAppeal, AcidIndex, STARS, Log(theta)</v>
      </c>
    </row>
    <row r="8" spans="1:14" x14ac:dyDescent="0.25">
      <c r="A8" s="1" t="s">
        <v>13</v>
      </c>
      <c r="B8" s="2">
        <v>-2.2409999999999999E-2</v>
      </c>
      <c r="C8" s="2">
        <v>1.6910000000000001E-2</v>
      </c>
      <c r="D8">
        <v>-1.325</v>
      </c>
      <c r="E8">
        <v>0.185111</v>
      </c>
      <c r="I8" t="s">
        <v>32</v>
      </c>
      <c r="J8" t="s">
        <v>45</v>
      </c>
      <c r="L8" s="1"/>
      <c r="M8" s="1"/>
    </row>
    <row r="9" spans="1:14" x14ac:dyDescent="0.25">
      <c r="A9" s="1" t="s">
        <v>15</v>
      </c>
      <c r="B9" s="2">
        <v>2.546E-5</v>
      </c>
      <c r="C9" s="2">
        <v>3.5469999999999998E-5</v>
      </c>
      <c r="D9">
        <v>0.71799999999999997</v>
      </c>
      <c r="E9">
        <v>0.47289399999999998</v>
      </c>
      <c r="I9" t="s">
        <v>33</v>
      </c>
      <c r="J9" t="s">
        <v>46</v>
      </c>
      <c r="M9" s="1"/>
      <c r="N9" s="2"/>
    </row>
    <row r="10" spans="1:14" x14ac:dyDescent="0.25">
      <c r="A10" s="1" t="s">
        <v>16</v>
      </c>
      <c r="B10" s="2">
        <v>-1.783E-5</v>
      </c>
      <c r="C10" s="2">
        <v>2.2650000000000002E-5</v>
      </c>
      <c r="D10">
        <v>-0.78700000000000003</v>
      </c>
      <c r="E10" s="2">
        <v>0.431029</v>
      </c>
      <c r="I10" t="s">
        <v>34</v>
      </c>
      <c r="J10" t="s">
        <v>47</v>
      </c>
      <c r="M10" s="1"/>
      <c r="N10" s="2"/>
    </row>
    <row r="11" spans="1:14" x14ac:dyDescent="0.25">
      <c r="A11" s="1" t="s">
        <v>17</v>
      </c>
      <c r="B11" s="2">
        <v>-0.28470000000000001</v>
      </c>
      <c r="C11" s="2">
        <v>0.1983</v>
      </c>
      <c r="D11">
        <v>-1.4359999999999999</v>
      </c>
      <c r="E11" s="2">
        <v>0.15112400000000001</v>
      </c>
      <c r="I11" t="s">
        <v>35</v>
      </c>
      <c r="J11" t="s">
        <v>48</v>
      </c>
      <c r="M11" s="1"/>
      <c r="N11" s="2"/>
    </row>
    <row r="12" spans="1:14" x14ac:dyDescent="0.25">
      <c r="A12" s="1" t="s">
        <v>18</v>
      </c>
      <c r="B12" s="2">
        <v>5.9290000000000002E-3</v>
      </c>
      <c r="C12" s="2">
        <v>7.8589999999999997E-3</v>
      </c>
      <c r="D12">
        <v>0.754</v>
      </c>
      <c r="E12">
        <v>0.45058799999999999</v>
      </c>
      <c r="I12" t="s">
        <v>36</v>
      </c>
      <c r="J12" t="s">
        <v>49</v>
      </c>
      <c r="M12" s="1"/>
      <c r="N12" s="2"/>
    </row>
    <row r="13" spans="1:14" x14ac:dyDescent="0.25">
      <c r="A13" s="1" t="s">
        <v>19</v>
      </c>
      <c r="B13" s="2">
        <v>1.728E-4</v>
      </c>
      <c r="C13" s="2">
        <v>5.9189999999999998E-3</v>
      </c>
      <c r="D13">
        <v>2.9000000000000001E-2</v>
      </c>
      <c r="E13" s="2">
        <v>0.97671399999999997</v>
      </c>
      <c r="I13" t="s">
        <v>37</v>
      </c>
      <c r="J13" t="s">
        <v>50</v>
      </c>
    </row>
    <row r="14" spans="1:14" x14ac:dyDescent="0.25">
      <c r="A14" s="1" t="s">
        <v>20</v>
      </c>
      <c r="B14" s="2">
        <v>6.8859999999999998E-3</v>
      </c>
      <c r="C14" s="2">
        <v>1.4400000000000001E-3</v>
      </c>
      <c r="D14">
        <v>4.7839999999999998</v>
      </c>
      <c r="E14" s="2">
        <v>1.72E-6</v>
      </c>
      <c r="F14" t="s">
        <v>8</v>
      </c>
      <c r="I14" t="s">
        <v>38</v>
      </c>
      <c r="J14" t="s">
        <v>51</v>
      </c>
    </row>
    <row r="15" spans="1:14" x14ac:dyDescent="0.25">
      <c r="A15" s="1" t="s">
        <v>21</v>
      </c>
      <c r="B15" s="2">
        <v>0.23300000000000001</v>
      </c>
      <c r="C15" s="2">
        <v>6.3029999999999996E-3</v>
      </c>
      <c r="D15">
        <v>36.962000000000003</v>
      </c>
      <c r="E15" s="2">
        <v>2E-16</v>
      </c>
      <c r="F15" t="s">
        <v>8</v>
      </c>
      <c r="I15" t="s">
        <v>39</v>
      </c>
      <c r="J15" t="s">
        <v>52</v>
      </c>
    </row>
    <row r="16" spans="1:14" x14ac:dyDescent="0.25">
      <c r="A16" s="1" t="s">
        <v>22</v>
      </c>
      <c r="B16" s="2">
        <v>-1.8579999999999999E-2</v>
      </c>
      <c r="C16" s="2">
        <v>4.8979999999999996E-3</v>
      </c>
      <c r="D16">
        <v>-3.794</v>
      </c>
      <c r="E16" s="2">
        <v>1.4799999999999999E-4</v>
      </c>
      <c r="F16" t="s">
        <v>8</v>
      </c>
      <c r="I16" t="s">
        <v>40</v>
      </c>
      <c r="J16" t="s">
        <v>53</v>
      </c>
    </row>
    <row r="17" spans="1:10" x14ac:dyDescent="0.25">
      <c r="A17" s="1" t="s">
        <v>23</v>
      </c>
      <c r="B17" s="2">
        <v>0.1009</v>
      </c>
      <c r="C17" s="2">
        <v>5.2009999999999999E-3</v>
      </c>
      <c r="D17">
        <v>19.402999999999999</v>
      </c>
      <c r="E17" s="2">
        <v>2E-16</v>
      </c>
      <c r="F17" t="s">
        <v>8</v>
      </c>
      <c r="I17" t="s">
        <v>41</v>
      </c>
      <c r="J17" t="s">
        <v>54</v>
      </c>
    </row>
    <row r="18" spans="1:10" x14ac:dyDescent="0.25">
      <c r="A18" s="1" t="s">
        <v>173</v>
      </c>
      <c r="B18" s="2">
        <v>16.96</v>
      </c>
      <c r="C18" s="2">
        <v>2.7240000000000002</v>
      </c>
      <c r="D18">
        <v>6.2270000000000003</v>
      </c>
      <c r="E18" s="2">
        <v>4.7500000000000001E-10</v>
      </c>
      <c r="F18" t="s">
        <v>8</v>
      </c>
    </row>
    <row r="19" spans="1:10" x14ac:dyDescent="0.25">
      <c r="A19" s="1"/>
      <c r="B19" s="2"/>
      <c r="C19" s="2"/>
    </row>
    <row r="20" spans="1:10" x14ac:dyDescent="0.25">
      <c r="A20" s="1"/>
      <c r="B20" s="2"/>
      <c r="C20" s="2"/>
    </row>
    <row r="21" spans="1:10" x14ac:dyDescent="0.25">
      <c r="A21" s="1"/>
      <c r="B21" s="2"/>
      <c r="C21" s="2"/>
    </row>
    <row r="22" spans="1:10" x14ac:dyDescent="0.25">
      <c r="A22" s="1"/>
      <c r="B22" s="2"/>
      <c r="C22" s="2"/>
    </row>
    <row r="23" spans="1:10" x14ac:dyDescent="0.25">
      <c r="A23" s="1"/>
      <c r="B23" s="2"/>
      <c r="C23" s="2"/>
      <c r="E23" s="2"/>
    </row>
    <row r="24" spans="1:10" x14ac:dyDescent="0.25">
      <c r="A24" s="1"/>
      <c r="B24" s="2"/>
      <c r="C24" s="2"/>
    </row>
    <row r="25" spans="1:10" x14ac:dyDescent="0.25">
      <c r="A25" s="1"/>
      <c r="B25" s="2"/>
      <c r="C25" s="2"/>
      <c r="E25" s="2"/>
    </row>
    <row r="26" spans="1:10" x14ac:dyDescent="0.25">
      <c r="A26" s="1"/>
      <c r="B26" s="2"/>
      <c r="C26" s="2"/>
      <c r="E26" s="2"/>
    </row>
    <row r="27" spans="1:10" x14ac:dyDescent="0.25">
      <c r="A27" s="1"/>
      <c r="B27" s="2"/>
      <c r="C27" s="2"/>
      <c r="E27" s="2"/>
    </row>
    <row r="28" spans="1:10" x14ac:dyDescent="0.25">
      <c r="A28" s="1"/>
    </row>
    <row r="29" spans="1:10" x14ac:dyDescent="0.25">
      <c r="A29" t="s">
        <v>171</v>
      </c>
    </row>
    <row r="30" spans="1:10" x14ac:dyDescent="0.25">
      <c r="A30" s="3"/>
    </row>
    <row r="31" spans="1:10" x14ac:dyDescent="0.25">
      <c r="A31" s="3"/>
    </row>
    <row r="32" spans="1:10" x14ac:dyDescent="0.25">
      <c r="A32" s="3"/>
    </row>
    <row r="33" spans="1:11" x14ac:dyDescent="0.25">
      <c r="A33" s="5" t="s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5" spans="1:11" x14ac:dyDescent="0.25">
      <c r="A35" t="s">
        <v>101</v>
      </c>
    </row>
    <row r="37" spans="1:11" x14ac:dyDescent="0.25">
      <c r="A37" t="str">
        <f t="shared" ref="A37:A51" si="2">"$"&amp;I3&amp;" = "&amp;ROUND(B3,5)&amp;"\"</f>
        <v>$B_0 = 1.444\</v>
      </c>
    </row>
    <row r="38" spans="1:11" x14ac:dyDescent="0.25">
      <c r="A38" t="str">
        <f t="shared" si="2"/>
        <v>$B_1 = 0.00034\</v>
      </c>
    </row>
    <row r="39" spans="1:11" x14ac:dyDescent="0.25">
      <c r="A39" t="str">
        <f t="shared" si="2"/>
        <v>$B_2 = -0.01211\</v>
      </c>
    </row>
    <row r="40" spans="1:11" x14ac:dyDescent="0.25">
      <c r="A40" t="str">
        <f t="shared" si="2"/>
        <v>$B_3 = 0.00049\</v>
      </c>
    </row>
    <row r="41" spans="1:11" x14ac:dyDescent="0.25">
      <c r="A41" t="str">
        <f t="shared" si="2"/>
        <v>$B_4 = -0.00008\</v>
      </c>
    </row>
    <row r="42" spans="1:11" x14ac:dyDescent="0.25">
      <c r="A42" t="str">
        <f t="shared" si="2"/>
        <v>$B_5 = -0.02241\</v>
      </c>
    </row>
    <row r="43" spans="1:11" x14ac:dyDescent="0.25">
      <c r="A43" t="str">
        <f t="shared" si="2"/>
        <v>$B_6 = 0.00003\</v>
      </c>
    </row>
    <row r="44" spans="1:11" x14ac:dyDescent="0.25">
      <c r="A44" t="str">
        <f t="shared" si="2"/>
        <v>$B_7 = -0.00002\</v>
      </c>
    </row>
    <row r="45" spans="1:11" x14ac:dyDescent="0.25">
      <c r="A45" t="str">
        <f t="shared" si="2"/>
        <v>$B_8 = -0.2847\</v>
      </c>
    </row>
    <row r="46" spans="1:11" x14ac:dyDescent="0.25">
      <c r="A46" t="str">
        <f t="shared" si="2"/>
        <v>$B_9 = 0.00593\</v>
      </c>
    </row>
    <row r="47" spans="1:11" x14ac:dyDescent="0.25">
      <c r="A47" t="str">
        <f t="shared" si="2"/>
        <v>$B_10 = 0.00017\</v>
      </c>
    </row>
    <row r="48" spans="1:11" x14ac:dyDescent="0.25">
      <c r="A48" t="str">
        <f t="shared" si="2"/>
        <v>$B_11 = 0.00689\</v>
      </c>
    </row>
    <row r="49" spans="1:1" x14ac:dyDescent="0.25">
      <c r="A49" t="str">
        <f t="shared" si="2"/>
        <v>$B_12 = 0.233\</v>
      </c>
    </row>
    <row r="50" spans="1:1" x14ac:dyDescent="0.25">
      <c r="A50" t="str">
        <f t="shared" si="2"/>
        <v>$B_13 = -0.01858\</v>
      </c>
    </row>
    <row r="51" spans="1:1" x14ac:dyDescent="0.25">
      <c r="A51" t="str">
        <f t="shared" si="2"/>
        <v>$B_14 = 0.1009\</v>
      </c>
    </row>
    <row r="64" spans="1:1" x14ac:dyDescent="0.25">
      <c r="A64" t="s">
        <v>56</v>
      </c>
    </row>
    <row r="66" spans="1:1" x14ac:dyDescent="0.25">
      <c r="A66" t="s">
        <v>73</v>
      </c>
    </row>
    <row r="68" spans="1:1" x14ac:dyDescent="0.25">
      <c r="A68" t="str">
        <f>"$"&amp;J3&amp;" = 1$\"</f>
        <v>$x_0 = 1$\</v>
      </c>
    </row>
    <row r="69" spans="1:1" x14ac:dyDescent="0.25">
      <c r="A69" t="str">
        <f t="shared" ref="A69:A82" si="3">"$"&amp;J4&amp;" = "&amp;A4&amp;"\"</f>
        <v>$x_1 = FixedAcidity\</v>
      </c>
    </row>
    <row r="70" spans="1:1" x14ac:dyDescent="0.25">
      <c r="A70" t="str">
        <f t="shared" si="3"/>
        <v>$x_2 = VolatileAcidity\</v>
      </c>
    </row>
    <row r="71" spans="1:1" x14ac:dyDescent="0.25">
      <c r="A71" t="str">
        <f t="shared" si="3"/>
        <v>$x_3 = CitricAcid\</v>
      </c>
    </row>
    <row r="72" spans="1:1" x14ac:dyDescent="0.25">
      <c r="A72" t="str">
        <f t="shared" si="3"/>
        <v>$x_4 = ResidualSugar\</v>
      </c>
    </row>
    <row r="73" spans="1:1" x14ac:dyDescent="0.25">
      <c r="A73" t="str">
        <f t="shared" si="3"/>
        <v>$x_5 = Chlorides\</v>
      </c>
    </row>
    <row r="74" spans="1:1" x14ac:dyDescent="0.25">
      <c r="A74" t="str">
        <f t="shared" si="3"/>
        <v>$x_6 = FreeSulfurDioxide\</v>
      </c>
    </row>
    <row r="75" spans="1:1" x14ac:dyDescent="0.25">
      <c r="A75" t="str">
        <f t="shared" si="3"/>
        <v>$x_7 = TotalSulfurDioxide\</v>
      </c>
    </row>
    <row r="76" spans="1:1" x14ac:dyDescent="0.25">
      <c r="A76" t="str">
        <f t="shared" si="3"/>
        <v>$x_8 = Density\</v>
      </c>
    </row>
    <row r="77" spans="1:1" x14ac:dyDescent="0.25">
      <c r="A77" t="str">
        <f t="shared" si="3"/>
        <v>$x_9 = pH\</v>
      </c>
    </row>
    <row r="78" spans="1:1" x14ac:dyDescent="0.25">
      <c r="A78" t="str">
        <f t="shared" si="3"/>
        <v>$x_10 = Sulphates\</v>
      </c>
    </row>
    <row r="79" spans="1:1" x14ac:dyDescent="0.25">
      <c r="A79" t="str">
        <f t="shared" si="3"/>
        <v>$x_11 = Alcohol\</v>
      </c>
    </row>
    <row r="80" spans="1:1" x14ac:dyDescent="0.25">
      <c r="A80" t="str">
        <f t="shared" si="3"/>
        <v>$x_12 = LabelAppeal\</v>
      </c>
    </row>
    <row r="81" spans="1:1" x14ac:dyDescent="0.25">
      <c r="A81" t="str">
        <f t="shared" si="3"/>
        <v>$x_13 = AcidIndex\</v>
      </c>
    </row>
    <row r="82" spans="1:1" x14ac:dyDescent="0.25">
      <c r="A82" t="str">
        <f t="shared" si="3"/>
        <v>$x_14 = STARS\</v>
      </c>
    </row>
    <row r="95" spans="1:1" x14ac:dyDescent="0.25">
      <c r="A95" t="s">
        <v>170</v>
      </c>
    </row>
    <row r="97" spans="1:3" x14ac:dyDescent="0.25">
      <c r="A97" t="str">
        <f xml:space="preserve"> "The coefficient for " &amp; N7 &amp;  " are highly significant.  For a unit increase in our highly significant variables: \"</f>
        <v>The coefficient for Alcohol, LabelAppeal, AcidIndex, STARS, Log(theta) are highly significant.  For a unit increase in our highly significant variables: \</v>
      </c>
      <c r="C97" s="3"/>
    </row>
    <row r="99" spans="1:3" x14ac:dyDescent="0.25">
      <c r="A99" t="str">
        <f>"- "&amp;L3&amp;", we expect " &amp; IF(M3&lt;0, " a decrease ", " an increase ") &amp; "of $e^{("&amp;M3&amp;")} = " &amp; ROUND(EXP(M3),6) &amp; "$ in the number of cases of wine that will be sold \"</f>
        <v>- Alcohol, we expect  an increase of $e^{(0.006886)} = 1.00691$ in the number of cases of wine that will be sold \</v>
      </c>
    </row>
    <row r="100" spans="1:3" x14ac:dyDescent="0.25">
      <c r="A100" t="str">
        <f t="shared" ref="A100:A104" si="4">"- "&amp;L4&amp;", we expect " &amp; IF(M4&lt;0, " a decrease ", " an increase ") &amp; "of $e^{("&amp;M4&amp;")} = " &amp; ROUND(EXP(M4),6) &amp; "$ in the number of cases of wine that will be sold \"</f>
        <v>- LabelAppeal, we expect  an increase of $e^{(0.233)} = 1.262381$ in the number of cases of wine that will be sold \</v>
      </c>
    </row>
    <row r="101" spans="1:3" x14ac:dyDescent="0.25">
      <c r="A101" t="str">
        <f t="shared" si="4"/>
        <v>- AcidIndex, we expect  a decrease of $e^{(-0.01858)} = 0.981592$ in the number of cases of wine that will be sold \</v>
      </c>
    </row>
    <row r="102" spans="1:3" x14ac:dyDescent="0.25">
      <c r="A102" t="str">
        <f t="shared" si="4"/>
        <v>- STARS, we expect  an increase of $e^{(0.1009)} = 1.106166$ in the number of cases of wine that will be sold \</v>
      </c>
    </row>
    <row r="103" spans="1:3" x14ac:dyDescent="0.25">
      <c r="A103" t="str">
        <f t="shared" si="4"/>
        <v>- Log(theta), we expect  an increase of $e^{(16.96)} = 23207823.508859$ in the number of cases of wine that will be sold \</v>
      </c>
    </row>
    <row r="107" spans="1:3" x14ac:dyDescent="0.25">
      <c r="A107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96" workbookViewId="0">
      <selection activeCell="A31" sqref="A31:A111"/>
    </sheetView>
  </sheetViews>
  <sheetFormatPr defaultRowHeight="15" x14ac:dyDescent="0.25"/>
  <cols>
    <col min="1" max="1" width="22" bestFit="1" customWidth="1"/>
    <col min="2" max="2" width="18.42578125" bestFit="1" customWidth="1"/>
    <col min="3" max="3" width="18.85546875" bestFit="1" customWidth="1"/>
    <col min="12" max="12" width="24.85546875" bestFit="1" customWidth="1"/>
    <col min="13" max="13" width="14.28515625" bestFit="1" customWidth="1"/>
  </cols>
  <sheetData>
    <row r="1" spans="1:14" x14ac:dyDescent="0.25">
      <c r="A1" s="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93</v>
      </c>
      <c r="G1" t="s">
        <v>117</v>
      </c>
    </row>
    <row r="2" spans="1:14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4" x14ac:dyDescent="0.25">
      <c r="A3" s="1" t="s">
        <v>7</v>
      </c>
      <c r="B3" s="2">
        <v>2.57</v>
      </c>
      <c r="C3" s="2">
        <v>0.20019999999999999</v>
      </c>
      <c r="D3">
        <v>12.840999999999999</v>
      </c>
      <c r="E3" s="2">
        <v>2E-16</v>
      </c>
      <c r="F3" t="s">
        <v>8</v>
      </c>
      <c r="I3" t="s">
        <v>25</v>
      </c>
      <c r="J3" t="s">
        <v>26</v>
      </c>
      <c r="L3" s="1" t="str">
        <f>A11</f>
        <v>STARS_MISS</v>
      </c>
      <c r="M3" s="1">
        <f>B11</f>
        <v>-1.4710000000000001</v>
      </c>
      <c r="N3" t="str">
        <f>TRIM(L3)</f>
        <v>STARS_MISS</v>
      </c>
    </row>
    <row r="4" spans="1:14" x14ac:dyDescent="0.25">
      <c r="A4" s="1" t="s">
        <v>118</v>
      </c>
      <c r="B4" s="2">
        <v>2.283E-2</v>
      </c>
      <c r="C4" s="2">
        <v>2.341E-2</v>
      </c>
      <c r="D4">
        <v>0.97599999999999998</v>
      </c>
      <c r="E4">
        <v>0.32924999999999999</v>
      </c>
      <c r="I4" t="s">
        <v>27</v>
      </c>
      <c r="J4" t="s">
        <v>28</v>
      </c>
      <c r="L4" s="1" t="str">
        <f>A13</f>
        <v>VolatileAcidity_CAP</v>
      </c>
      <c r="M4" s="1">
        <f>B13</f>
        <v>-3.5499999999999997E-2</v>
      </c>
      <c r="N4" t="str">
        <f>N3&amp;", " &amp; TRIM(L4)</f>
        <v>STARS_MISS, VolatileAcidity_CAP</v>
      </c>
    </row>
    <row r="5" spans="1:14" x14ac:dyDescent="0.25">
      <c r="A5" s="1" t="s">
        <v>119</v>
      </c>
      <c r="B5" s="2">
        <v>3.0170000000000002E-3</v>
      </c>
      <c r="C5" s="2">
        <v>2.3300000000000001E-2</v>
      </c>
      <c r="D5">
        <v>0.129</v>
      </c>
      <c r="E5" s="2">
        <v>0.89697000000000005</v>
      </c>
      <c r="I5" t="s">
        <v>29</v>
      </c>
      <c r="J5" t="s">
        <v>42</v>
      </c>
      <c r="L5" s="1" t="str">
        <f>A23</f>
        <v>AcidIndex_CAP</v>
      </c>
      <c r="M5" s="1">
        <f>B23</f>
        <v>-7.8009999999999996E-2</v>
      </c>
      <c r="N5" t="str">
        <f>N4&amp;", " &amp; TRIM(L5)</f>
        <v>STARS_MISS, VolatileAcidity_CAP, AcidIndex_CAP</v>
      </c>
    </row>
    <row r="6" spans="1:14" x14ac:dyDescent="0.25">
      <c r="A6" s="1" t="s">
        <v>120</v>
      </c>
      <c r="B6" s="2">
        <v>2.3E-2</v>
      </c>
      <c r="C6" s="2">
        <v>2.366E-2</v>
      </c>
      <c r="D6">
        <v>0.97199999999999998</v>
      </c>
      <c r="E6">
        <v>0.33101999999999998</v>
      </c>
      <c r="I6" t="s">
        <v>30</v>
      </c>
      <c r="J6" t="s">
        <v>43</v>
      </c>
      <c r="L6" s="1" t="str">
        <f>A25</f>
        <v>STARS_1</v>
      </c>
      <c r="M6" s="1">
        <f>B25</f>
        <v>-0.71789999999999998</v>
      </c>
      <c r="N6" t="str">
        <f>N5&amp;", " &amp; TRIM(L6)</f>
        <v>STARS_MISS, VolatileAcidity_CAP, AcidIndex_CAP, STARS_1</v>
      </c>
    </row>
    <row r="7" spans="1:14" x14ac:dyDescent="0.25">
      <c r="A7" s="1" t="s">
        <v>121</v>
      </c>
      <c r="B7" s="2">
        <v>1.883E-2</v>
      </c>
      <c r="C7" s="2">
        <v>2.2460000000000001E-2</v>
      </c>
      <c r="D7">
        <v>0.83799999999999997</v>
      </c>
      <c r="E7">
        <v>0.40176000000000001</v>
      </c>
      <c r="I7" t="s">
        <v>31</v>
      </c>
      <c r="J7" t="s">
        <v>44</v>
      </c>
      <c r="L7" s="1" t="str">
        <f>A26</f>
        <v>STARS_2</v>
      </c>
      <c r="M7" s="1">
        <f>B26</f>
        <v>-0.3427</v>
      </c>
      <c r="N7" t="str">
        <f t="shared" ref="N7:N8" si="0">N6&amp;", " &amp; TRIM(L7)</f>
        <v>STARS_MISS, VolatileAcidity_CAP, AcidIndex_CAP, STARS_1, STARS_2</v>
      </c>
    </row>
    <row r="8" spans="1:14" x14ac:dyDescent="0.25">
      <c r="A8" s="1" t="s">
        <v>122</v>
      </c>
      <c r="B8" s="2">
        <v>-3.4959999999999998E-2</v>
      </c>
      <c r="C8" s="2">
        <v>2.9909999999999999E-2</v>
      </c>
      <c r="D8">
        <v>-1.169</v>
      </c>
      <c r="E8">
        <v>0.24257000000000001</v>
      </c>
      <c r="I8" t="s">
        <v>32</v>
      </c>
      <c r="J8" t="s">
        <v>45</v>
      </c>
      <c r="L8" s="1" t="str">
        <f>A27</f>
        <v>STARS_3</v>
      </c>
      <c r="M8" s="1">
        <f>B27</f>
        <v>-0.1734</v>
      </c>
      <c r="N8" t="str">
        <f t="shared" si="0"/>
        <v>STARS_MISS, VolatileAcidity_CAP, AcidIndex_CAP, STARS_1, STARS_2, STARS_3</v>
      </c>
    </row>
    <row r="9" spans="1:14" x14ac:dyDescent="0.25">
      <c r="A9" s="1" t="s">
        <v>123</v>
      </c>
      <c r="B9" s="2">
        <v>-6.7590000000000003E-3</v>
      </c>
      <c r="C9" s="2">
        <v>1.7569999999999999E-2</v>
      </c>
      <c r="D9">
        <v>-0.38500000000000001</v>
      </c>
      <c r="E9">
        <v>0.70050999999999997</v>
      </c>
      <c r="I9" t="s">
        <v>33</v>
      </c>
      <c r="J9" t="s">
        <v>46</v>
      </c>
      <c r="M9" s="1"/>
      <c r="N9" s="2"/>
    </row>
    <row r="10" spans="1:14" x14ac:dyDescent="0.25">
      <c r="A10" s="1" t="s">
        <v>124</v>
      </c>
      <c r="B10" s="2">
        <v>2.1360000000000001E-2</v>
      </c>
      <c r="C10" s="2">
        <v>2.3060000000000001E-2</v>
      </c>
      <c r="D10">
        <v>0.92600000000000005</v>
      </c>
      <c r="E10" s="2">
        <v>0.35436000000000001</v>
      </c>
      <c r="I10" t="s">
        <v>34</v>
      </c>
      <c r="J10" t="s">
        <v>47</v>
      </c>
      <c r="M10" s="1"/>
      <c r="N10" s="2"/>
    </row>
    <row r="11" spans="1:14" x14ac:dyDescent="0.25">
      <c r="A11" s="1" t="s">
        <v>125</v>
      </c>
      <c r="B11" s="2">
        <v>-1.4710000000000001</v>
      </c>
      <c r="C11" s="2">
        <v>2.3709999999999998E-2</v>
      </c>
      <c r="D11">
        <v>-62.036000000000001</v>
      </c>
      <c r="E11" s="2">
        <v>2E-16</v>
      </c>
      <c r="F11" t="s">
        <v>8</v>
      </c>
      <c r="I11" t="s">
        <v>35</v>
      </c>
      <c r="J11" t="s">
        <v>48</v>
      </c>
      <c r="M11" s="1"/>
      <c r="N11" s="2"/>
    </row>
    <row r="12" spans="1:14" x14ac:dyDescent="0.25">
      <c r="A12" s="1" t="s">
        <v>126</v>
      </c>
      <c r="B12" s="2">
        <v>-5.7129999999999995E-4</v>
      </c>
      <c r="C12" s="2">
        <v>9.1790000000000003E-4</v>
      </c>
      <c r="D12">
        <v>-0.622</v>
      </c>
      <c r="E12">
        <v>0.53371000000000002</v>
      </c>
      <c r="I12" t="s">
        <v>36</v>
      </c>
      <c r="J12" t="s">
        <v>49</v>
      </c>
      <c r="M12" s="1"/>
      <c r="N12" s="2"/>
    </row>
    <row r="13" spans="1:14" x14ac:dyDescent="0.25">
      <c r="A13" s="1" t="s">
        <v>127</v>
      </c>
      <c r="B13" s="2">
        <v>-3.5499999999999997E-2</v>
      </c>
      <c r="C13" s="2">
        <v>7.2480000000000001E-3</v>
      </c>
      <c r="D13">
        <v>-4.8979999999999997</v>
      </c>
      <c r="E13" s="2">
        <v>9.6700000000000002E-7</v>
      </c>
      <c r="F13" t="s">
        <v>8</v>
      </c>
      <c r="I13" t="s">
        <v>37</v>
      </c>
      <c r="J13" t="s">
        <v>50</v>
      </c>
    </row>
    <row r="14" spans="1:14" x14ac:dyDescent="0.25">
      <c r="A14" s="1" t="s">
        <v>128</v>
      </c>
      <c r="B14" s="2">
        <v>7.4310000000000001E-3</v>
      </c>
      <c r="C14" s="2">
        <v>6.5269999999999998E-3</v>
      </c>
      <c r="D14">
        <v>1.1379999999999999</v>
      </c>
      <c r="E14" s="2">
        <v>0.25492999999999999</v>
      </c>
      <c r="I14" t="s">
        <v>38</v>
      </c>
      <c r="J14" t="s">
        <v>51</v>
      </c>
    </row>
    <row r="15" spans="1:14" x14ac:dyDescent="0.25">
      <c r="A15" s="1" t="s">
        <v>129</v>
      </c>
      <c r="B15" s="2">
        <v>1.348E-4</v>
      </c>
      <c r="C15" s="2">
        <v>1.538E-4</v>
      </c>
      <c r="D15">
        <v>0.876</v>
      </c>
      <c r="E15" s="2">
        <v>0.38090000000000002</v>
      </c>
      <c r="I15" t="s">
        <v>39</v>
      </c>
      <c r="J15" t="s">
        <v>52</v>
      </c>
    </row>
    <row r="16" spans="1:14" x14ac:dyDescent="0.25">
      <c r="A16" s="1" t="s">
        <v>130</v>
      </c>
      <c r="B16" s="2">
        <v>-2.664E-2</v>
      </c>
      <c r="C16" s="2">
        <v>1.618E-2</v>
      </c>
      <c r="D16">
        <v>-1.6459999999999999</v>
      </c>
      <c r="E16" s="2">
        <v>9.9779999999999994E-2</v>
      </c>
      <c r="F16" t="s">
        <v>100</v>
      </c>
      <c r="I16" t="s">
        <v>40</v>
      </c>
      <c r="J16" t="s">
        <v>53</v>
      </c>
    </row>
    <row r="17" spans="1:10" x14ac:dyDescent="0.25">
      <c r="A17" s="1" t="s">
        <v>131</v>
      </c>
      <c r="B17" s="2">
        <v>1.6000000000000001E-4</v>
      </c>
      <c r="C17" s="2">
        <v>5.2660000000000001E-5</v>
      </c>
      <c r="D17">
        <v>3.0390000000000001</v>
      </c>
      <c r="E17" s="2">
        <v>2.3700000000000001E-3</v>
      </c>
      <c r="F17" t="s">
        <v>99</v>
      </c>
      <c r="I17" t="s">
        <v>41</v>
      </c>
      <c r="J17" t="s">
        <v>54</v>
      </c>
    </row>
    <row r="18" spans="1:10" x14ac:dyDescent="0.25">
      <c r="A18" s="1" t="s">
        <v>132</v>
      </c>
      <c r="B18" s="2">
        <v>8.3809999999999999E-5</v>
      </c>
      <c r="C18" s="2">
        <v>2.599E-5</v>
      </c>
      <c r="D18">
        <v>3.2240000000000002</v>
      </c>
      <c r="E18" s="2">
        <v>1.2600000000000001E-3</v>
      </c>
      <c r="F18" t="s">
        <v>99</v>
      </c>
      <c r="I18" t="s">
        <v>142</v>
      </c>
      <c r="J18" t="s">
        <v>152</v>
      </c>
    </row>
    <row r="19" spans="1:10" x14ac:dyDescent="0.25">
      <c r="A19" s="1" t="s">
        <v>133</v>
      </c>
      <c r="B19" s="2">
        <v>-0.2848</v>
      </c>
      <c r="C19" s="2">
        <v>0.1946</v>
      </c>
      <c r="D19">
        <v>-1.4630000000000001</v>
      </c>
      <c r="E19">
        <v>0.14334</v>
      </c>
      <c r="I19" t="s">
        <v>143</v>
      </c>
      <c r="J19" t="s">
        <v>153</v>
      </c>
    </row>
    <row r="20" spans="1:10" x14ac:dyDescent="0.25">
      <c r="A20" s="1" t="s">
        <v>134</v>
      </c>
      <c r="B20" s="2">
        <v>-1.3610000000000001E-2</v>
      </c>
      <c r="C20" s="2">
        <v>8.6730000000000002E-3</v>
      </c>
      <c r="D20">
        <v>-1.569</v>
      </c>
      <c r="E20">
        <v>0.11665</v>
      </c>
      <c r="I20" t="s">
        <v>144</v>
      </c>
      <c r="J20" t="s">
        <v>154</v>
      </c>
    </row>
    <row r="21" spans="1:10" x14ac:dyDescent="0.25">
      <c r="A21" s="1" t="s">
        <v>135</v>
      </c>
      <c r="B21" s="2">
        <v>-1.1939999999999999E-2</v>
      </c>
      <c r="C21" s="2">
        <v>5.9080000000000001E-3</v>
      </c>
      <c r="D21">
        <v>-2.02</v>
      </c>
      <c r="E21">
        <v>4.333E-2</v>
      </c>
      <c r="F21" t="s">
        <v>14</v>
      </c>
      <c r="I21" t="s">
        <v>145</v>
      </c>
      <c r="J21" t="s">
        <v>155</v>
      </c>
    </row>
    <row r="22" spans="1:10" x14ac:dyDescent="0.25">
      <c r="A22" s="1" t="s">
        <v>136</v>
      </c>
      <c r="B22" s="2">
        <v>3.9560000000000003E-3</v>
      </c>
      <c r="C22" s="2">
        <v>1.6459999999999999E-3</v>
      </c>
      <c r="D22">
        <v>2.4039999999999999</v>
      </c>
      <c r="E22">
        <v>1.6230000000000001E-2</v>
      </c>
      <c r="F22" t="s">
        <v>14</v>
      </c>
      <c r="I22" t="s">
        <v>146</v>
      </c>
      <c r="J22" t="s">
        <v>156</v>
      </c>
    </row>
    <row r="23" spans="1:10" x14ac:dyDescent="0.25">
      <c r="A23" s="1" t="s">
        <v>137</v>
      </c>
      <c r="B23" s="2">
        <v>-7.8009999999999996E-2</v>
      </c>
      <c r="C23" s="2">
        <v>5.2589999999999998E-3</v>
      </c>
      <c r="D23">
        <v>-14.834</v>
      </c>
      <c r="E23" s="2">
        <v>2E-16</v>
      </c>
      <c r="F23" t="s">
        <v>8</v>
      </c>
      <c r="I23" t="s">
        <v>147</v>
      </c>
      <c r="J23" t="s">
        <v>157</v>
      </c>
    </row>
    <row r="24" spans="1:10" x14ac:dyDescent="0.25">
      <c r="A24" s="1" t="s">
        <v>138</v>
      </c>
      <c r="B24" s="2">
        <v>-2.5600000000000001E-2</v>
      </c>
      <c r="C24" s="2">
        <v>1.8550000000000001E-2</v>
      </c>
      <c r="D24">
        <v>-1.38</v>
      </c>
      <c r="E24">
        <v>0.16746</v>
      </c>
      <c r="I24" t="s">
        <v>148</v>
      </c>
      <c r="J24" t="s">
        <v>158</v>
      </c>
    </row>
    <row r="25" spans="1:10" x14ac:dyDescent="0.25">
      <c r="A25" s="1" t="s">
        <v>139</v>
      </c>
      <c r="B25" s="2">
        <v>-0.71789999999999998</v>
      </c>
      <c r="C25" s="2">
        <v>2.0809999999999999E-2</v>
      </c>
      <c r="D25">
        <v>-34.500999999999998</v>
      </c>
      <c r="E25" s="2">
        <v>2E-16</v>
      </c>
      <c r="F25" t="s">
        <v>8</v>
      </c>
      <c r="I25" t="s">
        <v>149</v>
      </c>
      <c r="J25" t="s">
        <v>159</v>
      </c>
    </row>
    <row r="26" spans="1:10" x14ac:dyDescent="0.25">
      <c r="A26" s="1" t="s">
        <v>140</v>
      </c>
      <c r="B26" s="2">
        <v>-0.3427</v>
      </c>
      <c r="C26" s="2">
        <v>1.9439999999999999E-2</v>
      </c>
      <c r="D26">
        <v>-17.626999999999999</v>
      </c>
      <c r="E26" s="2">
        <v>2E-16</v>
      </c>
      <c r="F26" t="s">
        <v>8</v>
      </c>
      <c r="I26" t="s">
        <v>150</v>
      </c>
      <c r="J26" t="s">
        <v>160</v>
      </c>
    </row>
    <row r="27" spans="1:10" x14ac:dyDescent="0.25">
      <c r="A27" s="1" t="s">
        <v>141</v>
      </c>
      <c r="B27" s="2">
        <v>-0.1734</v>
      </c>
      <c r="C27" s="2">
        <v>2.0060000000000001E-2</v>
      </c>
      <c r="D27">
        <v>-8.6449999999999996</v>
      </c>
      <c r="E27" s="2">
        <v>2E-16</v>
      </c>
      <c r="F27" t="s">
        <v>8</v>
      </c>
      <c r="I27" t="s">
        <v>151</v>
      </c>
      <c r="J27" t="s">
        <v>161</v>
      </c>
    </row>
    <row r="28" spans="1:10" x14ac:dyDescent="0.25">
      <c r="A28" s="1"/>
    </row>
    <row r="29" spans="1:10" x14ac:dyDescent="0.25">
      <c r="A29" s="1"/>
    </row>
    <row r="30" spans="1:10" x14ac:dyDescent="0.25">
      <c r="A30" s="1"/>
    </row>
    <row r="31" spans="1:10" x14ac:dyDescent="0.25">
      <c r="A31" t="s">
        <v>174</v>
      </c>
    </row>
    <row r="32" spans="1:10" x14ac:dyDescent="0.25">
      <c r="A32" s="3"/>
    </row>
    <row r="33" spans="1:11" x14ac:dyDescent="0.25">
      <c r="A33" s="3"/>
    </row>
    <row r="34" spans="1:11" x14ac:dyDescent="0.25">
      <c r="A34" s="3"/>
    </row>
    <row r="35" spans="1:11" x14ac:dyDescent="0.25">
      <c r="A35" s="5" t="s">
        <v>162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7" spans="1:11" x14ac:dyDescent="0.25">
      <c r="A37" t="s">
        <v>101</v>
      </c>
    </row>
    <row r="39" spans="1:11" x14ac:dyDescent="0.25">
      <c r="A39" t="str">
        <f t="shared" ref="A39:A65" si="1">"$"&amp;I3&amp;" = "&amp;ROUND(B3,5)&amp;"\"</f>
        <v>$B_0 = 2.57\</v>
      </c>
    </row>
    <row r="40" spans="1:11" x14ac:dyDescent="0.25">
      <c r="A40" t="str">
        <f t="shared" si="1"/>
        <v>$B_1 = 0.02283\</v>
      </c>
    </row>
    <row r="41" spans="1:11" x14ac:dyDescent="0.25">
      <c r="A41" t="str">
        <f t="shared" si="1"/>
        <v>$B_2 = 0.00302\</v>
      </c>
    </row>
    <row r="42" spans="1:11" x14ac:dyDescent="0.25">
      <c r="A42" t="str">
        <f t="shared" si="1"/>
        <v>$B_3 = 0.023\</v>
      </c>
    </row>
    <row r="43" spans="1:11" x14ac:dyDescent="0.25">
      <c r="A43" t="str">
        <f t="shared" si="1"/>
        <v>$B_4 = 0.01883\</v>
      </c>
    </row>
    <row r="44" spans="1:11" x14ac:dyDescent="0.25">
      <c r="A44" t="str">
        <f t="shared" si="1"/>
        <v>$B_5 = -0.03496\</v>
      </c>
    </row>
    <row r="45" spans="1:11" x14ac:dyDescent="0.25">
      <c r="A45" t="str">
        <f t="shared" si="1"/>
        <v>$B_6 = -0.00676\</v>
      </c>
    </row>
    <row r="46" spans="1:11" x14ac:dyDescent="0.25">
      <c r="A46" t="str">
        <f t="shared" si="1"/>
        <v>$B_7 = 0.02136\</v>
      </c>
    </row>
    <row r="47" spans="1:11" x14ac:dyDescent="0.25">
      <c r="A47" t="str">
        <f t="shared" si="1"/>
        <v>$B_8 = -1.471\</v>
      </c>
    </row>
    <row r="48" spans="1:11" x14ac:dyDescent="0.25">
      <c r="A48" t="str">
        <f t="shared" si="1"/>
        <v>$B_9 = -0.00057\</v>
      </c>
    </row>
    <row r="49" spans="1:1" x14ac:dyDescent="0.25">
      <c r="A49" t="str">
        <f t="shared" si="1"/>
        <v>$B_10 = -0.0355\</v>
      </c>
    </row>
    <row r="50" spans="1:1" x14ac:dyDescent="0.25">
      <c r="A50" t="str">
        <f t="shared" si="1"/>
        <v>$B_11 = 0.00743\</v>
      </c>
    </row>
    <row r="51" spans="1:1" x14ac:dyDescent="0.25">
      <c r="A51" t="str">
        <f t="shared" si="1"/>
        <v>$B_12 = 0.00013\</v>
      </c>
    </row>
    <row r="52" spans="1:1" x14ac:dyDescent="0.25">
      <c r="A52" t="str">
        <f t="shared" si="1"/>
        <v>$B_13 = -0.02664\</v>
      </c>
    </row>
    <row r="53" spans="1:1" x14ac:dyDescent="0.25">
      <c r="A53" t="str">
        <f t="shared" si="1"/>
        <v>$B_14 = 0.00016\</v>
      </c>
    </row>
    <row r="54" spans="1:1" x14ac:dyDescent="0.25">
      <c r="A54" t="str">
        <f t="shared" si="1"/>
        <v>$B_15 = 0.00008\</v>
      </c>
    </row>
    <row r="55" spans="1:1" x14ac:dyDescent="0.25">
      <c r="A55" t="str">
        <f t="shared" si="1"/>
        <v>$B_16 = -0.2848\</v>
      </c>
    </row>
    <row r="56" spans="1:1" x14ac:dyDescent="0.25">
      <c r="A56" t="str">
        <f t="shared" si="1"/>
        <v>$B_17 = -0.01361\</v>
      </c>
    </row>
    <row r="57" spans="1:1" x14ac:dyDescent="0.25">
      <c r="A57" t="str">
        <f t="shared" si="1"/>
        <v>$B_18 = -0.01194\</v>
      </c>
    </row>
    <row r="58" spans="1:1" x14ac:dyDescent="0.25">
      <c r="A58" t="str">
        <f t="shared" si="1"/>
        <v>$B_19 = 0.00396\</v>
      </c>
    </row>
    <row r="59" spans="1:1" x14ac:dyDescent="0.25">
      <c r="A59" t="str">
        <f t="shared" si="1"/>
        <v>$B_20 = -0.07801\</v>
      </c>
    </row>
    <row r="60" spans="1:1" x14ac:dyDescent="0.25">
      <c r="A60" t="str">
        <f t="shared" si="1"/>
        <v>$B_21 = -0.0256\</v>
      </c>
    </row>
    <row r="61" spans="1:1" x14ac:dyDescent="0.25">
      <c r="A61" t="str">
        <f t="shared" si="1"/>
        <v>$B_22 = -0.7179\</v>
      </c>
    </row>
    <row r="62" spans="1:1" x14ac:dyDescent="0.25">
      <c r="A62" t="str">
        <f t="shared" si="1"/>
        <v>$B_23 = -0.3427\</v>
      </c>
    </row>
    <row r="63" spans="1:1" x14ac:dyDescent="0.25">
      <c r="A63" t="str">
        <f t="shared" si="1"/>
        <v>$B_24 = -0.1734\</v>
      </c>
    </row>
    <row r="66" spans="1:1" x14ac:dyDescent="0.25">
      <c r="A66" t="s">
        <v>56</v>
      </c>
    </row>
    <row r="68" spans="1:1" x14ac:dyDescent="0.25">
      <c r="A68" t="s">
        <v>73</v>
      </c>
    </row>
    <row r="70" spans="1:1" x14ac:dyDescent="0.25">
      <c r="A70" t="str">
        <f>"$"&amp;J3&amp;" = 1$\"</f>
        <v>$x_0 = 1$\</v>
      </c>
    </row>
    <row r="71" spans="1:1" x14ac:dyDescent="0.25">
      <c r="A71" t="str">
        <f t="shared" ref="A71:A94" si="2">"$"&amp;J4&amp;" = "&amp;A4&amp;"\"</f>
        <v>$x_1 = ResidualSugar_MISS\</v>
      </c>
    </row>
    <row r="72" spans="1:1" x14ac:dyDescent="0.25">
      <c r="A72" t="str">
        <f t="shared" si="2"/>
        <v>$x_2 = Chlorides_MISS\</v>
      </c>
    </row>
    <row r="73" spans="1:1" x14ac:dyDescent="0.25">
      <c r="A73" t="str">
        <f t="shared" si="2"/>
        <v>$x_3 = FreeSulfurDioxide_MISS\</v>
      </c>
    </row>
    <row r="74" spans="1:1" x14ac:dyDescent="0.25">
      <c r="A74" t="str">
        <f t="shared" si="2"/>
        <v>$x_4 = TotalSulfurDioxide_MISS\</v>
      </c>
    </row>
    <row r="75" spans="1:1" x14ac:dyDescent="0.25">
      <c r="A75" t="str">
        <f t="shared" si="2"/>
        <v>$x_5 = pH_MISS\</v>
      </c>
    </row>
    <row r="76" spans="1:1" x14ac:dyDescent="0.25">
      <c r="A76" t="str">
        <f t="shared" si="2"/>
        <v>$x_6 = Sulphates_MISS\</v>
      </c>
    </row>
    <row r="77" spans="1:1" x14ac:dyDescent="0.25">
      <c r="A77" t="str">
        <f t="shared" si="2"/>
        <v>$x_7 = Alcohol_MISS\</v>
      </c>
    </row>
    <row r="78" spans="1:1" x14ac:dyDescent="0.25">
      <c r="A78" t="str">
        <f t="shared" si="2"/>
        <v>$x_8 = STARS_MISS\</v>
      </c>
    </row>
    <row r="79" spans="1:1" x14ac:dyDescent="0.25">
      <c r="A79" t="str">
        <f t="shared" si="2"/>
        <v>$x_9 = FixedAcidity_CAP\</v>
      </c>
    </row>
    <row r="80" spans="1:1" x14ac:dyDescent="0.25">
      <c r="A80" t="str">
        <f t="shared" si="2"/>
        <v>$x_10 = VolatileAcidity_CAP\</v>
      </c>
    </row>
    <row r="81" spans="1:1" x14ac:dyDescent="0.25">
      <c r="A81" t="str">
        <f t="shared" si="2"/>
        <v>$x_11 = CitricAcid_CAP\</v>
      </c>
    </row>
    <row r="82" spans="1:1" x14ac:dyDescent="0.25">
      <c r="A82" t="str">
        <f t="shared" si="2"/>
        <v>$x_12 = ResidualSugar_CAP\</v>
      </c>
    </row>
    <row r="83" spans="1:1" x14ac:dyDescent="0.25">
      <c r="A83" t="str">
        <f t="shared" si="2"/>
        <v>$x_13 = Chlorides_CAP\</v>
      </c>
    </row>
    <row r="84" spans="1:1" x14ac:dyDescent="0.25">
      <c r="A84" t="str">
        <f t="shared" si="2"/>
        <v>$x_14 = FreeSulfurDioxide_CAP\</v>
      </c>
    </row>
    <row r="85" spans="1:1" x14ac:dyDescent="0.25">
      <c r="A85" t="str">
        <f t="shared" si="2"/>
        <v>$x_15 = TotalSulfurDioxide_CAP\</v>
      </c>
    </row>
    <row r="86" spans="1:1" x14ac:dyDescent="0.25">
      <c r="A86" t="str">
        <f t="shared" si="2"/>
        <v>$x_16 = Density_CAP\</v>
      </c>
    </row>
    <row r="87" spans="1:1" x14ac:dyDescent="0.25">
      <c r="A87" t="str">
        <f t="shared" si="2"/>
        <v>$x_17 = pH_CAP\</v>
      </c>
    </row>
    <row r="88" spans="1:1" x14ac:dyDescent="0.25">
      <c r="A88" t="str">
        <f t="shared" si="2"/>
        <v>$x_18 = Sulphates_CAP\</v>
      </c>
    </row>
    <row r="89" spans="1:1" x14ac:dyDescent="0.25">
      <c r="A89" t="str">
        <f t="shared" si="2"/>
        <v>$x_19 = Alcohol_CAP\</v>
      </c>
    </row>
    <row r="90" spans="1:1" x14ac:dyDescent="0.25">
      <c r="A90" t="str">
        <f t="shared" si="2"/>
        <v>$x_20 = AcidIndex_CAP\</v>
      </c>
    </row>
    <row r="91" spans="1:1" x14ac:dyDescent="0.25">
      <c r="A91" t="str">
        <f t="shared" si="2"/>
        <v>$x_21 = LabelAppeal_Positive\</v>
      </c>
    </row>
    <row r="92" spans="1:1" x14ac:dyDescent="0.25">
      <c r="A92" t="str">
        <f t="shared" si="2"/>
        <v>$x_22 = STARS_1\</v>
      </c>
    </row>
    <row r="93" spans="1:1" x14ac:dyDescent="0.25">
      <c r="A93" t="str">
        <f t="shared" si="2"/>
        <v>$x_23 = STARS_2\</v>
      </c>
    </row>
    <row r="94" spans="1:1" x14ac:dyDescent="0.25">
      <c r="A94" t="str">
        <f t="shared" si="2"/>
        <v>$x_24 = STARS_3\</v>
      </c>
    </row>
    <row r="97" spans="1:3" x14ac:dyDescent="0.25">
      <c r="A97" t="s">
        <v>170</v>
      </c>
    </row>
    <row r="99" spans="1:3" x14ac:dyDescent="0.25">
      <c r="A99" t="str">
        <f xml:space="preserve"> "The coefficient for " &amp; N8 &amp;  " are highly significant.  For a unit increase in our highly significant variables: \"</f>
        <v>The coefficient for STARS_MISS, VolatileAcidity_CAP, AcidIndex_CAP, STARS_1, STARS_2, STARS_3 are highly significant.  For a unit increase in our highly significant variables: \</v>
      </c>
      <c r="C99" s="3"/>
    </row>
    <row r="101" spans="1:3" x14ac:dyDescent="0.25">
      <c r="A101" t="str">
        <f>"- "&amp;L3&amp;", we expect " &amp; IF(M3&lt;0, " a decrease ", " an increase ") &amp; "of $e^{("&amp;M3&amp;")} = " &amp; ROUND(EXP(M3),6) &amp; "$ in the number of cases of wine that will be sold \"</f>
        <v>- STARS_MISS, we expect  a decrease of $e^{(-1.471)} = 0.229696$ in the number of cases of wine that will be sold \</v>
      </c>
    </row>
    <row r="102" spans="1:3" x14ac:dyDescent="0.25">
      <c r="A102" t="str">
        <f t="shared" ref="A102:A107" si="3">"- "&amp;L4&amp;", we expect " &amp; IF(M4&lt;0, " a decrease ", " an increase ") &amp; "of $e^{("&amp;M4&amp;")} = " &amp; ROUND(EXP(M4),6) &amp; "$ in the number of cases of wine that will be sold \"</f>
        <v>- VolatileAcidity_CAP, we expect  a decrease of $e^{(-0.0355)} = 0.965123$ in the number of cases of wine that will be sold \</v>
      </c>
    </row>
    <row r="103" spans="1:3" x14ac:dyDescent="0.25">
      <c r="A103" t="str">
        <f t="shared" si="3"/>
        <v>- AcidIndex_CAP, we expect  a decrease of $e^{(-0.07801)} = 0.924955$ in the number of cases of wine that will be sold \</v>
      </c>
    </row>
    <row r="104" spans="1:3" x14ac:dyDescent="0.25">
      <c r="A104" t="str">
        <f t="shared" si="3"/>
        <v>- STARS_1, we expect  a decrease of $e^{(-0.7179)} = 0.487776$ in the number of cases of wine that will be sold \</v>
      </c>
    </row>
    <row r="105" spans="1:3" x14ac:dyDescent="0.25">
      <c r="A105" t="str">
        <f t="shared" si="3"/>
        <v>- STARS_2, we expect  a decrease of $e^{(-0.3427)} = 0.709851$ in the number of cases of wine that will be sold \</v>
      </c>
    </row>
    <row r="106" spans="1:3" x14ac:dyDescent="0.25">
      <c r="A106" t="str">
        <f t="shared" si="3"/>
        <v>- STARS_3, we expect  a decrease of $e^{(-0.1734)} = 0.840801$ in the number of cases of wine that will be sold \</v>
      </c>
    </row>
    <row r="109" spans="1:3" x14ac:dyDescent="0.25">
      <c r="A109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poismod1</vt:lpstr>
      <vt:lpstr>fm_qpois</vt:lpstr>
      <vt:lpstr>mod1zip</vt:lpstr>
      <vt:lpstr>poismod2</vt:lpstr>
      <vt:lpstr>mod2qpois</vt:lpstr>
      <vt:lpstr>mod2zip</vt:lpstr>
      <vt:lpstr>nbmod3</vt:lpstr>
      <vt:lpstr>nbmod3zip</vt:lpstr>
      <vt:lpstr>nbmod4</vt:lpstr>
      <vt:lpstr>nbmod4zip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GBMUSER</dc:creator>
  <cp:lastModifiedBy>GBMUSER</cp:lastModifiedBy>
  <dcterms:created xsi:type="dcterms:W3CDTF">2016-07-17T06:38:17Z</dcterms:created>
  <dcterms:modified xsi:type="dcterms:W3CDTF">2016-07-17T08:23:18Z</dcterms:modified>
</cp:coreProperties>
</file>