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nupam Kisku\Desktop\IIT KGP Mtech\1ST YEAR\2nd Sem\"/>
    </mc:Choice>
  </mc:AlternateContent>
  <bookViews>
    <workbookView xWindow="0" yWindow="0" windowWidth="20490" windowHeight="7755" activeTab="7"/>
  </bookViews>
  <sheets>
    <sheet name="Diagram" sheetId="4" r:id="rId1"/>
    <sheet name="Global" sheetId="2" r:id="rId2"/>
    <sheet name="Element 1" sheetId="1" r:id="rId3"/>
    <sheet name="Element 2" sheetId="3" r:id="rId4"/>
    <sheet name="Element 3" sheetId="5" r:id="rId5"/>
    <sheet name="Element 4" sheetId="7" r:id="rId6"/>
    <sheet name="Element 5" sheetId="8" r:id="rId7"/>
    <sheet name="Formula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3" i="2" l="1"/>
  <c r="H74" i="2"/>
  <c r="H75" i="2"/>
  <c r="H76" i="2"/>
  <c r="H77" i="2"/>
  <c r="H78" i="2"/>
  <c r="H79" i="2"/>
  <c r="H72" i="2"/>
  <c r="O9" i="7" a="1"/>
  <c r="O9" i="7" s="1"/>
  <c r="L9" i="7" a="1"/>
  <c r="L9" i="7"/>
  <c r="L10" i="7"/>
  <c r="L11" i="7"/>
  <c r="L12" i="7"/>
  <c r="I10" i="7"/>
  <c r="I9" i="7"/>
  <c r="L3" i="7" a="1"/>
  <c r="L3" i="7" s="1"/>
  <c r="L3" i="8" a="1"/>
  <c r="L3" i="8" s="1"/>
  <c r="L9" i="3" a="1"/>
  <c r="L9" i="3"/>
  <c r="L10" i="3"/>
  <c r="L11" i="3"/>
  <c r="L12" i="3"/>
  <c r="L9" i="5" a="1"/>
  <c r="L9" i="5" s="1"/>
  <c r="I10" i="5"/>
  <c r="I9" i="5"/>
  <c r="L3" i="5" a="1"/>
  <c r="L6" i="5" s="1"/>
  <c r="L3" i="3" a="1"/>
  <c r="L3" i="3" s="1"/>
  <c r="L9" i="1" a="1"/>
  <c r="L9" i="1" s="1"/>
  <c r="I10" i="1"/>
  <c r="I9" i="1"/>
  <c r="L3" i="1" a="1"/>
  <c r="L3" i="1" s="1"/>
  <c r="P57" i="2" a="1"/>
  <c r="P57" i="2" s="1"/>
  <c r="F60" i="2"/>
  <c r="E59" i="2"/>
  <c r="D58" i="2"/>
  <c r="O11" i="7" l="1"/>
  <c r="O10" i="7"/>
  <c r="O12" i="7"/>
  <c r="L6" i="7"/>
  <c r="L4" i="7"/>
  <c r="L5" i="7"/>
  <c r="L6" i="8"/>
  <c r="L4" i="8"/>
  <c r="L9" i="8" s="1" a="1"/>
  <c r="L5" i="8"/>
  <c r="I9" i="8" s="1"/>
  <c r="I10" i="8" s="1"/>
  <c r="L12" i="5"/>
  <c r="L10" i="5"/>
  <c r="L11" i="5"/>
  <c r="L5" i="5"/>
  <c r="L4" i="5"/>
  <c r="L3" i="5"/>
  <c r="L6" i="3"/>
  <c r="L4" i="3"/>
  <c r="L5" i="3"/>
  <c r="I9" i="3" s="1"/>
  <c r="I10" i="3" s="1"/>
  <c r="O9" i="1" a="1"/>
  <c r="O9" i="1" s="1"/>
  <c r="L12" i="1"/>
  <c r="L11" i="1"/>
  <c r="L10" i="1"/>
  <c r="L6" i="1"/>
  <c r="L5" i="1"/>
  <c r="L4" i="1"/>
  <c r="P64" i="2"/>
  <c r="P60" i="2"/>
  <c r="P63" i="2"/>
  <c r="P59" i="2"/>
  <c r="P62" i="2"/>
  <c r="P58" i="2"/>
  <c r="P61" i="2"/>
  <c r="L9" i="8" l="1"/>
  <c r="O9" i="8" s="1" a="1"/>
  <c r="L10" i="8"/>
  <c r="L11" i="8"/>
  <c r="L12" i="8"/>
  <c r="O9" i="3" a="1"/>
  <c r="O12" i="1"/>
  <c r="O10" i="1"/>
  <c r="O11" i="1"/>
  <c r="O9" i="8" l="1"/>
  <c r="O12" i="8"/>
  <c r="O10" i="8"/>
  <c r="O11" i="8"/>
  <c r="O9" i="3"/>
  <c r="O11" i="3"/>
  <c r="O10" i="3"/>
  <c r="O12" i="3"/>
  <c r="O9" i="5" a="1"/>
  <c r="O10" i="5" s="1"/>
  <c r="L15" i="8" l="1" a="1"/>
  <c r="L15" i="7" a="1"/>
  <c r="O12" i="5"/>
  <c r="O9" i="5"/>
  <c r="L15" i="5" s="1" a="1"/>
  <c r="L15" i="3" a="1"/>
  <c r="O11" i="5"/>
  <c r="L18" i="8" l="1"/>
  <c r="L16" i="8"/>
  <c r="L15" i="8"/>
  <c r="L17" i="8"/>
  <c r="L18" i="7"/>
  <c r="L15" i="7"/>
  <c r="L17" i="7"/>
  <c r="L16" i="7"/>
  <c r="L15" i="3"/>
  <c r="L17" i="3"/>
  <c r="L16" i="3"/>
  <c r="L18" i="3"/>
  <c r="L18" i="5"/>
  <c r="L15" i="5"/>
  <c r="L17" i="5"/>
  <c r="L16" i="5"/>
  <c r="C58" i="2" l="1"/>
  <c r="E58" i="2"/>
  <c r="F58" i="2"/>
  <c r="G58" i="2"/>
  <c r="H58" i="2"/>
  <c r="I58" i="2"/>
  <c r="J58" i="2"/>
  <c r="C59" i="2"/>
  <c r="D59" i="2"/>
  <c r="F59" i="2"/>
  <c r="G59" i="2"/>
  <c r="H59" i="2"/>
  <c r="I59" i="2"/>
  <c r="J59" i="2"/>
  <c r="C60" i="2"/>
  <c r="D60" i="2"/>
  <c r="E60" i="2"/>
  <c r="G60" i="2"/>
  <c r="H60" i="2"/>
  <c r="I60" i="2"/>
  <c r="J60" i="2"/>
  <c r="C61" i="2"/>
  <c r="D61" i="2"/>
  <c r="E61" i="2"/>
  <c r="F61" i="2"/>
  <c r="G61" i="2"/>
  <c r="H61" i="2"/>
  <c r="I61" i="2"/>
  <c r="J61" i="2"/>
  <c r="C62" i="2"/>
  <c r="D62" i="2"/>
  <c r="E62" i="2"/>
  <c r="F62" i="2"/>
  <c r="G62" i="2"/>
  <c r="H62" i="2"/>
  <c r="I62" i="2"/>
  <c r="J62" i="2"/>
  <c r="C63" i="2"/>
  <c r="D63" i="2"/>
  <c r="E63" i="2"/>
  <c r="F63" i="2"/>
  <c r="G63" i="2"/>
  <c r="H63" i="2"/>
  <c r="I63" i="2"/>
  <c r="J63" i="2"/>
  <c r="C64" i="2"/>
  <c r="D64" i="2"/>
  <c r="E64" i="2"/>
  <c r="F64" i="2"/>
  <c r="G64" i="2"/>
  <c r="H64" i="2"/>
  <c r="I64" i="2"/>
  <c r="J64" i="2"/>
  <c r="D57" i="2"/>
  <c r="E57" i="2"/>
  <c r="F57" i="2"/>
  <c r="G57" i="2"/>
  <c r="H57" i="2"/>
  <c r="I57" i="2"/>
  <c r="J57" i="2"/>
  <c r="C57" i="2"/>
  <c r="B6" i="8"/>
  <c r="D17" i="8" s="1"/>
  <c r="C4" i="8"/>
  <c r="D12" i="8" s="1"/>
  <c r="B6" i="7"/>
  <c r="B17" i="7" s="1"/>
  <c r="C4" i="7"/>
  <c r="D12" i="7" s="1"/>
  <c r="C4" i="6"/>
  <c r="B4" i="6"/>
  <c r="C10" i="6"/>
  <c r="F8" i="6"/>
  <c r="C8" i="6"/>
  <c r="B8" i="6"/>
  <c r="A8" i="6"/>
  <c r="C7" i="6"/>
  <c r="B7" i="6"/>
  <c r="A7" i="6"/>
  <c r="E3" i="6"/>
  <c r="C3" i="6"/>
  <c r="B3" i="6"/>
  <c r="B6" i="5"/>
  <c r="D17" i="5" s="1"/>
  <c r="C4" i="5"/>
  <c r="D12" i="5" s="1"/>
  <c r="B6" i="3"/>
  <c r="D17" i="3" s="1"/>
  <c r="C4" i="3"/>
  <c r="D12" i="3" s="1"/>
  <c r="B28" i="1" a="1"/>
  <c r="C28" i="1" s="1"/>
  <c r="C4" i="1"/>
  <c r="D11" i="1" s="1"/>
  <c r="C9" i="1"/>
  <c r="C10" i="8" l="1"/>
  <c r="D11" i="8"/>
  <c r="B9" i="8"/>
  <c r="E11" i="8"/>
  <c r="C9" i="8"/>
  <c r="E12" i="8"/>
  <c r="B15" i="8"/>
  <c r="D15" i="8"/>
  <c r="B10" i="8"/>
  <c r="B17" i="8"/>
  <c r="D11" i="7"/>
  <c r="E11" i="7"/>
  <c r="C10" i="7"/>
  <c r="B9" i="7"/>
  <c r="C9" i="7"/>
  <c r="E12" i="7"/>
  <c r="D17" i="7"/>
  <c r="B15" i="7"/>
  <c r="D15" i="7"/>
  <c r="B10" i="7"/>
  <c r="B9" i="5"/>
  <c r="C10" i="5"/>
  <c r="E11" i="5"/>
  <c r="C9" i="5"/>
  <c r="E12" i="5"/>
  <c r="D11" i="5"/>
  <c r="B15" i="5"/>
  <c r="D15" i="5"/>
  <c r="B10" i="5"/>
  <c r="B17" i="5"/>
  <c r="C9" i="3"/>
  <c r="E12" i="3"/>
  <c r="C10" i="3"/>
  <c r="D11" i="3"/>
  <c r="B9" i="3"/>
  <c r="E11" i="3"/>
  <c r="D15" i="3"/>
  <c r="B15" i="3"/>
  <c r="B10" i="3"/>
  <c r="B17" i="3"/>
  <c r="D31" i="1"/>
  <c r="D30" i="1"/>
  <c r="D29" i="1"/>
  <c r="D28" i="1"/>
  <c r="B31" i="1"/>
  <c r="B30" i="1"/>
  <c r="B29" i="1"/>
  <c r="B28" i="1"/>
  <c r="E31" i="1"/>
  <c r="E30" i="1"/>
  <c r="E29" i="1"/>
  <c r="E28" i="1"/>
  <c r="C31" i="1"/>
  <c r="C30" i="1"/>
  <c r="C29" i="1"/>
  <c r="D12" i="1"/>
  <c r="C10" i="1"/>
  <c r="B10" i="1"/>
  <c r="E12" i="1"/>
  <c r="E11" i="1"/>
  <c r="B9" i="1"/>
  <c r="B21" i="8" l="1" a="1"/>
  <c r="E24" i="8" s="1"/>
  <c r="E22" i="8"/>
  <c r="E21" i="8"/>
  <c r="D22" i="8"/>
  <c r="D21" i="8"/>
  <c r="C23" i="8"/>
  <c r="C22" i="8"/>
  <c r="B22" i="8"/>
  <c r="B21" i="8"/>
  <c r="B21" i="7" a="1"/>
  <c r="C24" i="7" s="1"/>
  <c r="C23" i="7"/>
  <c r="C22" i="7"/>
  <c r="C21" i="7"/>
  <c r="B23" i="7"/>
  <c r="B22" i="7"/>
  <c r="B21" i="7"/>
  <c r="E23" i="7"/>
  <c r="E22" i="7"/>
  <c r="E21" i="7"/>
  <c r="D23" i="7"/>
  <c r="D22" i="7"/>
  <c r="D21" i="7"/>
  <c r="B21" i="5" a="1"/>
  <c r="D24" i="5" s="1"/>
  <c r="B21" i="3" a="1"/>
  <c r="E22" i="3" s="1"/>
  <c r="E24" i="3"/>
  <c r="E23" i="3"/>
  <c r="E21" i="3"/>
  <c r="D24" i="3"/>
  <c r="D23" i="3"/>
  <c r="D21" i="3"/>
  <c r="B24" i="3"/>
  <c r="B23" i="3"/>
  <c r="B21" i="3"/>
  <c r="C24" i="3"/>
  <c r="C23" i="3"/>
  <c r="C21" i="3"/>
  <c r="B21" i="1" a="1"/>
  <c r="B24" i="8" l="1"/>
  <c r="C24" i="8"/>
  <c r="D23" i="8"/>
  <c r="E23" i="8"/>
  <c r="C21" i="8"/>
  <c r="B23" i="8"/>
  <c r="D24" i="8"/>
  <c r="B28" i="8" a="1"/>
  <c r="D31" i="8" s="1"/>
  <c r="D24" i="7"/>
  <c r="E24" i="7"/>
  <c r="B24" i="7"/>
  <c r="B28" i="7" a="1"/>
  <c r="B31" i="7" s="1"/>
  <c r="E24" i="5"/>
  <c r="B24" i="5"/>
  <c r="B21" i="5"/>
  <c r="D21" i="5"/>
  <c r="E22" i="5"/>
  <c r="B22" i="5"/>
  <c r="C22" i="5"/>
  <c r="D22" i="5"/>
  <c r="C24" i="5"/>
  <c r="E21" i="5"/>
  <c r="C21" i="5"/>
  <c r="E23" i="5"/>
  <c r="B23" i="5"/>
  <c r="C23" i="5"/>
  <c r="D23" i="5"/>
  <c r="C22" i="3"/>
  <c r="B22" i="3"/>
  <c r="B28" i="3" s="1" a="1"/>
  <c r="D22" i="3"/>
  <c r="B21" i="1"/>
  <c r="D23" i="1"/>
  <c r="C23" i="1"/>
  <c r="E22" i="1"/>
  <c r="B22" i="1"/>
  <c r="D22" i="1"/>
  <c r="C22" i="1"/>
  <c r="D24" i="1"/>
  <c r="E23" i="1"/>
  <c r="D21" i="1"/>
  <c r="C21" i="1"/>
  <c r="B24" i="1"/>
  <c r="E21" i="1"/>
  <c r="C24" i="1"/>
  <c r="E24" i="1"/>
  <c r="B23" i="1"/>
  <c r="E29" i="8" l="1"/>
  <c r="B29" i="8"/>
  <c r="D29" i="8"/>
  <c r="E30" i="8"/>
  <c r="B30" i="8"/>
  <c r="C30" i="8"/>
  <c r="D30" i="8"/>
  <c r="E28" i="8"/>
  <c r="B28" i="8"/>
  <c r="C28" i="8"/>
  <c r="D28" i="8"/>
  <c r="C29" i="8"/>
  <c r="E31" i="8"/>
  <c r="B31" i="8"/>
  <c r="C31" i="8"/>
  <c r="D29" i="7"/>
  <c r="E29" i="7"/>
  <c r="C30" i="7"/>
  <c r="D30" i="7"/>
  <c r="E30" i="7"/>
  <c r="B30" i="7"/>
  <c r="C28" i="7"/>
  <c r="D28" i="7"/>
  <c r="E28" i="7"/>
  <c r="B28" i="7"/>
  <c r="C29" i="7"/>
  <c r="B29" i="7"/>
  <c r="C31" i="7"/>
  <c r="D31" i="7"/>
  <c r="E31" i="7"/>
  <c r="B28" i="5" a="1"/>
  <c r="D31" i="3"/>
  <c r="C31" i="3"/>
  <c r="B31" i="3"/>
  <c r="E31" i="3"/>
  <c r="D30" i="3"/>
  <c r="C30" i="3"/>
  <c r="B30" i="3"/>
  <c r="E30" i="3"/>
  <c r="D29" i="3"/>
  <c r="C29" i="3"/>
  <c r="B29" i="3"/>
  <c r="E29" i="3"/>
  <c r="D28" i="3"/>
  <c r="C28" i="3"/>
  <c r="B28" i="3"/>
  <c r="E28" i="3"/>
  <c r="B6" i="1"/>
  <c r="C30" i="5" l="1"/>
  <c r="B30" i="5"/>
  <c r="E30" i="5"/>
  <c r="D30" i="5"/>
  <c r="C28" i="5"/>
  <c r="E28" i="5"/>
  <c r="C29" i="5"/>
  <c r="B29" i="5"/>
  <c r="E29" i="5"/>
  <c r="D29" i="5"/>
  <c r="B28" i="5"/>
  <c r="D28" i="5"/>
  <c r="C31" i="5"/>
  <c r="B31" i="5"/>
  <c r="E31" i="5"/>
  <c r="D31" i="5"/>
  <c r="D17" i="1"/>
  <c r="B15" i="1"/>
  <c r="B17" i="1"/>
  <c r="D15" i="1"/>
</calcChain>
</file>

<file path=xl/sharedStrings.xml><?xml version="1.0" encoding="utf-8"?>
<sst xmlns="http://schemas.openxmlformats.org/spreadsheetml/2006/main" count="260" uniqueCount="68">
  <si>
    <t>E</t>
  </si>
  <si>
    <t>A</t>
  </si>
  <si>
    <t>L</t>
  </si>
  <si>
    <t>Theta</t>
  </si>
  <si>
    <t>m</t>
  </si>
  <si>
    <t>m2</t>
  </si>
  <si>
    <t>pa</t>
  </si>
  <si>
    <t>AE/L</t>
  </si>
  <si>
    <t>Q</t>
  </si>
  <si>
    <t>K</t>
  </si>
  <si>
    <r>
      <t>Q</t>
    </r>
    <r>
      <rPr>
        <vertAlign val="superscript"/>
        <sz val="11"/>
        <color theme="1"/>
        <rFont val="Calibri"/>
        <family val="2"/>
        <scheme val="minor"/>
      </rPr>
      <t>T</t>
    </r>
  </si>
  <si>
    <t>K global</t>
  </si>
  <si>
    <t>u1</t>
  </si>
  <si>
    <t>v1</t>
  </si>
  <si>
    <t>u2</t>
  </si>
  <si>
    <t>v2</t>
  </si>
  <si>
    <t>K1 Global</t>
  </si>
  <si>
    <t>u3</t>
  </si>
  <si>
    <t>v3</t>
  </si>
  <si>
    <t>u4</t>
  </si>
  <si>
    <t>v4</t>
  </si>
  <si>
    <t>K2 Global</t>
  </si>
  <si>
    <t>K3 Global</t>
  </si>
  <si>
    <t>K4 Global</t>
  </si>
  <si>
    <t>K5 Global</t>
  </si>
  <si>
    <t>tan inverse</t>
  </si>
  <si>
    <t>val</t>
  </si>
  <si>
    <t>rad</t>
  </si>
  <si>
    <t>degree</t>
  </si>
  <si>
    <t>K Global</t>
  </si>
  <si>
    <t>F</t>
  </si>
  <si>
    <t>F1x</t>
  </si>
  <si>
    <t>F1y</t>
  </si>
  <si>
    <t>F2x</t>
  </si>
  <si>
    <t>F2y</t>
  </si>
  <si>
    <t>F3x</t>
  </si>
  <si>
    <t>F3y</t>
  </si>
  <si>
    <t>F4X</t>
  </si>
  <si>
    <t>F4Y</t>
  </si>
  <si>
    <t>Displacement</t>
  </si>
  <si>
    <t>assume</t>
  </si>
  <si>
    <t>u'1</t>
  </si>
  <si>
    <t>v'1</t>
  </si>
  <si>
    <t>u'2</t>
  </si>
  <si>
    <t>v'2</t>
  </si>
  <si>
    <t>strain</t>
  </si>
  <si>
    <t>stress</t>
  </si>
  <si>
    <t>F'1x</t>
  </si>
  <si>
    <t>F'1y</t>
  </si>
  <si>
    <t>F'2x</t>
  </si>
  <si>
    <t>F'2y</t>
  </si>
  <si>
    <t>u'3</t>
  </si>
  <si>
    <t>v'3</t>
  </si>
  <si>
    <t>F'3x</t>
  </si>
  <si>
    <t>F'3y</t>
  </si>
  <si>
    <t>u'4</t>
  </si>
  <si>
    <t>v'4</t>
  </si>
  <si>
    <t>F'4x</t>
  </si>
  <si>
    <t>F'4y</t>
  </si>
  <si>
    <t>F4x</t>
  </si>
  <si>
    <t>F4y</t>
  </si>
  <si>
    <t>Global force vector from FEM</t>
  </si>
  <si>
    <t>Element 1</t>
  </si>
  <si>
    <t>Element 2</t>
  </si>
  <si>
    <t>Element 3</t>
  </si>
  <si>
    <t>Element 4</t>
  </si>
  <si>
    <t>Element 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</si>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</sst>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1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0" xfId="0" applyFill="1"/>
    <xf numFmtId="2" fontId="0" fillId="0" borderId="0" xfId="0" applyNumberFormat="1"/>
    <xf numFmtId="0" fontId="0" fillId="0" borderId="0" xfId="0" applyAlignment="1"/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2" borderId="17" xfId="0" applyFill="1" applyBorder="1" applyAlignment="1"/>
    <xf numFmtId="0" fontId="0" fillId="0" borderId="18" xfId="0" applyNumberFormat="1" applyBorder="1"/>
    <xf numFmtId="0" fontId="0" fillId="0" borderId="19" xfId="0" applyNumberFormat="1" applyBorder="1"/>
    <xf numFmtId="0" fontId="0" fillId="4" borderId="0" xfId="0" applyFill="1"/>
    <xf numFmtId="0" fontId="0" fillId="5" borderId="0" xfId="0" applyFill="1"/>
    <xf numFmtId="11" fontId="0" fillId="5" borderId="0" xfId="0" applyNumberFormat="1" applyFill="1"/>
    <xf numFmtId="0" fontId="0" fillId="7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3" fillId="3" borderId="0" xfId="0" applyFont="1" applyFill="1"/>
    <xf numFmtId="0" fontId="1" fillId="6" borderId="0" xfId="0" applyFont="1" applyFill="1" applyAlignment="1">
      <alignment horizontal="right"/>
    </xf>
    <xf numFmtId="0" fontId="1" fillId="6" borderId="0" xfId="0" applyFont="1" applyFill="1"/>
    <xf numFmtId="2" fontId="1" fillId="6" borderId="0" xfId="0" applyNumberFormat="1" applyFont="1" applyFill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66675</xdr:rowOff>
    </xdr:from>
    <xdr:to>
      <xdr:col>9</xdr:col>
      <xdr:colOff>557270</xdr:colOff>
      <xdr:row>20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66675"/>
          <a:ext cx="5529320" cy="376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2" sqref="O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opLeftCell="A10" workbookViewId="0">
      <selection activeCell="N75" sqref="N75"/>
    </sheetView>
  </sheetViews>
  <sheetFormatPr defaultRowHeight="15" x14ac:dyDescent="0.25"/>
  <cols>
    <col min="3" max="3" width="12" bestFit="1" customWidth="1"/>
    <col min="4" max="4" width="10.7109375" bestFit="1" customWidth="1"/>
    <col min="5" max="8" width="12.7109375" bestFit="1" customWidth="1"/>
    <col min="16" max="16" width="13.28515625" bestFit="1" customWidth="1"/>
  </cols>
  <sheetData>
    <row r="1" spans="3:11" ht="15.75" thickBot="1" x14ac:dyDescent="0.3">
      <c r="C1" s="42" t="s">
        <v>16</v>
      </c>
      <c r="D1" s="42"/>
      <c r="E1" s="42"/>
      <c r="F1" s="42"/>
      <c r="G1" s="42"/>
      <c r="H1" s="42"/>
      <c r="I1" s="42"/>
      <c r="J1" s="42"/>
    </row>
    <row r="2" spans="3:11" x14ac:dyDescent="0.25">
      <c r="C2" s="13">
        <v>166666666.66666666</v>
      </c>
      <c r="D2" s="14">
        <v>0</v>
      </c>
      <c r="E2" s="14">
        <v>-166666666.66666666</v>
      </c>
      <c r="F2" s="15">
        <v>0</v>
      </c>
      <c r="G2" s="4">
        <v>0</v>
      </c>
      <c r="H2" s="4">
        <v>0</v>
      </c>
      <c r="I2" s="4">
        <v>0</v>
      </c>
      <c r="J2" s="5">
        <v>0</v>
      </c>
      <c r="K2" s="21" t="s">
        <v>12</v>
      </c>
    </row>
    <row r="3" spans="3:11" x14ac:dyDescent="0.25">
      <c r="C3" s="16">
        <v>0</v>
      </c>
      <c r="D3" s="2">
        <v>0</v>
      </c>
      <c r="E3" s="2">
        <v>0</v>
      </c>
      <c r="F3" s="17">
        <v>0</v>
      </c>
      <c r="G3" s="2">
        <v>0</v>
      </c>
      <c r="H3" s="2">
        <v>0</v>
      </c>
      <c r="I3" s="2">
        <v>0</v>
      </c>
      <c r="J3" s="7">
        <v>0</v>
      </c>
      <c r="K3" s="21" t="s">
        <v>13</v>
      </c>
    </row>
    <row r="4" spans="3:11" x14ac:dyDescent="0.25">
      <c r="C4" s="16">
        <v>-166666666.66666666</v>
      </c>
      <c r="D4" s="2">
        <v>0</v>
      </c>
      <c r="E4" s="2">
        <v>166666666.66666666</v>
      </c>
      <c r="F4" s="17">
        <v>0</v>
      </c>
      <c r="G4" s="2">
        <v>0</v>
      </c>
      <c r="H4" s="2">
        <v>0</v>
      </c>
      <c r="I4" s="2">
        <v>0</v>
      </c>
      <c r="J4" s="7">
        <v>0</v>
      </c>
      <c r="K4" s="21" t="s">
        <v>14</v>
      </c>
    </row>
    <row r="5" spans="3:11" ht="15.75" thickBot="1" x14ac:dyDescent="0.3">
      <c r="C5" s="18">
        <v>0</v>
      </c>
      <c r="D5" s="19">
        <v>0</v>
      </c>
      <c r="E5" s="19">
        <v>0</v>
      </c>
      <c r="F5" s="20">
        <v>0</v>
      </c>
      <c r="G5" s="2">
        <v>0</v>
      </c>
      <c r="H5" s="2">
        <v>0</v>
      </c>
      <c r="I5" s="2">
        <v>0</v>
      </c>
      <c r="J5" s="7">
        <v>0</v>
      </c>
      <c r="K5" s="21" t="s">
        <v>15</v>
      </c>
    </row>
    <row r="6" spans="3:11" x14ac:dyDescent="0.25">
      <c r="C6" s="6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7">
        <v>0</v>
      </c>
      <c r="K6" t="s">
        <v>17</v>
      </c>
    </row>
    <row r="7" spans="3:11" x14ac:dyDescent="0.25">
      <c r="C7" s="6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7">
        <v>0</v>
      </c>
      <c r="K7" t="s">
        <v>18</v>
      </c>
    </row>
    <row r="8" spans="3:11" x14ac:dyDescent="0.25">
      <c r="C8" s="6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7">
        <v>0</v>
      </c>
      <c r="K8" t="s">
        <v>19</v>
      </c>
    </row>
    <row r="9" spans="3:11" x14ac:dyDescent="0.25">
      <c r="C9" s="8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0">
        <v>0</v>
      </c>
      <c r="K9" t="s">
        <v>20</v>
      </c>
    </row>
    <row r="12" spans="3:11" x14ac:dyDescent="0.25">
      <c r="C12" s="42" t="s">
        <v>21</v>
      </c>
      <c r="D12" s="42"/>
      <c r="E12" s="42"/>
      <c r="F12" s="42"/>
      <c r="G12" s="42"/>
      <c r="H12" s="42"/>
      <c r="I12" s="42"/>
      <c r="J12" s="42"/>
    </row>
    <row r="13" spans="3:11" x14ac:dyDescent="0.25">
      <c r="C13" s="3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5">
        <v>0</v>
      </c>
      <c r="K13" t="s">
        <v>12</v>
      </c>
    </row>
    <row r="14" spans="3:11" ht="15.75" thickBot="1" x14ac:dyDescent="0.3">
      <c r="C14" s="6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7">
        <v>0</v>
      </c>
      <c r="K14" t="s">
        <v>13</v>
      </c>
    </row>
    <row r="15" spans="3:11" x14ac:dyDescent="0.25">
      <c r="C15" s="6">
        <v>0</v>
      </c>
      <c r="D15" s="2">
        <v>0</v>
      </c>
      <c r="E15" s="13">
        <v>9.3811796035311182E-25</v>
      </c>
      <c r="F15" s="14">
        <v>1.531435568635775E-8</v>
      </c>
      <c r="G15" s="14">
        <v>-9.3811796035311182E-25</v>
      </c>
      <c r="H15" s="15">
        <v>-1.531435568635775E-8</v>
      </c>
      <c r="I15" s="2">
        <v>0</v>
      </c>
      <c r="J15" s="7">
        <v>0</v>
      </c>
      <c r="K15" s="21" t="s">
        <v>14</v>
      </c>
    </row>
    <row r="16" spans="3:11" x14ac:dyDescent="0.25">
      <c r="C16" s="6">
        <v>0</v>
      </c>
      <c r="D16" s="2">
        <v>0</v>
      </c>
      <c r="E16" s="16">
        <v>1.531435568635775E-8</v>
      </c>
      <c r="F16" s="2">
        <v>250000000</v>
      </c>
      <c r="G16" s="2">
        <v>-1.531435568635775E-8</v>
      </c>
      <c r="H16" s="17">
        <v>-250000000</v>
      </c>
      <c r="I16" s="2">
        <v>0</v>
      </c>
      <c r="J16" s="7">
        <v>0</v>
      </c>
      <c r="K16" s="21" t="s">
        <v>15</v>
      </c>
    </row>
    <row r="17" spans="3:11" x14ac:dyDescent="0.25">
      <c r="C17" s="6">
        <v>0</v>
      </c>
      <c r="D17" s="2">
        <v>0</v>
      </c>
      <c r="E17" s="16">
        <v>-9.3811796035311182E-25</v>
      </c>
      <c r="F17" s="2">
        <v>-1.531435568635775E-8</v>
      </c>
      <c r="G17" s="2">
        <v>9.3811796035311182E-25</v>
      </c>
      <c r="H17" s="17">
        <v>1.531435568635775E-8</v>
      </c>
      <c r="I17" s="2">
        <v>0</v>
      </c>
      <c r="J17" s="7">
        <v>0</v>
      </c>
      <c r="K17" s="21" t="s">
        <v>17</v>
      </c>
    </row>
    <row r="18" spans="3:11" ht="15.75" thickBot="1" x14ac:dyDescent="0.3">
      <c r="C18" s="6">
        <v>0</v>
      </c>
      <c r="D18" s="2">
        <v>0</v>
      </c>
      <c r="E18" s="18">
        <v>-1.531435568635775E-8</v>
      </c>
      <c r="F18" s="19">
        <v>-250000000</v>
      </c>
      <c r="G18" s="19">
        <v>1.531435568635775E-8</v>
      </c>
      <c r="H18" s="20">
        <v>250000000</v>
      </c>
      <c r="I18" s="2">
        <v>0</v>
      </c>
      <c r="J18" s="7">
        <v>0</v>
      </c>
      <c r="K18" s="21" t="s">
        <v>18</v>
      </c>
    </row>
    <row r="19" spans="3:11" x14ac:dyDescent="0.25">
      <c r="C19" s="6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7">
        <v>0</v>
      </c>
      <c r="K19" t="s">
        <v>19</v>
      </c>
    </row>
    <row r="20" spans="3:11" x14ac:dyDescent="0.25">
      <c r="C20" s="8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10">
        <v>0</v>
      </c>
      <c r="K20" t="s">
        <v>20</v>
      </c>
    </row>
    <row r="23" spans="3:11" x14ac:dyDescent="0.25">
      <c r="C23" s="42" t="s">
        <v>22</v>
      </c>
      <c r="D23" s="42"/>
      <c r="E23" s="42"/>
      <c r="F23" s="42"/>
      <c r="G23" s="42"/>
      <c r="H23" s="42"/>
      <c r="I23" s="42"/>
      <c r="J23" s="42"/>
    </row>
    <row r="24" spans="3:11" x14ac:dyDescent="0.25">
      <c r="C24" s="3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5">
        <v>0</v>
      </c>
      <c r="K24" t="s">
        <v>12</v>
      </c>
    </row>
    <row r="25" spans="3:11" ht="15.75" thickBot="1" x14ac:dyDescent="0.3">
      <c r="C25" s="6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7">
        <v>0</v>
      </c>
      <c r="K25" t="s">
        <v>13</v>
      </c>
    </row>
    <row r="26" spans="3:11" x14ac:dyDescent="0.25">
      <c r="C26" s="6">
        <v>0</v>
      </c>
      <c r="D26" s="2">
        <v>0</v>
      </c>
      <c r="E26" s="13">
        <v>71999999.99999997</v>
      </c>
      <c r="F26" s="15">
        <v>-96000000</v>
      </c>
      <c r="G26" s="2">
        <v>0</v>
      </c>
      <c r="H26" s="2">
        <v>0</v>
      </c>
      <c r="I26" s="13">
        <v>-71999999.99999997</v>
      </c>
      <c r="J26" s="15">
        <v>96000000</v>
      </c>
      <c r="K26" s="21" t="s">
        <v>14</v>
      </c>
    </row>
    <row r="27" spans="3:11" ht="15.75" thickBot="1" x14ac:dyDescent="0.3">
      <c r="C27" s="6">
        <v>0</v>
      </c>
      <c r="D27" s="2">
        <v>0</v>
      </c>
      <c r="E27" s="18">
        <v>-96000000</v>
      </c>
      <c r="F27" s="20">
        <v>128000000.00000004</v>
      </c>
      <c r="G27" s="2">
        <v>0</v>
      </c>
      <c r="H27" s="2">
        <v>0</v>
      </c>
      <c r="I27" s="18">
        <v>96000000</v>
      </c>
      <c r="J27" s="20">
        <v>-128000000.00000004</v>
      </c>
      <c r="K27" s="21" t="s">
        <v>15</v>
      </c>
    </row>
    <row r="28" spans="3:11" x14ac:dyDescent="0.25">
      <c r="C28" s="6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7">
        <v>0</v>
      </c>
      <c r="K28" t="s">
        <v>17</v>
      </c>
    </row>
    <row r="29" spans="3:11" ht="15.75" thickBot="1" x14ac:dyDescent="0.3">
      <c r="C29" s="6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7">
        <v>0</v>
      </c>
      <c r="K29" t="s">
        <v>18</v>
      </c>
    </row>
    <row r="30" spans="3:11" x14ac:dyDescent="0.25">
      <c r="C30" s="6">
        <v>0</v>
      </c>
      <c r="D30" s="2">
        <v>0</v>
      </c>
      <c r="E30" s="13">
        <v>-71999999.99999997</v>
      </c>
      <c r="F30" s="15">
        <v>96000000</v>
      </c>
      <c r="G30" s="2">
        <v>0</v>
      </c>
      <c r="H30" s="2">
        <v>0</v>
      </c>
      <c r="I30" s="13">
        <v>71999999.99999997</v>
      </c>
      <c r="J30" s="15">
        <v>-96000000</v>
      </c>
      <c r="K30" s="21" t="s">
        <v>19</v>
      </c>
    </row>
    <row r="31" spans="3:11" ht="15.75" thickBot="1" x14ac:dyDescent="0.3">
      <c r="C31" s="8">
        <v>0</v>
      </c>
      <c r="D31" s="9">
        <v>0</v>
      </c>
      <c r="E31" s="18">
        <v>96000000</v>
      </c>
      <c r="F31" s="20">
        <v>-128000000.00000004</v>
      </c>
      <c r="G31" s="9">
        <v>0</v>
      </c>
      <c r="H31" s="9">
        <v>0</v>
      </c>
      <c r="I31" s="18">
        <v>-96000000</v>
      </c>
      <c r="J31" s="20">
        <v>128000000.00000004</v>
      </c>
      <c r="K31" s="21" t="s">
        <v>20</v>
      </c>
    </row>
    <row r="34" spans="3:11" x14ac:dyDescent="0.25">
      <c r="C34" s="42" t="s">
        <v>23</v>
      </c>
      <c r="D34" s="42"/>
      <c r="E34" s="42"/>
      <c r="F34" s="42"/>
      <c r="G34" s="42"/>
      <c r="H34" s="42"/>
      <c r="I34" s="42"/>
      <c r="J34" s="42"/>
    </row>
    <row r="35" spans="3:11" x14ac:dyDescent="0.25">
      <c r="C35" s="3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5">
        <v>0</v>
      </c>
      <c r="K35" t="s">
        <v>12</v>
      </c>
    </row>
    <row r="36" spans="3:11" x14ac:dyDescent="0.25">
      <c r="C36" s="6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7">
        <v>0</v>
      </c>
      <c r="K36" t="s">
        <v>13</v>
      </c>
    </row>
    <row r="37" spans="3:11" x14ac:dyDescent="0.25">
      <c r="C37" s="6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7">
        <v>0</v>
      </c>
      <c r="K37" t="s">
        <v>14</v>
      </c>
    </row>
    <row r="38" spans="3:11" ht="15.75" thickBot="1" x14ac:dyDescent="0.3">
      <c r="C38" s="6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7">
        <v>0</v>
      </c>
      <c r="K38" t="s">
        <v>15</v>
      </c>
    </row>
    <row r="39" spans="3:11" x14ac:dyDescent="0.25">
      <c r="C39" s="6">
        <v>0</v>
      </c>
      <c r="D39" s="2">
        <v>0</v>
      </c>
      <c r="E39" s="2">
        <v>0</v>
      </c>
      <c r="F39" s="2">
        <v>0</v>
      </c>
      <c r="G39" s="13">
        <v>333333333.33333331</v>
      </c>
      <c r="H39" s="14">
        <v>-4.0838281830287329E-8</v>
      </c>
      <c r="I39" s="14">
        <v>-333333333.33333331</v>
      </c>
      <c r="J39" s="15">
        <v>4.0838281830287329E-8</v>
      </c>
      <c r="K39" s="21" t="s">
        <v>17</v>
      </c>
    </row>
    <row r="40" spans="3:11" x14ac:dyDescent="0.25">
      <c r="C40" s="6">
        <v>0</v>
      </c>
      <c r="D40" s="2">
        <v>0</v>
      </c>
      <c r="E40" s="2">
        <v>0</v>
      </c>
      <c r="F40" s="2">
        <v>0</v>
      </c>
      <c r="G40" s="16">
        <v>-4.0838281830287329E-8</v>
      </c>
      <c r="H40" s="2">
        <v>5.0032957885499295E-24</v>
      </c>
      <c r="I40" s="2">
        <v>4.0838281830287329E-8</v>
      </c>
      <c r="J40" s="17">
        <v>-5.0032957885499295E-24</v>
      </c>
      <c r="K40" s="21" t="s">
        <v>18</v>
      </c>
    </row>
    <row r="41" spans="3:11" x14ac:dyDescent="0.25">
      <c r="C41" s="6">
        <v>0</v>
      </c>
      <c r="D41" s="2">
        <v>0</v>
      </c>
      <c r="E41" s="2">
        <v>0</v>
      </c>
      <c r="F41" s="2">
        <v>0</v>
      </c>
      <c r="G41" s="16">
        <v>-333333333.33333331</v>
      </c>
      <c r="H41" s="2">
        <v>4.0838281830287329E-8</v>
      </c>
      <c r="I41" s="2">
        <v>333333333.33333331</v>
      </c>
      <c r="J41" s="17">
        <v>-4.0838281830287329E-8</v>
      </c>
      <c r="K41" s="21" t="s">
        <v>19</v>
      </c>
    </row>
    <row r="42" spans="3:11" ht="15.75" thickBot="1" x14ac:dyDescent="0.3">
      <c r="C42" s="8">
        <v>0</v>
      </c>
      <c r="D42" s="9">
        <v>0</v>
      </c>
      <c r="E42" s="9">
        <v>0</v>
      </c>
      <c r="F42" s="9">
        <v>0</v>
      </c>
      <c r="G42" s="18">
        <v>4.0838281830287329E-8</v>
      </c>
      <c r="H42" s="19">
        <v>-5.0032957885499295E-24</v>
      </c>
      <c r="I42" s="19">
        <v>-4.0838281830287329E-8</v>
      </c>
      <c r="J42" s="20">
        <v>5.0032957885499295E-24</v>
      </c>
      <c r="K42" s="21" t="s">
        <v>20</v>
      </c>
    </row>
    <row r="45" spans="3:11" ht="15.75" thickBot="1" x14ac:dyDescent="0.3">
      <c r="C45" s="42" t="s">
        <v>24</v>
      </c>
      <c r="D45" s="42"/>
      <c r="E45" s="42"/>
      <c r="F45" s="42"/>
      <c r="G45" s="42"/>
      <c r="H45" s="42"/>
      <c r="I45" s="42"/>
      <c r="J45" s="42"/>
    </row>
    <row r="46" spans="3:11" x14ac:dyDescent="0.25">
      <c r="C46" s="13">
        <v>72000000.000000015</v>
      </c>
      <c r="D46" s="15">
        <v>96000000</v>
      </c>
      <c r="E46" s="4">
        <v>0</v>
      </c>
      <c r="F46" s="4">
        <v>0</v>
      </c>
      <c r="G46" s="4">
        <v>0</v>
      </c>
      <c r="H46" s="4">
        <v>0</v>
      </c>
      <c r="I46" s="13">
        <v>-72000000.000000015</v>
      </c>
      <c r="J46" s="15">
        <v>-96000000</v>
      </c>
      <c r="K46" s="21" t="s">
        <v>12</v>
      </c>
    </row>
    <row r="47" spans="3:11" ht="15.75" thickBot="1" x14ac:dyDescent="0.3">
      <c r="C47" s="18">
        <v>96000000.000000015</v>
      </c>
      <c r="D47" s="20">
        <v>127999999.99999999</v>
      </c>
      <c r="E47" s="2">
        <v>0</v>
      </c>
      <c r="F47" s="2">
        <v>0</v>
      </c>
      <c r="G47" s="2">
        <v>0</v>
      </c>
      <c r="H47" s="2">
        <v>0</v>
      </c>
      <c r="I47" s="18">
        <v>-96000000.000000015</v>
      </c>
      <c r="J47" s="20">
        <v>-127999999.99999999</v>
      </c>
      <c r="K47" s="21" t="s">
        <v>13</v>
      </c>
    </row>
    <row r="48" spans="3:11" x14ac:dyDescent="0.25">
      <c r="C48" s="6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7">
        <v>0</v>
      </c>
      <c r="K48" t="s">
        <v>14</v>
      </c>
    </row>
    <row r="49" spans="1:17" x14ac:dyDescent="0.25">
      <c r="C49" s="6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7">
        <v>0</v>
      </c>
      <c r="K49" t="s">
        <v>15</v>
      </c>
    </row>
    <row r="50" spans="1:17" x14ac:dyDescent="0.25">
      <c r="C50" s="6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7">
        <v>0</v>
      </c>
      <c r="K50" t="s">
        <v>17</v>
      </c>
    </row>
    <row r="51" spans="1:17" ht="15.75" thickBot="1" x14ac:dyDescent="0.3">
      <c r="C51" s="6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7">
        <v>0</v>
      </c>
      <c r="K51" t="s">
        <v>18</v>
      </c>
    </row>
    <row r="52" spans="1:17" x14ac:dyDescent="0.25">
      <c r="C52" s="13">
        <v>-72000000.000000015</v>
      </c>
      <c r="D52" s="15">
        <v>-96000000</v>
      </c>
      <c r="E52" s="2">
        <v>0</v>
      </c>
      <c r="F52" s="2">
        <v>0</v>
      </c>
      <c r="G52" s="2">
        <v>0</v>
      </c>
      <c r="H52" s="2">
        <v>0</v>
      </c>
      <c r="I52" s="13">
        <v>72000000.000000015</v>
      </c>
      <c r="J52" s="15">
        <v>96000000</v>
      </c>
      <c r="K52" s="21" t="s">
        <v>19</v>
      </c>
    </row>
    <row r="53" spans="1:17" ht="15.75" thickBot="1" x14ac:dyDescent="0.3">
      <c r="C53" s="18">
        <v>-96000000.000000015</v>
      </c>
      <c r="D53" s="20">
        <v>-127999999.99999999</v>
      </c>
      <c r="E53" s="9">
        <v>0</v>
      </c>
      <c r="F53" s="9">
        <v>0</v>
      </c>
      <c r="G53" s="9">
        <v>0</v>
      </c>
      <c r="H53" s="9">
        <v>0</v>
      </c>
      <c r="I53" s="18">
        <v>96000000.000000015</v>
      </c>
      <c r="J53" s="20">
        <v>127999999.99999999</v>
      </c>
      <c r="K53" s="21" t="s">
        <v>20</v>
      </c>
    </row>
    <row r="55" spans="1:17" x14ac:dyDescent="0.25">
      <c r="A55" s="21" t="s">
        <v>40</v>
      </c>
    </row>
    <row r="56" spans="1:17" x14ac:dyDescent="0.25">
      <c r="A56">
        <v>1E+20</v>
      </c>
      <c r="C56" s="42" t="s">
        <v>29</v>
      </c>
      <c r="D56" s="42"/>
      <c r="E56" s="42"/>
      <c r="F56" s="42"/>
      <c r="G56" s="42"/>
      <c r="H56" s="42"/>
      <c r="I56" s="42"/>
      <c r="J56" s="42"/>
      <c r="M56" s="39" t="s">
        <v>30</v>
      </c>
      <c r="N56" s="40"/>
      <c r="P56" s="27" t="s">
        <v>39</v>
      </c>
      <c r="Q56" s="23"/>
    </row>
    <row r="57" spans="1:17" x14ac:dyDescent="0.25">
      <c r="C57" s="3">
        <f>C2+C13+C24+C35+C46</f>
        <v>238666666.66666669</v>
      </c>
      <c r="D57" s="4">
        <f t="shared" ref="D57:J57" si="0">D2+D13+D24+D35+D46</f>
        <v>96000000</v>
      </c>
      <c r="E57" s="4">
        <f t="shared" si="0"/>
        <v>-166666666.66666666</v>
      </c>
      <c r="F57" s="4">
        <f t="shared" si="0"/>
        <v>0</v>
      </c>
      <c r="G57" s="4">
        <f t="shared" si="0"/>
        <v>0</v>
      </c>
      <c r="H57" s="4">
        <f t="shared" si="0"/>
        <v>0</v>
      </c>
      <c r="I57" s="4">
        <f t="shared" si="0"/>
        <v>-72000000.000000015</v>
      </c>
      <c r="J57" s="5">
        <f t="shared" si="0"/>
        <v>-96000000</v>
      </c>
      <c r="K57" s="21" t="s">
        <v>12</v>
      </c>
      <c r="M57" s="25" t="s">
        <v>31</v>
      </c>
      <c r="N57" s="7">
        <v>0</v>
      </c>
      <c r="P57" s="28">
        <f t="array" ref="P57:P64">MMULT(MINVERSE(C57:J64),N57:N64)</f>
        <v>9.1886134119424181E-21</v>
      </c>
    </row>
    <row r="58" spans="1:17" x14ac:dyDescent="0.25">
      <c r="C58" s="6">
        <f t="shared" ref="C58:J58" si="1">C3+C14+C25+C36+C47</f>
        <v>96000000.000000015</v>
      </c>
      <c r="D58" s="24">
        <f>D3+D14+D25+D36+D47+A56</f>
        <v>1.0000000000012799E+20</v>
      </c>
      <c r="E58" s="2">
        <f t="shared" si="1"/>
        <v>0</v>
      </c>
      <c r="F58" s="2">
        <f t="shared" si="1"/>
        <v>0</v>
      </c>
      <c r="G58" s="2">
        <f t="shared" si="1"/>
        <v>0</v>
      </c>
      <c r="H58" s="2">
        <f t="shared" si="1"/>
        <v>0</v>
      </c>
      <c r="I58" s="2">
        <f t="shared" si="1"/>
        <v>-96000000.000000015</v>
      </c>
      <c r="J58" s="7">
        <f t="shared" si="1"/>
        <v>-127999999.99999999</v>
      </c>
      <c r="K58" s="21" t="s">
        <v>13</v>
      </c>
      <c r="M58" s="25" t="s">
        <v>32</v>
      </c>
      <c r="N58" s="7">
        <v>0</v>
      </c>
      <c r="P58" s="28">
        <v>2.0419140915445167E-32</v>
      </c>
    </row>
    <row r="59" spans="1:17" x14ac:dyDescent="0.25">
      <c r="C59" s="6">
        <f t="shared" ref="C59:J59" si="2">C4+C15+C26+C37+C48</f>
        <v>-166666666.66666666</v>
      </c>
      <c r="D59" s="2">
        <f t="shared" si="2"/>
        <v>0</v>
      </c>
      <c r="E59" s="24">
        <f>E4+E15+E26+E37+E48+A56</f>
        <v>1.0000000000023867E+20</v>
      </c>
      <c r="F59" s="2">
        <f t="shared" si="2"/>
        <v>-95999999.999999985</v>
      </c>
      <c r="G59" s="2">
        <f t="shared" si="2"/>
        <v>-9.3811796035311182E-25</v>
      </c>
      <c r="H59" s="2">
        <f t="shared" si="2"/>
        <v>-1.531435568635775E-8</v>
      </c>
      <c r="I59" s="2">
        <f t="shared" si="2"/>
        <v>-71999999.99999997</v>
      </c>
      <c r="J59" s="7">
        <f t="shared" si="2"/>
        <v>96000000</v>
      </c>
      <c r="K59" s="21" t="s">
        <v>14</v>
      </c>
      <c r="M59" s="25" t="s">
        <v>33</v>
      </c>
      <c r="N59" s="7">
        <v>0</v>
      </c>
      <c r="P59" s="28">
        <v>4.0389678347266422E-43</v>
      </c>
    </row>
    <row r="60" spans="1:17" x14ac:dyDescent="0.25">
      <c r="C60" s="6">
        <f t="shared" ref="C60:J60" si="3">C5+C16+C27+C38+C49</f>
        <v>0</v>
      </c>
      <c r="D60" s="2">
        <f t="shared" si="3"/>
        <v>0</v>
      </c>
      <c r="E60" s="2">
        <f t="shared" si="3"/>
        <v>-95999999.999999985</v>
      </c>
      <c r="F60" s="24">
        <f>F5+F16+F27+F38+F49+A56</f>
        <v>1.00000000000378E+20</v>
      </c>
      <c r="G60" s="2">
        <f t="shared" si="3"/>
        <v>-1.531435568635775E-8</v>
      </c>
      <c r="H60" s="2">
        <f t="shared" si="3"/>
        <v>-250000000</v>
      </c>
      <c r="I60" s="2">
        <f t="shared" si="3"/>
        <v>96000000</v>
      </c>
      <c r="J60" s="7">
        <f t="shared" si="3"/>
        <v>-128000000.00000004</v>
      </c>
      <c r="K60" s="21" t="s">
        <v>15</v>
      </c>
      <c r="M60" s="25" t="s">
        <v>34</v>
      </c>
      <c r="N60" s="7">
        <v>0</v>
      </c>
      <c r="P60" s="28">
        <v>-5.0000000000000004E-16</v>
      </c>
    </row>
    <row r="61" spans="1:17" x14ac:dyDescent="0.25">
      <c r="C61" s="6">
        <f t="shared" ref="C61:J61" si="4">C6+C17+C28+C39+C50</f>
        <v>0</v>
      </c>
      <c r="D61" s="2">
        <f t="shared" si="4"/>
        <v>0</v>
      </c>
      <c r="E61" s="2">
        <f t="shared" si="4"/>
        <v>-9.3811796035311182E-25</v>
      </c>
      <c r="F61" s="2">
        <f t="shared" si="4"/>
        <v>-1.531435568635775E-8</v>
      </c>
      <c r="G61" s="2">
        <f t="shared" si="4"/>
        <v>333333333.33333331</v>
      </c>
      <c r="H61" s="2">
        <f t="shared" si="4"/>
        <v>-2.5523926143929579E-8</v>
      </c>
      <c r="I61" s="2">
        <f t="shared" si="4"/>
        <v>-333333333.33333331</v>
      </c>
      <c r="J61" s="7">
        <f t="shared" si="4"/>
        <v>4.0838281830287329E-8</v>
      </c>
      <c r="K61" s="21" t="s">
        <v>17</v>
      </c>
      <c r="M61" s="25" t="s">
        <v>35</v>
      </c>
      <c r="N61" s="7">
        <v>0</v>
      </c>
      <c r="P61" s="28">
        <v>3.3334388322280657E-16</v>
      </c>
    </row>
    <row r="62" spans="1:17" x14ac:dyDescent="0.25">
      <c r="C62" s="6">
        <f t="shared" ref="C62:J62" si="5">C7+C18+C29+C40+C51</f>
        <v>0</v>
      </c>
      <c r="D62" s="2">
        <f t="shared" si="5"/>
        <v>0</v>
      </c>
      <c r="E62" s="2">
        <f t="shared" si="5"/>
        <v>-1.531435568635775E-8</v>
      </c>
      <c r="F62" s="2">
        <f t="shared" si="5"/>
        <v>-250000000</v>
      </c>
      <c r="G62" s="2">
        <f t="shared" si="5"/>
        <v>-2.5523926143929579E-8</v>
      </c>
      <c r="H62" s="2">
        <f t="shared" si="5"/>
        <v>250000000</v>
      </c>
      <c r="I62" s="2">
        <f t="shared" si="5"/>
        <v>4.0838281830287329E-8</v>
      </c>
      <c r="J62" s="7">
        <f t="shared" si="5"/>
        <v>-5.0032957885499295E-24</v>
      </c>
      <c r="K62" s="21" t="s">
        <v>18</v>
      </c>
      <c r="M62" s="25" t="s">
        <v>36</v>
      </c>
      <c r="N62" s="7">
        <v>-50000</v>
      </c>
      <c r="P62" s="28">
        <v>-2.0000000000049999E-4</v>
      </c>
    </row>
    <row r="63" spans="1:17" x14ac:dyDescent="0.25">
      <c r="C63" s="6">
        <f t="shared" ref="C63:J63" si="6">C8+C19+C30+C41+C52</f>
        <v>-72000000.000000015</v>
      </c>
      <c r="D63" s="2">
        <f t="shared" si="6"/>
        <v>-96000000</v>
      </c>
      <c r="E63" s="2">
        <f t="shared" si="6"/>
        <v>-71999999.99999997</v>
      </c>
      <c r="F63" s="2">
        <f t="shared" si="6"/>
        <v>96000000</v>
      </c>
      <c r="G63" s="2">
        <f t="shared" si="6"/>
        <v>-333333333.33333331</v>
      </c>
      <c r="H63" s="2">
        <f t="shared" si="6"/>
        <v>4.0838281830287329E-8</v>
      </c>
      <c r="I63" s="2">
        <f t="shared" si="6"/>
        <v>477333333.33333325</v>
      </c>
      <c r="J63" s="7">
        <f t="shared" si="6"/>
        <v>0</v>
      </c>
      <c r="K63" s="21" t="s">
        <v>19</v>
      </c>
      <c r="M63" s="25" t="s">
        <v>37</v>
      </c>
      <c r="N63" s="7">
        <v>0</v>
      </c>
      <c r="P63" s="28">
        <v>3.3335919757849295E-16</v>
      </c>
    </row>
    <row r="64" spans="1:17" x14ac:dyDescent="0.25">
      <c r="C64" s="8">
        <f t="shared" ref="C64:J64" si="7">C9+C20+C31+C42+C53</f>
        <v>-96000000.000000015</v>
      </c>
      <c r="D64" s="9">
        <f t="shared" si="7"/>
        <v>-127999999.99999999</v>
      </c>
      <c r="E64" s="9">
        <f t="shared" si="7"/>
        <v>96000000</v>
      </c>
      <c r="F64" s="9">
        <f t="shared" si="7"/>
        <v>-128000000.00000004</v>
      </c>
      <c r="G64" s="9">
        <f t="shared" si="7"/>
        <v>4.0838281830287329E-8</v>
      </c>
      <c r="H64" s="9">
        <f t="shared" si="7"/>
        <v>-5.0032957885499295E-24</v>
      </c>
      <c r="I64" s="9">
        <f t="shared" si="7"/>
        <v>0</v>
      </c>
      <c r="J64" s="10">
        <f t="shared" si="7"/>
        <v>256000000.00000003</v>
      </c>
      <c r="K64" s="21" t="s">
        <v>20</v>
      </c>
      <c r="M64" s="26" t="s">
        <v>38</v>
      </c>
      <c r="N64" s="10">
        <v>0</v>
      </c>
      <c r="P64" s="29">
        <v>-2.4999655426997066E-16</v>
      </c>
    </row>
    <row r="70" spans="2:11" x14ac:dyDescent="0.25">
      <c r="C70" s="41" t="s">
        <v>61</v>
      </c>
      <c r="D70" s="41"/>
      <c r="E70" s="41"/>
    </row>
    <row r="71" spans="2:11" x14ac:dyDescent="0.25">
      <c r="C71" s="35" t="s">
        <v>62</v>
      </c>
      <c r="D71" s="35" t="s">
        <v>63</v>
      </c>
      <c r="E71" s="35" t="s">
        <v>64</v>
      </c>
      <c r="F71" s="35" t="s">
        <v>65</v>
      </c>
      <c r="G71" s="35" t="s">
        <v>66</v>
      </c>
      <c r="H71" s="30" t="s">
        <v>67</v>
      </c>
    </row>
    <row r="72" spans="2:11" x14ac:dyDescent="0.25">
      <c r="B72" s="34" t="s">
        <v>31</v>
      </c>
      <c r="C72">
        <v>1.5314355686570697E-12</v>
      </c>
      <c r="D72">
        <v>0</v>
      </c>
      <c r="E72">
        <v>0</v>
      </c>
      <c r="F72">
        <v>0</v>
      </c>
      <c r="G72">
        <v>-1.5314355686507317E-12</v>
      </c>
      <c r="H72">
        <f>SUM(C72:G72)</f>
        <v>6.337948326260796E-24</v>
      </c>
      <c r="K72" s="22">
        <v>6.337948326260796E-24</v>
      </c>
    </row>
    <row r="73" spans="2:11" x14ac:dyDescent="0.25">
      <c r="B73" s="34" t="s">
        <v>32</v>
      </c>
      <c r="C73">
        <v>0</v>
      </c>
      <c r="D73">
        <v>0</v>
      </c>
      <c r="E73">
        <v>0</v>
      </c>
      <c r="F73">
        <v>0</v>
      </c>
      <c r="G73">
        <v>-2.0419140915343085E-12</v>
      </c>
      <c r="H73">
        <f t="shared" ref="H73:H79" si="8">SUM(C73:G73)</f>
        <v>-2.0419140915343085E-12</v>
      </c>
      <c r="K73" s="22">
        <v>-2.0419140915343085E-12</v>
      </c>
    </row>
    <row r="74" spans="2:11" x14ac:dyDescent="0.25">
      <c r="B74" s="34" t="s">
        <v>33</v>
      </c>
      <c r="C74">
        <v>-1.5314355686570697E-12</v>
      </c>
      <c r="D74">
        <v>3.06287113727155E-12</v>
      </c>
      <c r="E74">
        <v>-1.5314355686648915E-12</v>
      </c>
      <c r="F74">
        <v>0</v>
      </c>
      <c r="G74">
        <v>0</v>
      </c>
      <c r="H74">
        <f t="shared" si="8"/>
        <v>-5.0411165338851802E-23</v>
      </c>
      <c r="K74" s="22">
        <v>-5.0411165338851802E-23</v>
      </c>
    </row>
    <row r="75" spans="2:11" x14ac:dyDescent="0.25">
      <c r="B75" s="36" t="s">
        <v>34</v>
      </c>
      <c r="C75" s="37">
        <v>0</v>
      </c>
      <c r="D75" s="37">
        <v>50000</v>
      </c>
      <c r="E75" s="37">
        <v>2.0419140915531895E-12</v>
      </c>
      <c r="F75" s="37">
        <v>0</v>
      </c>
      <c r="G75" s="37">
        <v>0</v>
      </c>
      <c r="H75" s="37">
        <f t="shared" si="8"/>
        <v>50000</v>
      </c>
      <c r="I75" s="37"/>
      <c r="J75" s="37"/>
      <c r="K75" s="38">
        <v>50000</v>
      </c>
    </row>
    <row r="76" spans="2:11" x14ac:dyDescent="0.25">
      <c r="B76" s="34" t="s">
        <v>35</v>
      </c>
      <c r="C76">
        <v>0</v>
      </c>
      <c r="D76">
        <v>-3.06287113727155E-12</v>
      </c>
      <c r="E76">
        <v>0</v>
      </c>
      <c r="F76">
        <v>3.06287113727155E-12</v>
      </c>
      <c r="G76">
        <v>0</v>
      </c>
      <c r="H76">
        <f t="shared" si="8"/>
        <v>0</v>
      </c>
      <c r="K76" s="22">
        <v>0</v>
      </c>
    </row>
    <row r="77" spans="2:11" x14ac:dyDescent="0.25">
      <c r="B77" s="36" t="s">
        <v>36</v>
      </c>
      <c r="C77" s="37">
        <v>0</v>
      </c>
      <c r="D77" s="37">
        <v>-50000</v>
      </c>
      <c r="E77" s="37">
        <v>0</v>
      </c>
      <c r="F77" s="37">
        <v>-3.7524718414124473E-28</v>
      </c>
      <c r="G77" s="37">
        <v>0</v>
      </c>
      <c r="H77" s="37">
        <f t="shared" si="8"/>
        <v>-50000</v>
      </c>
      <c r="I77" s="37"/>
      <c r="J77" s="37"/>
      <c r="K77" s="38">
        <v>-50000</v>
      </c>
    </row>
    <row r="78" spans="2:11" x14ac:dyDescent="0.25">
      <c r="B78" s="34" t="s">
        <v>59</v>
      </c>
      <c r="C78">
        <v>0</v>
      </c>
      <c r="D78">
        <v>0</v>
      </c>
      <c r="E78">
        <v>1.5314355686648915E-12</v>
      </c>
      <c r="F78">
        <v>-3.06287113727155E-12</v>
      </c>
      <c r="G78">
        <v>1.5314355686507317E-12</v>
      </c>
      <c r="H78">
        <f t="shared" si="8"/>
        <v>4.4073217012591006E-23</v>
      </c>
      <c r="K78" s="22">
        <v>4.4073217012591006E-23</v>
      </c>
    </row>
    <row r="79" spans="2:11" x14ac:dyDescent="0.25">
      <c r="B79" s="34" t="s">
        <v>60</v>
      </c>
      <c r="C79">
        <v>0</v>
      </c>
      <c r="D79">
        <v>0</v>
      </c>
      <c r="E79">
        <v>-2.0419140915531895E-12</v>
      </c>
      <c r="F79">
        <v>3.7524718414124473E-28</v>
      </c>
      <c r="G79">
        <v>2.0419140915343085E-12</v>
      </c>
      <c r="H79">
        <f t="shared" si="8"/>
        <v>-1.8880559040236246E-23</v>
      </c>
      <c r="K79" s="22">
        <v>-1.8880559040236246E-23</v>
      </c>
    </row>
  </sheetData>
  <mergeCells count="8">
    <mergeCell ref="M56:N56"/>
    <mergeCell ref="C70:E70"/>
    <mergeCell ref="C1:J1"/>
    <mergeCell ref="C12:J12"/>
    <mergeCell ref="C23:J23"/>
    <mergeCell ref="C34:J34"/>
    <mergeCell ref="C45:J45"/>
    <mergeCell ref="C56:J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J18" sqref="J18"/>
    </sheetView>
  </sheetViews>
  <sheetFormatPr defaultRowHeight="15" x14ac:dyDescent="0.25"/>
  <cols>
    <col min="2" max="2" width="12.7109375" bestFit="1" customWidth="1"/>
    <col min="3" max="3" width="9.28515625" bestFit="1" customWidth="1"/>
    <col min="4" max="4" width="12.7109375" bestFit="1" customWidth="1"/>
    <col min="5" max="5" width="9.28515625" bestFit="1" customWidth="1"/>
    <col min="7" max="8" width="9.140625" customWidth="1"/>
    <col min="9" max="9" width="12.7109375" customWidth="1"/>
    <col min="10" max="11" width="9.140625" customWidth="1"/>
    <col min="12" max="12" width="12.7109375" customWidth="1"/>
    <col min="13" max="14" width="9.140625" customWidth="1"/>
    <col min="15" max="15" width="12.7109375" customWidth="1"/>
    <col min="16" max="16" width="9.140625" customWidth="1"/>
  </cols>
  <sheetData>
    <row r="1" spans="1:15" x14ac:dyDescent="0.25">
      <c r="A1" s="1" t="s">
        <v>0</v>
      </c>
      <c r="B1" s="12">
        <v>100000000000</v>
      </c>
      <c r="C1" t="s">
        <v>6</v>
      </c>
    </row>
    <row r="2" spans="1:15" x14ac:dyDescent="0.25">
      <c r="A2" s="1" t="s">
        <v>1</v>
      </c>
      <c r="B2">
        <v>0.01</v>
      </c>
      <c r="C2" t="s">
        <v>5</v>
      </c>
      <c r="H2" s="45" t="s">
        <v>39</v>
      </c>
      <c r="I2" s="46"/>
    </row>
    <row r="3" spans="1:15" x14ac:dyDescent="0.25">
      <c r="A3" s="1" t="s">
        <v>2</v>
      </c>
      <c r="B3">
        <v>6</v>
      </c>
      <c r="C3" t="s">
        <v>4</v>
      </c>
      <c r="H3" s="6" t="s">
        <v>12</v>
      </c>
      <c r="I3" s="7">
        <v>9.1886134119424181E-21</v>
      </c>
      <c r="K3" s="3" t="s">
        <v>41</v>
      </c>
      <c r="L3" s="5">
        <f t="array" ref="L3:L6">MMULT(B9:E12,I3:I6)</f>
        <v>9.1886134119424181E-21</v>
      </c>
    </row>
    <row r="4" spans="1:15" x14ac:dyDescent="0.25">
      <c r="A4" s="1" t="s">
        <v>3</v>
      </c>
      <c r="B4">
        <v>0</v>
      </c>
      <c r="C4">
        <f>RADIANS(B4)</f>
        <v>0</v>
      </c>
      <c r="H4" s="6" t="s">
        <v>13</v>
      </c>
      <c r="I4" s="7">
        <v>2.0419140915445167E-32</v>
      </c>
      <c r="K4" s="6" t="s">
        <v>42</v>
      </c>
      <c r="L4" s="7">
        <v>2.0419140915445167E-32</v>
      </c>
    </row>
    <row r="5" spans="1:15" x14ac:dyDescent="0.25">
      <c r="H5" s="6" t="s">
        <v>14</v>
      </c>
      <c r="I5" s="7">
        <v>4.0389678347266422E-43</v>
      </c>
      <c r="K5" s="6" t="s">
        <v>43</v>
      </c>
      <c r="L5" s="7">
        <v>4.0389678347266422E-43</v>
      </c>
    </row>
    <row r="6" spans="1:15" x14ac:dyDescent="0.25">
      <c r="A6" s="1" t="s">
        <v>7</v>
      </c>
      <c r="B6">
        <f>(B2*B1)/B3</f>
        <v>166666666.66666666</v>
      </c>
      <c r="H6" s="8" t="s">
        <v>15</v>
      </c>
      <c r="I6" s="10">
        <v>-5.0000000000000004E-16</v>
      </c>
      <c r="K6" s="8" t="s">
        <v>44</v>
      </c>
      <c r="L6" s="10">
        <v>-5.0000000000000004E-16</v>
      </c>
    </row>
    <row r="8" spans="1:15" x14ac:dyDescent="0.25">
      <c r="B8" s="43" t="s">
        <v>8</v>
      </c>
      <c r="C8" s="43"/>
      <c r="D8" s="43"/>
      <c r="E8" s="43"/>
    </row>
    <row r="9" spans="1:15" x14ac:dyDescent="0.25">
      <c r="B9" s="3">
        <f>COS(C4)</f>
        <v>1</v>
      </c>
      <c r="C9" s="4">
        <f>SIN(C4)</f>
        <v>0</v>
      </c>
      <c r="D9" s="4">
        <v>0</v>
      </c>
      <c r="E9" s="5">
        <v>0</v>
      </c>
      <c r="H9" s="31" t="s">
        <v>45</v>
      </c>
      <c r="I9" s="31">
        <f>(L5-L3)/B3</f>
        <v>-1.5314355686570697E-21</v>
      </c>
      <c r="K9" s="33" t="s">
        <v>47</v>
      </c>
      <c r="L9">
        <f t="array" ref="L9:L12">MMULT(B15:E18,L3:L6)</f>
        <v>1.5314355686570697E-12</v>
      </c>
      <c r="N9" s="33" t="s">
        <v>31</v>
      </c>
      <c r="O9">
        <f t="array" ref="O9:O12">MMULT(TRANSPOSE(B9:E12),L9:L12)</f>
        <v>1.5314355686570697E-12</v>
      </c>
    </row>
    <row r="10" spans="1:15" x14ac:dyDescent="0.25">
      <c r="B10" s="6">
        <f>-SIN(C4)</f>
        <v>0</v>
      </c>
      <c r="C10" s="2">
        <f>COS(C4)</f>
        <v>1</v>
      </c>
      <c r="D10" s="2">
        <v>0</v>
      </c>
      <c r="E10" s="7">
        <v>0</v>
      </c>
      <c r="H10" s="31" t="s">
        <v>46</v>
      </c>
      <c r="I10" s="32">
        <f>I9*B1</f>
        <v>-1.5314355686570697E-10</v>
      </c>
      <c r="K10" s="33" t="s">
        <v>48</v>
      </c>
      <c r="L10">
        <v>0</v>
      </c>
      <c r="N10" s="33" t="s">
        <v>32</v>
      </c>
      <c r="O10">
        <v>0</v>
      </c>
    </row>
    <row r="11" spans="1:15" x14ac:dyDescent="0.25">
      <c r="B11" s="6">
        <v>0</v>
      </c>
      <c r="C11" s="2">
        <v>0</v>
      </c>
      <c r="D11" s="2">
        <f>COS(C4)</f>
        <v>1</v>
      </c>
      <c r="E11" s="7">
        <f>SIN(C4)</f>
        <v>0</v>
      </c>
      <c r="K11" s="33" t="s">
        <v>49</v>
      </c>
      <c r="L11">
        <v>-1.5314355686570697E-12</v>
      </c>
      <c r="N11" s="33" t="s">
        <v>33</v>
      </c>
      <c r="O11">
        <v>-1.5314355686570697E-12</v>
      </c>
    </row>
    <row r="12" spans="1:15" x14ac:dyDescent="0.25">
      <c r="B12" s="8">
        <v>0</v>
      </c>
      <c r="C12" s="9">
        <v>0</v>
      </c>
      <c r="D12" s="9">
        <f>-SIN(C4)</f>
        <v>0</v>
      </c>
      <c r="E12" s="10">
        <f>COS(C4)</f>
        <v>1</v>
      </c>
      <c r="K12" s="33" t="s">
        <v>50</v>
      </c>
      <c r="L12">
        <v>0</v>
      </c>
      <c r="N12" s="33" t="s">
        <v>34</v>
      </c>
      <c r="O12">
        <v>0</v>
      </c>
    </row>
    <row r="14" spans="1:15" x14ac:dyDescent="0.25">
      <c r="B14" s="42" t="s">
        <v>9</v>
      </c>
      <c r="C14" s="42"/>
      <c r="D14" s="42"/>
      <c r="E14" s="42"/>
    </row>
    <row r="15" spans="1:15" x14ac:dyDescent="0.25">
      <c r="B15" s="3">
        <f>B6</f>
        <v>166666666.66666666</v>
      </c>
      <c r="C15" s="4">
        <v>0</v>
      </c>
      <c r="D15" s="4">
        <f>-B6</f>
        <v>-166666666.66666666</v>
      </c>
      <c r="E15" s="5">
        <v>0</v>
      </c>
    </row>
    <row r="16" spans="1:15" x14ac:dyDescent="0.25">
      <c r="B16" s="6">
        <v>0</v>
      </c>
      <c r="C16" s="11">
        <v>0</v>
      </c>
      <c r="D16" s="2">
        <v>0</v>
      </c>
      <c r="E16" s="7">
        <v>0</v>
      </c>
    </row>
    <row r="17" spans="2:6" x14ac:dyDescent="0.25">
      <c r="B17" s="6">
        <f>-B6</f>
        <v>-166666666.66666666</v>
      </c>
      <c r="C17" s="11">
        <v>0</v>
      </c>
      <c r="D17" s="2">
        <f>B6</f>
        <v>166666666.66666666</v>
      </c>
      <c r="E17" s="7">
        <v>0</v>
      </c>
    </row>
    <row r="18" spans="2:6" x14ac:dyDescent="0.25">
      <c r="B18" s="8">
        <v>0</v>
      </c>
      <c r="C18" s="9">
        <v>0</v>
      </c>
      <c r="D18" s="9">
        <v>0</v>
      </c>
      <c r="E18" s="10">
        <v>0</v>
      </c>
    </row>
    <row r="20" spans="2:6" ht="17.25" x14ac:dyDescent="0.25">
      <c r="B20" s="44" t="s">
        <v>10</v>
      </c>
      <c r="C20" s="44"/>
      <c r="D20" s="44"/>
      <c r="E20" s="44"/>
    </row>
    <row r="21" spans="2:6" x14ac:dyDescent="0.25">
      <c r="B21" s="3">
        <f t="array" ref="B21:E24">TRANSPOSE(B9:E12)</f>
        <v>1</v>
      </c>
      <c r="C21" s="4">
        <v>0</v>
      </c>
      <c r="D21" s="4">
        <v>0</v>
      </c>
      <c r="E21" s="5">
        <v>0</v>
      </c>
    </row>
    <row r="22" spans="2:6" x14ac:dyDescent="0.25">
      <c r="B22" s="6">
        <v>0</v>
      </c>
      <c r="C22" s="2">
        <v>1</v>
      </c>
      <c r="D22" s="2">
        <v>0</v>
      </c>
      <c r="E22" s="7">
        <v>0</v>
      </c>
    </row>
    <row r="23" spans="2:6" x14ac:dyDescent="0.25">
      <c r="B23" s="6">
        <v>0</v>
      </c>
      <c r="C23" s="2">
        <v>0</v>
      </c>
      <c r="D23" s="2">
        <v>1</v>
      </c>
      <c r="E23" s="7">
        <v>0</v>
      </c>
    </row>
    <row r="24" spans="2:6" x14ac:dyDescent="0.25">
      <c r="B24" s="8">
        <v>0</v>
      </c>
      <c r="C24" s="9">
        <v>0</v>
      </c>
      <c r="D24" s="9">
        <v>0</v>
      </c>
      <c r="E24" s="10">
        <v>1</v>
      </c>
    </row>
    <row r="27" spans="2:6" x14ac:dyDescent="0.25">
      <c r="B27" s="42" t="s">
        <v>11</v>
      </c>
      <c r="C27" s="42"/>
      <c r="D27" s="42"/>
      <c r="E27" s="42"/>
    </row>
    <row r="28" spans="2:6" x14ac:dyDescent="0.25">
      <c r="B28" s="3">
        <f t="array" ref="B28:E31">MMULT(MMULT(B21:E24,B15:E18),B9:E12)</f>
        <v>166666666.66666666</v>
      </c>
      <c r="C28" s="4">
        <v>0</v>
      </c>
      <c r="D28" s="4">
        <v>-166666666.66666666</v>
      </c>
      <c r="E28" s="5">
        <v>0</v>
      </c>
      <c r="F28" t="s">
        <v>12</v>
      </c>
    </row>
    <row r="29" spans="2:6" x14ac:dyDescent="0.25">
      <c r="B29" s="6">
        <v>0</v>
      </c>
      <c r="C29" s="2">
        <v>0</v>
      </c>
      <c r="D29" s="2">
        <v>0</v>
      </c>
      <c r="E29" s="7">
        <v>0</v>
      </c>
      <c r="F29" t="s">
        <v>13</v>
      </c>
    </row>
    <row r="30" spans="2:6" x14ac:dyDescent="0.25">
      <c r="B30" s="6">
        <v>-166666666.66666666</v>
      </c>
      <c r="C30" s="2">
        <v>0</v>
      </c>
      <c r="D30" s="2">
        <v>166666666.66666666</v>
      </c>
      <c r="E30" s="7">
        <v>0</v>
      </c>
      <c r="F30" t="s">
        <v>14</v>
      </c>
    </row>
    <row r="31" spans="2:6" x14ac:dyDescent="0.25">
      <c r="B31" s="8">
        <v>0</v>
      </c>
      <c r="C31" s="9">
        <v>0</v>
      </c>
      <c r="D31" s="9">
        <v>0</v>
      </c>
      <c r="E31" s="10">
        <v>0</v>
      </c>
      <c r="F31" t="s">
        <v>15</v>
      </c>
    </row>
  </sheetData>
  <mergeCells count="5">
    <mergeCell ref="B8:E8"/>
    <mergeCell ref="B14:E14"/>
    <mergeCell ref="B20:E20"/>
    <mergeCell ref="B27:E27"/>
    <mergeCell ref="H2:I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G27" sqref="G27"/>
    </sheetView>
  </sheetViews>
  <sheetFormatPr defaultRowHeight="15" x14ac:dyDescent="0.25"/>
  <cols>
    <col min="2" max="2" width="12.7109375" bestFit="1" customWidth="1"/>
    <col min="3" max="3" width="9.28515625" bestFit="1" customWidth="1"/>
    <col min="4" max="4" width="12.7109375" bestFit="1" customWidth="1"/>
    <col min="5" max="5" width="9.28515625" bestFit="1" customWidth="1"/>
    <col min="7" max="11" width="9.140625" customWidth="1"/>
    <col min="12" max="12" width="12.7109375" customWidth="1"/>
    <col min="13" max="14" width="9.140625" customWidth="1"/>
    <col min="15" max="15" width="12.7109375" customWidth="1"/>
    <col min="16" max="16" width="9.140625" customWidth="1"/>
  </cols>
  <sheetData>
    <row r="1" spans="1:15" x14ac:dyDescent="0.25">
      <c r="A1" s="1" t="s">
        <v>0</v>
      </c>
      <c r="B1" s="12">
        <v>100000000000</v>
      </c>
      <c r="C1" t="s">
        <v>6</v>
      </c>
    </row>
    <row r="2" spans="1:15" x14ac:dyDescent="0.25">
      <c r="A2" s="1" t="s">
        <v>1</v>
      </c>
      <c r="B2">
        <v>0.01</v>
      </c>
      <c r="C2" t="s">
        <v>5</v>
      </c>
      <c r="H2" s="45" t="s">
        <v>39</v>
      </c>
      <c r="I2" s="46"/>
    </row>
    <row r="3" spans="1:15" x14ac:dyDescent="0.25">
      <c r="A3" s="1" t="s">
        <v>2</v>
      </c>
      <c r="B3">
        <v>4</v>
      </c>
      <c r="C3" t="s">
        <v>4</v>
      </c>
      <c r="H3" s="6" t="s">
        <v>14</v>
      </c>
      <c r="I3" s="7">
        <v>4.0389678347266422E-43</v>
      </c>
      <c r="K3" s="3" t="s">
        <v>43</v>
      </c>
      <c r="L3" s="5">
        <f t="array" ref="L3:L6">MMULT(B9:E12,I3:I6)</f>
        <v>-5.0000000000000004E-16</v>
      </c>
    </row>
    <row r="4" spans="1:15" x14ac:dyDescent="0.25">
      <c r="A4" s="1" t="s">
        <v>3</v>
      </c>
      <c r="B4">
        <v>90</v>
      </c>
      <c r="C4">
        <f>RADIANS(B4)</f>
        <v>1.5707963267948966</v>
      </c>
      <c r="H4" s="6" t="s">
        <v>15</v>
      </c>
      <c r="I4" s="7">
        <v>-5.0000000000000004E-16</v>
      </c>
      <c r="K4" s="6" t="s">
        <v>44</v>
      </c>
      <c r="L4" s="7">
        <v>-3.0628711373119398E-32</v>
      </c>
    </row>
    <row r="5" spans="1:15" x14ac:dyDescent="0.25">
      <c r="H5" s="6" t="s">
        <v>17</v>
      </c>
      <c r="I5" s="7">
        <v>3.3334388322280657E-16</v>
      </c>
      <c r="K5" s="6" t="s">
        <v>51</v>
      </c>
      <c r="L5" s="7">
        <v>-2.0000000000049999E-4</v>
      </c>
    </row>
    <row r="6" spans="1:15" x14ac:dyDescent="0.25">
      <c r="A6" s="1" t="s">
        <v>7</v>
      </c>
      <c r="B6">
        <f>(B2*B1)/B3</f>
        <v>250000000</v>
      </c>
      <c r="H6" s="8" t="s">
        <v>18</v>
      </c>
      <c r="I6" s="10">
        <v>-2.0000000000049999E-4</v>
      </c>
      <c r="K6" s="8" t="s">
        <v>52</v>
      </c>
      <c r="L6" s="10">
        <v>-3.3335613470735569E-16</v>
      </c>
    </row>
    <row r="8" spans="1:15" x14ac:dyDescent="0.25">
      <c r="B8" s="43" t="s">
        <v>8</v>
      </c>
      <c r="C8" s="43"/>
      <c r="D8" s="43"/>
      <c r="E8" s="43"/>
    </row>
    <row r="9" spans="1:15" x14ac:dyDescent="0.25">
      <c r="B9" s="3">
        <f>COS(C4)</f>
        <v>6.1257422745431001E-17</v>
      </c>
      <c r="C9" s="4">
        <f>SIN(C4)</f>
        <v>1</v>
      </c>
      <c r="D9" s="4">
        <v>0</v>
      </c>
      <c r="E9" s="5">
        <v>0</v>
      </c>
      <c r="H9" s="31" t="s">
        <v>45</v>
      </c>
      <c r="I9" s="31">
        <f>(L5-L3)/B3</f>
        <v>-4.9999999999999996E-5</v>
      </c>
      <c r="K9" s="33" t="s">
        <v>49</v>
      </c>
      <c r="L9">
        <f t="array" ref="L9:L12">MMULT(B15:E18,L3:L6)</f>
        <v>50000</v>
      </c>
      <c r="N9" s="33" t="s">
        <v>33</v>
      </c>
      <c r="O9">
        <f t="array" ref="O9:O12">MMULT(TRANSPOSE(B9:E12),L9:L12)</f>
        <v>3.06287113727155E-12</v>
      </c>
    </row>
    <row r="10" spans="1:15" x14ac:dyDescent="0.25">
      <c r="B10" s="6">
        <f>-SIN(C4)</f>
        <v>-1</v>
      </c>
      <c r="C10" s="2">
        <f>COS(C4)</f>
        <v>6.1257422745431001E-17</v>
      </c>
      <c r="D10" s="2">
        <v>0</v>
      </c>
      <c r="E10" s="7">
        <v>0</v>
      </c>
      <c r="H10" s="31" t="s">
        <v>46</v>
      </c>
      <c r="I10" s="32">
        <f>I9*B1</f>
        <v>-5000000</v>
      </c>
      <c r="K10" s="33" t="s">
        <v>50</v>
      </c>
      <c r="L10">
        <v>0</v>
      </c>
      <c r="N10" s="33" t="s">
        <v>34</v>
      </c>
      <c r="O10">
        <v>50000</v>
      </c>
    </row>
    <row r="11" spans="1:15" x14ac:dyDescent="0.25">
      <c r="B11" s="6">
        <v>0</v>
      </c>
      <c r="C11" s="2">
        <v>0</v>
      </c>
      <c r="D11" s="2">
        <f>COS(C4)</f>
        <v>6.1257422745431001E-17</v>
      </c>
      <c r="E11" s="7">
        <f>SIN(C4)</f>
        <v>1</v>
      </c>
      <c r="K11" s="33" t="s">
        <v>53</v>
      </c>
      <c r="L11">
        <v>-50000</v>
      </c>
      <c r="N11" s="33" t="s">
        <v>35</v>
      </c>
      <c r="O11">
        <v>-3.06287113727155E-12</v>
      </c>
    </row>
    <row r="12" spans="1:15" x14ac:dyDescent="0.25">
      <c r="B12" s="8">
        <v>0</v>
      </c>
      <c r="C12" s="9">
        <v>0</v>
      </c>
      <c r="D12" s="9">
        <f>-SIN(C4)</f>
        <v>-1</v>
      </c>
      <c r="E12" s="10">
        <f>COS(C4)</f>
        <v>6.1257422745431001E-17</v>
      </c>
      <c r="K12" s="33" t="s">
        <v>54</v>
      </c>
      <c r="L12">
        <v>0</v>
      </c>
      <c r="N12" s="33" t="s">
        <v>36</v>
      </c>
      <c r="O12">
        <v>-50000</v>
      </c>
    </row>
    <row r="14" spans="1:15" x14ac:dyDescent="0.25">
      <c r="B14" s="42" t="s">
        <v>9</v>
      </c>
      <c r="C14" s="42"/>
      <c r="D14" s="42"/>
      <c r="E14" s="42"/>
    </row>
    <row r="15" spans="1:15" x14ac:dyDescent="0.25">
      <c r="B15" s="3">
        <f>B6</f>
        <v>250000000</v>
      </c>
      <c r="C15" s="4">
        <v>0</v>
      </c>
      <c r="D15" s="4">
        <f>-B6</f>
        <v>-250000000</v>
      </c>
      <c r="E15" s="5">
        <v>0</v>
      </c>
      <c r="L15">
        <f t="array" ref="L15:L18">MMULT(B9:E12,O9:O12)</f>
        <v>50000</v>
      </c>
    </row>
    <row r="16" spans="1:15" x14ac:dyDescent="0.25">
      <c r="B16" s="6">
        <v>0</v>
      </c>
      <c r="C16" s="11">
        <v>0</v>
      </c>
      <c r="D16" s="2">
        <v>0</v>
      </c>
      <c r="E16" s="7">
        <v>0</v>
      </c>
      <c r="L16">
        <v>0</v>
      </c>
    </row>
    <row r="17" spans="2:12" x14ac:dyDescent="0.25">
      <c r="B17" s="6">
        <f>-B6</f>
        <v>-250000000</v>
      </c>
      <c r="C17" s="11">
        <v>0</v>
      </c>
      <c r="D17" s="2">
        <f>B6</f>
        <v>250000000</v>
      </c>
      <c r="E17" s="7">
        <v>0</v>
      </c>
      <c r="L17">
        <v>-50000</v>
      </c>
    </row>
    <row r="18" spans="2:12" x14ac:dyDescent="0.25">
      <c r="B18" s="8">
        <v>0</v>
      </c>
      <c r="C18" s="9">
        <v>0</v>
      </c>
      <c r="D18" s="9">
        <v>0</v>
      </c>
      <c r="E18" s="10">
        <v>0</v>
      </c>
      <c r="L18">
        <v>0</v>
      </c>
    </row>
    <row r="20" spans="2:12" ht="17.25" x14ac:dyDescent="0.25">
      <c r="B20" s="44" t="s">
        <v>10</v>
      </c>
      <c r="C20" s="44"/>
      <c r="D20" s="44"/>
      <c r="E20" s="44"/>
    </row>
    <row r="21" spans="2:12" x14ac:dyDescent="0.25">
      <c r="B21" s="3">
        <f t="array" ref="B21:E24">TRANSPOSE(B9:E12)</f>
        <v>6.1257422745431001E-17</v>
      </c>
      <c r="C21" s="4">
        <v>-1</v>
      </c>
      <c r="D21" s="4">
        <v>0</v>
      </c>
      <c r="E21" s="5">
        <v>0</v>
      </c>
    </row>
    <row r="22" spans="2:12" x14ac:dyDescent="0.25">
      <c r="B22" s="6">
        <v>1</v>
      </c>
      <c r="C22" s="2">
        <v>6.1257422745431001E-17</v>
      </c>
      <c r="D22" s="2">
        <v>0</v>
      </c>
      <c r="E22" s="7">
        <v>0</v>
      </c>
    </row>
    <row r="23" spans="2:12" x14ac:dyDescent="0.25">
      <c r="B23" s="6">
        <v>0</v>
      </c>
      <c r="C23" s="2">
        <v>0</v>
      </c>
      <c r="D23" s="2">
        <v>6.1257422745431001E-17</v>
      </c>
      <c r="E23" s="7">
        <v>-1</v>
      </c>
    </row>
    <row r="24" spans="2:12" x14ac:dyDescent="0.25">
      <c r="B24" s="8">
        <v>0</v>
      </c>
      <c r="C24" s="9">
        <v>0</v>
      </c>
      <c r="D24" s="9">
        <v>1</v>
      </c>
      <c r="E24" s="10">
        <v>6.1257422745431001E-17</v>
      </c>
    </row>
    <row r="27" spans="2:12" x14ac:dyDescent="0.25">
      <c r="B27" s="42" t="s">
        <v>11</v>
      </c>
      <c r="C27" s="42"/>
      <c r="D27" s="42"/>
      <c r="E27" s="42"/>
    </row>
    <row r="28" spans="2:12" x14ac:dyDescent="0.25">
      <c r="B28" s="3">
        <f t="array" ref="B28:E31">MMULT(MMULT(B21:E24,B15:E18),B9:E12)</f>
        <v>9.3811796035311182E-25</v>
      </c>
      <c r="C28" s="4">
        <v>1.531435568635775E-8</v>
      </c>
      <c r="D28" s="4">
        <v>-9.3811796035311182E-25</v>
      </c>
      <c r="E28" s="5">
        <v>-1.531435568635775E-8</v>
      </c>
      <c r="F28" t="s">
        <v>14</v>
      </c>
    </row>
    <row r="29" spans="2:12" x14ac:dyDescent="0.25">
      <c r="B29" s="6">
        <v>1.531435568635775E-8</v>
      </c>
      <c r="C29" s="2">
        <v>250000000</v>
      </c>
      <c r="D29" s="2">
        <v>-1.531435568635775E-8</v>
      </c>
      <c r="E29" s="7">
        <v>-250000000</v>
      </c>
      <c r="F29" t="s">
        <v>15</v>
      </c>
    </row>
    <row r="30" spans="2:12" x14ac:dyDescent="0.25">
      <c r="B30" s="6">
        <v>-9.3811796035311182E-25</v>
      </c>
      <c r="C30" s="2">
        <v>-1.531435568635775E-8</v>
      </c>
      <c r="D30" s="2">
        <v>9.3811796035311182E-25</v>
      </c>
      <c r="E30" s="7">
        <v>1.531435568635775E-8</v>
      </c>
      <c r="F30" t="s">
        <v>17</v>
      </c>
    </row>
    <row r="31" spans="2:12" x14ac:dyDescent="0.25">
      <c r="B31" s="8">
        <v>-1.531435568635775E-8</v>
      </c>
      <c r="C31" s="9">
        <v>-250000000</v>
      </c>
      <c r="D31" s="9">
        <v>1.531435568635775E-8</v>
      </c>
      <c r="E31" s="10">
        <v>250000000</v>
      </c>
      <c r="F31" t="s">
        <v>18</v>
      </c>
    </row>
  </sheetData>
  <mergeCells count="5">
    <mergeCell ref="B8:E8"/>
    <mergeCell ref="B14:E14"/>
    <mergeCell ref="B20:E20"/>
    <mergeCell ref="B27:E27"/>
    <mergeCell ref="H2:I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4" workbookViewId="0">
      <selection activeCell="F1" sqref="F1:Q1048576"/>
    </sheetView>
  </sheetViews>
  <sheetFormatPr defaultRowHeight="15" x14ac:dyDescent="0.25"/>
  <cols>
    <col min="2" max="2" width="12.7109375" bestFit="1" customWidth="1"/>
    <col min="3" max="3" width="9.28515625" bestFit="1" customWidth="1"/>
    <col min="4" max="4" width="12.7109375" bestFit="1" customWidth="1"/>
    <col min="5" max="5" width="9.28515625" bestFit="1" customWidth="1"/>
    <col min="7" max="8" width="9.140625" customWidth="1"/>
    <col min="9" max="9" width="12.7109375" customWidth="1"/>
    <col min="10" max="11" width="9.140625" customWidth="1"/>
    <col min="12" max="12" width="12.7109375" customWidth="1"/>
    <col min="13" max="16" width="9.140625" customWidth="1"/>
  </cols>
  <sheetData>
    <row r="1" spans="1:15" x14ac:dyDescent="0.25">
      <c r="A1" s="1" t="s">
        <v>0</v>
      </c>
      <c r="B1" s="12">
        <v>100000000000</v>
      </c>
      <c r="C1" t="s">
        <v>6</v>
      </c>
    </row>
    <row r="2" spans="1:15" x14ac:dyDescent="0.25">
      <c r="A2" s="1" t="s">
        <v>1</v>
      </c>
      <c r="B2">
        <v>0.01</v>
      </c>
      <c r="C2" t="s">
        <v>5</v>
      </c>
      <c r="H2" s="45" t="s">
        <v>39</v>
      </c>
      <c r="I2" s="46"/>
    </row>
    <row r="3" spans="1:15" x14ac:dyDescent="0.25">
      <c r="A3" s="1" t="s">
        <v>2</v>
      </c>
      <c r="B3">
        <v>5</v>
      </c>
      <c r="C3" t="s">
        <v>4</v>
      </c>
      <c r="H3" s="6" t="s">
        <v>14</v>
      </c>
      <c r="I3" s="7">
        <v>4.0389678347266422E-43</v>
      </c>
      <c r="K3" s="3" t="s">
        <v>43</v>
      </c>
      <c r="L3" s="5">
        <f t="array" ref="L3:L6">MMULT(B9:E12,I3:I6)</f>
        <v>-4.0000000000000009E-16</v>
      </c>
    </row>
    <row r="4" spans="1:15" x14ac:dyDescent="0.25">
      <c r="A4" s="1" t="s">
        <v>3</v>
      </c>
      <c r="B4">
        <v>126.86989764584402</v>
      </c>
      <c r="C4">
        <f>RADIANS(B4)</f>
        <v>2.2142974355881808</v>
      </c>
      <c r="H4" s="6" t="s">
        <v>15</v>
      </c>
      <c r="I4" s="7">
        <v>-5.0000000000000004E-16</v>
      </c>
      <c r="K4" s="6" t="s">
        <v>44</v>
      </c>
      <c r="L4" s="7">
        <v>2.9999999999999994E-16</v>
      </c>
    </row>
    <row r="5" spans="1:15" x14ac:dyDescent="0.25">
      <c r="H5" s="6" t="s">
        <v>19</v>
      </c>
      <c r="I5" s="7">
        <v>3.3335919757849295E-16</v>
      </c>
      <c r="K5" s="6" t="s">
        <v>55</v>
      </c>
      <c r="L5" s="7">
        <v>-4.0001276196307229E-16</v>
      </c>
    </row>
    <row r="6" spans="1:15" x14ac:dyDescent="0.25">
      <c r="A6" s="1" t="s">
        <v>7</v>
      </c>
      <c r="B6">
        <f>(B2*B1)/B3</f>
        <v>200000000</v>
      </c>
      <c r="H6" s="8" t="s">
        <v>20</v>
      </c>
      <c r="I6" s="10">
        <v>-2.4999655426997066E-16</v>
      </c>
      <c r="K6" s="8" t="s">
        <v>56</v>
      </c>
      <c r="L6" s="10">
        <v>-1.1668942550081205E-16</v>
      </c>
    </row>
    <row r="8" spans="1:15" x14ac:dyDescent="0.25">
      <c r="B8" s="43" t="s">
        <v>8</v>
      </c>
      <c r="C8" s="43"/>
      <c r="D8" s="43"/>
      <c r="E8" s="43"/>
    </row>
    <row r="9" spans="1:15" x14ac:dyDescent="0.25">
      <c r="B9" s="3">
        <f>COS(C4)</f>
        <v>-0.59999999999999987</v>
      </c>
      <c r="C9" s="4">
        <f>SIN(C4)</f>
        <v>0.80000000000000016</v>
      </c>
      <c r="D9" s="4">
        <v>0</v>
      </c>
      <c r="E9" s="5">
        <v>0</v>
      </c>
      <c r="H9" s="31" t="s">
        <v>45</v>
      </c>
      <c r="I9" s="31">
        <f>(L5-L3)/B3</f>
        <v>-2.5523926144396327E-21</v>
      </c>
      <c r="K9" s="33" t="s">
        <v>49</v>
      </c>
      <c r="L9">
        <f t="array" ref="L9:L12">MMULT(B15:E18,L3:L6)</f>
        <v>2.5523926144414863E-12</v>
      </c>
      <c r="N9" s="33" t="s">
        <v>33</v>
      </c>
      <c r="O9">
        <f t="array" ref="O9:O12">MMULT(TRANSPOSE(B9:E12),L9:L12)</f>
        <v>-1.5314355686648915E-12</v>
      </c>
    </row>
    <row r="10" spans="1:15" x14ac:dyDescent="0.25">
      <c r="B10" s="6">
        <f>-SIN(C4)</f>
        <v>-0.80000000000000016</v>
      </c>
      <c r="C10" s="2">
        <f>COS(C4)</f>
        <v>-0.59999999999999987</v>
      </c>
      <c r="D10" s="2">
        <v>0</v>
      </c>
      <c r="E10" s="7">
        <v>0</v>
      </c>
      <c r="H10" s="31" t="s">
        <v>46</v>
      </c>
      <c r="I10" s="32">
        <f>I9*B1</f>
        <v>-2.5523926144396329E-10</v>
      </c>
      <c r="K10" s="33" t="s">
        <v>50</v>
      </c>
      <c r="L10">
        <v>0</v>
      </c>
      <c r="N10" s="33" t="s">
        <v>34</v>
      </c>
      <c r="O10">
        <v>2.0419140915531895E-12</v>
      </c>
    </row>
    <row r="11" spans="1:15" x14ac:dyDescent="0.25">
      <c r="B11" s="6">
        <v>0</v>
      </c>
      <c r="C11" s="2">
        <v>0</v>
      </c>
      <c r="D11" s="2">
        <f>COS(C4)</f>
        <v>-0.59999999999999987</v>
      </c>
      <c r="E11" s="7">
        <f>SIN(C4)</f>
        <v>0.80000000000000016</v>
      </c>
      <c r="K11" s="33" t="s">
        <v>57</v>
      </c>
      <c r="L11">
        <v>-2.5523926144414863E-12</v>
      </c>
      <c r="N11" s="33" t="s">
        <v>59</v>
      </c>
      <c r="O11">
        <v>1.5314355686648915E-12</v>
      </c>
    </row>
    <row r="12" spans="1:15" x14ac:dyDescent="0.25">
      <c r="B12" s="8">
        <v>0</v>
      </c>
      <c r="C12" s="9">
        <v>0</v>
      </c>
      <c r="D12" s="9">
        <f>-SIN(C4)</f>
        <v>-0.80000000000000016</v>
      </c>
      <c r="E12" s="10">
        <f>COS(C4)</f>
        <v>-0.59999999999999987</v>
      </c>
      <c r="K12" s="33" t="s">
        <v>58</v>
      </c>
      <c r="L12">
        <v>0</v>
      </c>
      <c r="N12" s="33" t="s">
        <v>60</v>
      </c>
      <c r="O12">
        <v>-2.0419140915531895E-12</v>
      </c>
    </row>
    <row r="14" spans="1:15" x14ac:dyDescent="0.25">
      <c r="B14" s="42" t="s">
        <v>9</v>
      </c>
      <c r="C14" s="42"/>
      <c r="D14" s="42"/>
      <c r="E14" s="42"/>
    </row>
    <row r="15" spans="1:15" x14ac:dyDescent="0.25">
      <c r="B15" s="3">
        <f>B6</f>
        <v>200000000</v>
      </c>
      <c r="C15" s="4">
        <v>0</v>
      </c>
      <c r="D15" s="4">
        <f>-B6</f>
        <v>-200000000</v>
      </c>
      <c r="E15" s="5">
        <v>0</v>
      </c>
      <c r="L15">
        <f t="array" ref="L15:L18">MMULT(B9:E12,O9:O12)</f>
        <v>2.5523926144414867E-12</v>
      </c>
    </row>
    <row r="16" spans="1:15" x14ac:dyDescent="0.25">
      <c r="B16" s="6">
        <v>0</v>
      </c>
      <c r="C16" s="11">
        <v>0</v>
      </c>
      <c r="D16" s="2">
        <v>0</v>
      </c>
      <c r="E16" s="7">
        <v>0</v>
      </c>
      <c r="L16">
        <v>2.0194839173657902E-28</v>
      </c>
    </row>
    <row r="17" spans="2:12" x14ac:dyDescent="0.25">
      <c r="B17" s="6">
        <f>-B6</f>
        <v>-200000000</v>
      </c>
      <c r="C17" s="11">
        <v>0</v>
      </c>
      <c r="D17" s="2">
        <f>B6</f>
        <v>200000000</v>
      </c>
      <c r="E17" s="7">
        <v>0</v>
      </c>
      <c r="L17">
        <v>-2.5523926144414867E-12</v>
      </c>
    </row>
    <row r="18" spans="2:12" x14ac:dyDescent="0.25">
      <c r="B18" s="8">
        <v>0</v>
      </c>
      <c r="C18" s="9">
        <v>0</v>
      </c>
      <c r="D18" s="9">
        <v>0</v>
      </c>
      <c r="E18" s="10">
        <v>0</v>
      </c>
      <c r="L18">
        <v>-2.0194839173657902E-28</v>
      </c>
    </row>
    <row r="20" spans="2:12" ht="17.25" x14ac:dyDescent="0.25">
      <c r="B20" s="44" t="s">
        <v>10</v>
      </c>
      <c r="C20" s="44"/>
      <c r="D20" s="44"/>
      <c r="E20" s="44"/>
    </row>
    <row r="21" spans="2:12" x14ac:dyDescent="0.25">
      <c r="B21" s="3">
        <f t="array" ref="B21:E24">TRANSPOSE(B9:E12)</f>
        <v>-0.59999999999999987</v>
      </c>
      <c r="C21" s="4">
        <v>-0.80000000000000016</v>
      </c>
      <c r="D21" s="4">
        <v>0</v>
      </c>
      <c r="E21" s="5">
        <v>0</v>
      </c>
    </row>
    <row r="22" spans="2:12" x14ac:dyDescent="0.25">
      <c r="B22" s="6">
        <v>0.80000000000000016</v>
      </c>
      <c r="C22" s="2">
        <v>-0.59999999999999987</v>
      </c>
      <c r="D22" s="2">
        <v>0</v>
      </c>
      <c r="E22" s="7">
        <v>0</v>
      </c>
    </row>
    <row r="23" spans="2:12" x14ac:dyDescent="0.25">
      <c r="B23" s="6">
        <v>0</v>
      </c>
      <c r="C23" s="2">
        <v>0</v>
      </c>
      <c r="D23" s="2">
        <v>-0.59999999999999987</v>
      </c>
      <c r="E23" s="7">
        <v>-0.80000000000000016</v>
      </c>
    </row>
    <row r="24" spans="2:12" x14ac:dyDescent="0.25">
      <c r="B24" s="8">
        <v>0</v>
      </c>
      <c r="C24" s="9">
        <v>0</v>
      </c>
      <c r="D24" s="9">
        <v>0.80000000000000016</v>
      </c>
      <c r="E24" s="10">
        <v>-0.59999999999999987</v>
      </c>
    </row>
    <row r="27" spans="2:12" x14ac:dyDescent="0.25">
      <c r="B27" s="42" t="s">
        <v>11</v>
      </c>
      <c r="C27" s="42"/>
      <c r="D27" s="42"/>
      <c r="E27" s="42"/>
    </row>
    <row r="28" spans="2:12" x14ac:dyDescent="0.25">
      <c r="B28" s="3">
        <f t="array" ref="B28:E31">MMULT(MMULT(B21:E24,B15:E18),B9:E12)</f>
        <v>71999999.99999997</v>
      </c>
      <c r="C28" s="4">
        <v>-96000000</v>
      </c>
      <c r="D28" s="4">
        <v>-71999999.99999997</v>
      </c>
      <c r="E28" s="5">
        <v>96000000</v>
      </c>
      <c r="F28" t="s">
        <v>14</v>
      </c>
    </row>
    <row r="29" spans="2:12" x14ac:dyDescent="0.25">
      <c r="B29" s="6">
        <v>-96000000</v>
      </c>
      <c r="C29" s="2">
        <v>128000000.00000004</v>
      </c>
      <c r="D29" s="2">
        <v>96000000</v>
      </c>
      <c r="E29" s="7">
        <v>-128000000.00000004</v>
      </c>
      <c r="F29" t="s">
        <v>15</v>
      </c>
    </row>
    <row r="30" spans="2:12" x14ac:dyDescent="0.25">
      <c r="B30" s="6">
        <v>-71999999.99999997</v>
      </c>
      <c r="C30" s="2">
        <v>96000000</v>
      </c>
      <c r="D30" s="2">
        <v>71999999.99999997</v>
      </c>
      <c r="E30" s="7">
        <v>-96000000</v>
      </c>
      <c r="F30" t="s">
        <v>19</v>
      </c>
    </row>
    <row r="31" spans="2:12" x14ac:dyDescent="0.25">
      <c r="B31" s="8">
        <v>96000000</v>
      </c>
      <c r="C31" s="9">
        <v>-128000000.00000004</v>
      </c>
      <c r="D31" s="9">
        <v>-96000000</v>
      </c>
      <c r="E31" s="10">
        <v>128000000.00000004</v>
      </c>
      <c r="F31" t="s">
        <v>20</v>
      </c>
    </row>
  </sheetData>
  <mergeCells count="5">
    <mergeCell ref="B8:E8"/>
    <mergeCell ref="B14:E14"/>
    <mergeCell ref="B20:E20"/>
    <mergeCell ref="B27:E27"/>
    <mergeCell ref="H2:I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F1" sqref="F1:Q1048576"/>
    </sheetView>
  </sheetViews>
  <sheetFormatPr defaultRowHeight="15" x14ac:dyDescent="0.25"/>
  <cols>
    <col min="2" max="2" width="12.7109375" bestFit="1" customWidth="1"/>
    <col min="3" max="3" width="9.28515625" bestFit="1" customWidth="1"/>
    <col min="4" max="4" width="12.7109375" bestFit="1" customWidth="1"/>
    <col min="5" max="5" width="9.28515625" bestFit="1" customWidth="1"/>
    <col min="7" max="8" width="9.140625" customWidth="1"/>
    <col min="9" max="9" width="12" customWidth="1"/>
    <col min="10" max="11" width="9.140625" customWidth="1"/>
    <col min="12" max="12" width="12.7109375" customWidth="1"/>
    <col min="13" max="14" width="9.140625" customWidth="1"/>
    <col min="15" max="15" width="12.7109375" customWidth="1"/>
    <col min="16" max="16" width="9.140625" customWidth="1"/>
  </cols>
  <sheetData>
    <row r="1" spans="1:15" x14ac:dyDescent="0.25">
      <c r="A1" s="1" t="s">
        <v>0</v>
      </c>
      <c r="B1" s="12">
        <v>100000000000</v>
      </c>
      <c r="C1" t="s">
        <v>6</v>
      </c>
    </row>
    <row r="2" spans="1:15" x14ac:dyDescent="0.25">
      <c r="A2" s="1" t="s">
        <v>1</v>
      </c>
      <c r="B2">
        <v>0.01</v>
      </c>
      <c r="C2" t="s">
        <v>5</v>
      </c>
      <c r="H2" s="45" t="s">
        <v>39</v>
      </c>
      <c r="I2" s="46"/>
    </row>
    <row r="3" spans="1:15" x14ac:dyDescent="0.25">
      <c r="A3" s="1" t="s">
        <v>2</v>
      </c>
      <c r="B3">
        <v>3</v>
      </c>
      <c r="C3" t="s">
        <v>4</v>
      </c>
      <c r="H3" s="6" t="s">
        <v>17</v>
      </c>
      <c r="I3" s="7">
        <v>3.3334388322280657E-16</v>
      </c>
      <c r="K3" s="3" t="s">
        <v>51</v>
      </c>
      <c r="L3" s="5">
        <f t="array" ref="L3:L6">MMULT(B9:E12,I3:I6)</f>
        <v>-3.3336838619190481E-16</v>
      </c>
    </row>
    <row r="4" spans="1:15" x14ac:dyDescent="0.25">
      <c r="A4" s="1" t="s">
        <v>3</v>
      </c>
      <c r="B4">
        <v>180</v>
      </c>
      <c r="C4">
        <f>RADIANS(B4)</f>
        <v>3.1415926535897931</v>
      </c>
      <c r="H4" s="6" t="s">
        <v>18</v>
      </c>
      <c r="I4" s="7">
        <v>-2.0000000000049999E-4</v>
      </c>
      <c r="K4" s="6" t="s">
        <v>52</v>
      </c>
      <c r="L4" s="7">
        <v>2.0000000000049999E-4</v>
      </c>
    </row>
    <row r="5" spans="1:15" x14ac:dyDescent="0.25">
      <c r="H5" s="6" t="s">
        <v>19</v>
      </c>
      <c r="I5" s="7">
        <v>3.3335919757849295E-16</v>
      </c>
      <c r="K5" s="6" t="s">
        <v>55</v>
      </c>
      <c r="L5" s="7">
        <v>-3.33359197578493E-16</v>
      </c>
    </row>
    <row r="6" spans="1:15" x14ac:dyDescent="0.25">
      <c r="A6" s="1" t="s">
        <v>7</v>
      </c>
      <c r="B6">
        <f>(B2*B1)/B3</f>
        <v>333333333.33333331</v>
      </c>
      <c r="H6" s="8" t="s">
        <v>20</v>
      </c>
      <c r="I6" s="10">
        <v>-2.4999655426997066E-16</v>
      </c>
      <c r="K6" s="8" t="s">
        <v>56</v>
      </c>
      <c r="L6" s="10">
        <v>2.4999655426997061E-16</v>
      </c>
    </row>
    <row r="8" spans="1:15" x14ac:dyDescent="0.25">
      <c r="B8" s="43" t="s">
        <v>8</v>
      </c>
      <c r="C8" s="43"/>
      <c r="D8" s="43"/>
      <c r="E8" s="43"/>
    </row>
    <row r="9" spans="1:15" x14ac:dyDescent="0.25">
      <c r="B9" s="3">
        <f>COS(C4)</f>
        <v>-1</v>
      </c>
      <c r="C9" s="4">
        <f>SIN(C4)</f>
        <v>1.22514845490862E-16</v>
      </c>
      <c r="D9" s="4">
        <v>0</v>
      </c>
      <c r="E9" s="5">
        <v>0</v>
      </c>
      <c r="H9" s="31" t="s">
        <v>45</v>
      </c>
      <c r="I9" s="31">
        <f>(L5-L3)/B3</f>
        <v>3.0628711372710242E-21</v>
      </c>
      <c r="K9" s="33" t="s">
        <v>53</v>
      </c>
      <c r="L9">
        <f t="array" ref="L9:L12">MMULT(B15:E18,L3:L6)</f>
        <v>-3.06287113727155E-12</v>
      </c>
      <c r="N9" s="33" t="s">
        <v>35</v>
      </c>
      <c r="O9">
        <f t="array" ref="O9:O12">MMULT(TRANSPOSE(B9:E12),L9:L12)</f>
        <v>3.06287113727155E-12</v>
      </c>
    </row>
    <row r="10" spans="1:15" x14ac:dyDescent="0.25">
      <c r="B10" s="6">
        <f>-SIN(C4)</f>
        <v>-1.22514845490862E-16</v>
      </c>
      <c r="C10" s="2">
        <f>COS(C4)</f>
        <v>-1</v>
      </c>
      <c r="D10" s="2">
        <v>0</v>
      </c>
      <c r="E10" s="7">
        <v>0</v>
      </c>
      <c r="H10" s="31" t="s">
        <v>46</v>
      </c>
      <c r="I10" s="32">
        <f>I9*B1</f>
        <v>3.0628711372710242E-10</v>
      </c>
      <c r="K10" s="33" t="s">
        <v>54</v>
      </c>
      <c r="L10">
        <v>0</v>
      </c>
      <c r="N10" s="33" t="s">
        <v>36</v>
      </c>
      <c r="O10">
        <v>-3.7524718414124473E-28</v>
      </c>
    </row>
    <row r="11" spans="1:15" x14ac:dyDescent="0.25">
      <c r="B11" s="6">
        <v>0</v>
      </c>
      <c r="C11" s="2">
        <v>0</v>
      </c>
      <c r="D11" s="2">
        <f>COS(C4)</f>
        <v>-1</v>
      </c>
      <c r="E11" s="7">
        <f>SIN(C4)</f>
        <v>1.22514845490862E-16</v>
      </c>
      <c r="K11" s="33" t="s">
        <v>57</v>
      </c>
      <c r="L11">
        <v>3.06287113727155E-12</v>
      </c>
      <c r="N11" s="33" t="s">
        <v>59</v>
      </c>
      <c r="O11">
        <v>-3.06287113727155E-12</v>
      </c>
    </row>
    <row r="12" spans="1:15" x14ac:dyDescent="0.25">
      <c r="B12" s="8">
        <v>0</v>
      </c>
      <c r="C12" s="9">
        <v>0</v>
      </c>
      <c r="D12" s="9">
        <f>-SIN(C4)</f>
        <v>-1.22514845490862E-16</v>
      </c>
      <c r="E12" s="10">
        <f>COS(C4)</f>
        <v>-1</v>
      </c>
      <c r="K12" s="33" t="s">
        <v>58</v>
      </c>
      <c r="L12">
        <v>0</v>
      </c>
      <c r="N12" s="33" t="s">
        <v>60</v>
      </c>
      <c r="O12">
        <v>3.7524718414124473E-28</v>
      </c>
    </row>
    <row r="14" spans="1:15" x14ac:dyDescent="0.25">
      <c r="B14" s="42" t="s">
        <v>9</v>
      </c>
      <c r="C14" s="42"/>
      <c r="D14" s="42"/>
      <c r="E14" s="42"/>
    </row>
    <row r="15" spans="1:15" x14ac:dyDescent="0.25">
      <c r="B15" s="3">
        <f>B6</f>
        <v>333333333.33333331</v>
      </c>
      <c r="C15" s="4">
        <v>0</v>
      </c>
      <c r="D15" s="4">
        <f>-B6</f>
        <v>-333333333.33333331</v>
      </c>
      <c r="E15" s="5">
        <v>0</v>
      </c>
      <c r="L15">
        <f t="array" ref="L15:L18">MMULT(B9:E12,O9:O12)</f>
        <v>-3.06287113727155E-12</v>
      </c>
    </row>
    <row r="16" spans="1:15" x14ac:dyDescent="0.25">
      <c r="B16" s="6">
        <v>0</v>
      </c>
      <c r="C16" s="11">
        <v>0</v>
      </c>
      <c r="D16" s="2">
        <v>0</v>
      </c>
      <c r="E16" s="7">
        <v>0</v>
      </c>
      <c r="L16">
        <v>0</v>
      </c>
    </row>
    <row r="17" spans="2:12" x14ac:dyDescent="0.25">
      <c r="B17" s="6">
        <f>-B6</f>
        <v>-333333333.33333331</v>
      </c>
      <c r="C17" s="11">
        <v>0</v>
      </c>
      <c r="D17" s="2">
        <f>B6</f>
        <v>333333333.33333331</v>
      </c>
      <c r="E17" s="7">
        <v>0</v>
      </c>
      <c r="L17">
        <v>3.06287113727155E-12</v>
      </c>
    </row>
    <row r="18" spans="2:12" x14ac:dyDescent="0.25">
      <c r="B18" s="8">
        <v>0</v>
      </c>
      <c r="C18" s="9">
        <v>0</v>
      </c>
      <c r="D18" s="9">
        <v>0</v>
      </c>
      <c r="E18" s="10">
        <v>0</v>
      </c>
      <c r="L18">
        <v>0</v>
      </c>
    </row>
    <row r="20" spans="2:12" ht="17.25" x14ac:dyDescent="0.25">
      <c r="B20" s="44" t="s">
        <v>10</v>
      </c>
      <c r="C20" s="44"/>
      <c r="D20" s="44"/>
      <c r="E20" s="44"/>
    </row>
    <row r="21" spans="2:12" x14ac:dyDescent="0.25">
      <c r="B21" s="3">
        <f t="array" ref="B21:E24">TRANSPOSE(B9:E12)</f>
        <v>-1</v>
      </c>
      <c r="C21" s="4">
        <v>-1.22514845490862E-16</v>
      </c>
      <c r="D21" s="4">
        <v>0</v>
      </c>
      <c r="E21" s="5">
        <v>0</v>
      </c>
    </row>
    <row r="22" spans="2:12" x14ac:dyDescent="0.25">
      <c r="B22" s="6">
        <v>1.22514845490862E-16</v>
      </c>
      <c r="C22" s="2">
        <v>-1</v>
      </c>
      <c r="D22" s="2">
        <v>0</v>
      </c>
      <c r="E22" s="7">
        <v>0</v>
      </c>
    </row>
    <row r="23" spans="2:12" x14ac:dyDescent="0.25">
      <c r="B23" s="6">
        <v>0</v>
      </c>
      <c r="C23" s="2">
        <v>0</v>
      </c>
      <c r="D23" s="2">
        <v>-1</v>
      </c>
      <c r="E23" s="7">
        <v>-1.22514845490862E-16</v>
      </c>
    </row>
    <row r="24" spans="2:12" x14ac:dyDescent="0.25">
      <c r="B24" s="8">
        <v>0</v>
      </c>
      <c r="C24" s="9">
        <v>0</v>
      </c>
      <c r="D24" s="9">
        <v>1.22514845490862E-16</v>
      </c>
      <c r="E24" s="10">
        <v>-1</v>
      </c>
    </row>
    <row r="27" spans="2:12" x14ac:dyDescent="0.25">
      <c r="B27" s="42" t="s">
        <v>11</v>
      </c>
      <c r="C27" s="42"/>
      <c r="D27" s="42"/>
      <c r="E27" s="42"/>
    </row>
    <row r="28" spans="2:12" x14ac:dyDescent="0.25">
      <c r="B28" s="3">
        <f t="array" ref="B28:E31">MMULT(MMULT(B21:E24,B15:E18),B9:E12)</f>
        <v>333333333.33333331</v>
      </c>
      <c r="C28" s="4">
        <v>-4.0838281830287329E-8</v>
      </c>
      <c r="D28" s="4">
        <v>-333333333.33333331</v>
      </c>
      <c r="E28" s="5">
        <v>4.0838281830287329E-8</v>
      </c>
      <c r="F28" t="s">
        <v>17</v>
      </c>
    </row>
    <row r="29" spans="2:12" x14ac:dyDescent="0.25">
      <c r="B29" s="6">
        <v>-4.0838281830287329E-8</v>
      </c>
      <c r="C29" s="2">
        <v>5.0032957885499295E-24</v>
      </c>
      <c r="D29" s="2">
        <v>4.0838281830287329E-8</v>
      </c>
      <c r="E29" s="7">
        <v>-5.0032957885499295E-24</v>
      </c>
      <c r="F29" t="s">
        <v>18</v>
      </c>
    </row>
    <row r="30" spans="2:12" x14ac:dyDescent="0.25">
      <c r="B30" s="6">
        <v>-333333333.33333331</v>
      </c>
      <c r="C30" s="2">
        <v>4.0838281830287329E-8</v>
      </c>
      <c r="D30" s="2">
        <v>333333333.33333331</v>
      </c>
      <c r="E30" s="7">
        <v>-4.0838281830287329E-8</v>
      </c>
      <c r="F30" t="s">
        <v>19</v>
      </c>
    </row>
    <row r="31" spans="2:12" x14ac:dyDescent="0.25">
      <c r="B31" s="8">
        <v>4.0838281830287329E-8</v>
      </c>
      <c r="C31" s="9">
        <v>-5.0032957885499295E-24</v>
      </c>
      <c r="D31" s="9">
        <v>-4.0838281830287329E-8</v>
      </c>
      <c r="E31" s="10">
        <v>5.0032957885499295E-24</v>
      </c>
      <c r="F31" t="s">
        <v>20</v>
      </c>
    </row>
  </sheetData>
  <mergeCells count="5">
    <mergeCell ref="B8:E8"/>
    <mergeCell ref="B14:E14"/>
    <mergeCell ref="B20:E20"/>
    <mergeCell ref="B27:E27"/>
    <mergeCell ref="H2:I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F1" sqref="F1:Q1048576"/>
    </sheetView>
  </sheetViews>
  <sheetFormatPr defaultRowHeight="15" x14ac:dyDescent="0.25"/>
  <cols>
    <col min="2" max="2" width="12.7109375" bestFit="1" customWidth="1"/>
    <col min="3" max="3" width="9.28515625" bestFit="1" customWidth="1"/>
    <col min="4" max="4" width="12.7109375" bestFit="1" customWidth="1"/>
    <col min="5" max="5" width="9.28515625" bestFit="1" customWidth="1"/>
    <col min="7" max="8" width="9.140625" customWidth="1"/>
    <col min="9" max="9" width="12" customWidth="1"/>
    <col min="10" max="11" width="9.140625" customWidth="1"/>
    <col min="12" max="12" width="12.7109375" customWidth="1"/>
    <col min="13" max="14" width="9.140625" customWidth="1"/>
    <col min="15" max="15" width="12.7109375" customWidth="1"/>
    <col min="16" max="16" width="9.140625" customWidth="1"/>
  </cols>
  <sheetData>
    <row r="1" spans="1:15" x14ac:dyDescent="0.25">
      <c r="A1" s="1" t="s">
        <v>0</v>
      </c>
      <c r="B1" s="12">
        <v>100000000000</v>
      </c>
      <c r="C1" t="s">
        <v>6</v>
      </c>
    </row>
    <row r="2" spans="1:15" x14ac:dyDescent="0.25">
      <c r="A2" s="1" t="s">
        <v>1</v>
      </c>
      <c r="B2">
        <v>0.01</v>
      </c>
      <c r="C2" t="s">
        <v>5</v>
      </c>
      <c r="H2" s="45" t="s">
        <v>39</v>
      </c>
      <c r="I2" s="46"/>
    </row>
    <row r="3" spans="1:15" x14ac:dyDescent="0.25">
      <c r="A3" s="1" t="s">
        <v>2</v>
      </c>
      <c r="B3">
        <v>5</v>
      </c>
      <c r="C3" t="s">
        <v>4</v>
      </c>
      <c r="H3" s="6" t="s">
        <v>12</v>
      </c>
      <c r="I3" s="7">
        <v>9.1886134119424181E-21</v>
      </c>
      <c r="K3" s="3" t="s">
        <v>41</v>
      </c>
      <c r="L3" s="5">
        <f t="array" ref="L3:L6">MMULT(B9:E12,I3:I6)</f>
        <v>5.5131680471817868E-21</v>
      </c>
    </row>
    <row r="4" spans="1:15" x14ac:dyDescent="0.25">
      <c r="A4" s="1" t="s">
        <v>3</v>
      </c>
      <c r="B4">
        <v>53.13010235415598</v>
      </c>
      <c r="C4">
        <f>RADIANS(B4)</f>
        <v>0.92729521800161219</v>
      </c>
      <c r="H4" s="6" t="s">
        <v>13</v>
      </c>
      <c r="I4" s="7">
        <v>2.0419140915445167E-32</v>
      </c>
      <c r="K4" s="6" t="s">
        <v>42</v>
      </c>
      <c r="L4" s="7">
        <v>-7.350890729541682E-21</v>
      </c>
    </row>
    <row r="5" spans="1:15" x14ac:dyDescent="0.25">
      <c r="H5" s="6" t="s">
        <v>19</v>
      </c>
      <c r="I5" s="7">
        <v>3.3335919757849295E-16</v>
      </c>
      <c r="K5" s="6" t="s">
        <v>55</v>
      </c>
      <c r="L5" s="7">
        <v>1.8275131119271215E-20</v>
      </c>
    </row>
    <row r="6" spans="1:15" x14ac:dyDescent="0.25">
      <c r="A6" s="1" t="s">
        <v>7</v>
      </c>
      <c r="B6">
        <f>(B2*B1)/B3</f>
        <v>200000000</v>
      </c>
      <c r="H6" s="8" t="s">
        <v>20</v>
      </c>
      <c r="I6" s="10">
        <v>-2.4999655426997066E-16</v>
      </c>
      <c r="K6" s="8" t="s">
        <v>56</v>
      </c>
      <c r="L6" s="10">
        <v>-4.1668529062477678E-16</v>
      </c>
    </row>
    <row r="8" spans="1:15" x14ac:dyDescent="0.25">
      <c r="B8" s="43" t="s">
        <v>8</v>
      </c>
      <c r="C8" s="43"/>
      <c r="D8" s="43"/>
      <c r="E8" s="43"/>
    </row>
    <row r="9" spans="1:15" x14ac:dyDescent="0.25">
      <c r="B9" s="3">
        <f>COS(C4)</f>
        <v>0.60000000000000009</v>
      </c>
      <c r="C9" s="4">
        <f>SIN(C4)</f>
        <v>0.79999999999999993</v>
      </c>
      <c r="D9" s="4">
        <v>0</v>
      </c>
      <c r="E9" s="5">
        <v>0</v>
      </c>
      <c r="H9" s="31" t="s">
        <v>45</v>
      </c>
      <c r="I9" s="31">
        <f>(L5-L3)/B3</f>
        <v>2.5523926144178859E-21</v>
      </c>
      <c r="K9" s="33" t="s">
        <v>47</v>
      </c>
      <c r="L9">
        <f t="array" ref="L9:L12">MMULT(B15:E18,L3:L6)</f>
        <v>-2.5523926144178858E-12</v>
      </c>
      <c r="N9" s="33" t="s">
        <v>31</v>
      </c>
      <c r="O9">
        <f t="array" ref="O9:O12">MMULT(TRANSPOSE(B9:E12),L9:L12)</f>
        <v>-1.5314355686507317E-12</v>
      </c>
    </row>
    <row r="10" spans="1:15" x14ac:dyDescent="0.25">
      <c r="B10" s="6">
        <f>-SIN(C4)</f>
        <v>-0.79999999999999993</v>
      </c>
      <c r="C10" s="2">
        <f>COS(C4)</f>
        <v>0.60000000000000009</v>
      </c>
      <c r="D10" s="2">
        <v>0</v>
      </c>
      <c r="E10" s="7">
        <v>0</v>
      </c>
      <c r="H10" s="31" t="s">
        <v>46</v>
      </c>
      <c r="I10" s="32">
        <f>I9*B1</f>
        <v>2.5523926144178858E-10</v>
      </c>
      <c r="K10" s="33" t="s">
        <v>48</v>
      </c>
      <c r="L10">
        <v>0</v>
      </c>
      <c r="N10" s="33" t="s">
        <v>32</v>
      </c>
      <c r="O10">
        <v>-2.0419140915343085E-12</v>
      </c>
    </row>
    <row r="11" spans="1:15" x14ac:dyDescent="0.25">
      <c r="B11" s="6">
        <v>0</v>
      </c>
      <c r="C11" s="2">
        <v>0</v>
      </c>
      <c r="D11" s="2">
        <f>COS(C4)</f>
        <v>0.60000000000000009</v>
      </c>
      <c r="E11" s="7">
        <f>SIN(C4)</f>
        <v>0.79999999999999993</v>
      </c>
      <c r="K11" s="33" t="s">
        <v>57</v>
      </c>
      <c r="L11">
        <v>2.5523926144178858E-12</v>
      </c>
      <c r="N11" s="33" t="s">
        <v>59</v>
      </c>
      <c r="O11">
        <v>1.5314355686507317E-12</v>
      </c>
    </row>
    <row r="12" spans="1:15" x14ac:dyDescent="0.25">
      <c r="B12" s="8">
        <v>0</v>
      </c>
      <c r="C12" s="9">
        <v>0</v>
      </c>
      <c r="D12" s="9">
        <f>-SIN(C4)</f>
        <v>-0.79999999999999993</v>
      </c>
      <c r="E12" s="10">
        <f>COS(C4)</f>
        <v>0.60000000000000009</v>
      </c>
      <c r="K12" s="33" t="s">
        <v>58</v>
      </c>
      <c r="L12">
        <v>0</v>
      </c>
      <c r="N12" s="33" t="s">
        <v>60</v>
      </c>
      <c r="O12">
        <v>2.0419140915343085E-12</v>
      </c>
    </row>
    <row r="14" spans="1:15" x14ac:dyDescent="0.25">
      <c r="B14" s="42" t="s">
        <v>9</v>
      </c>
      <c r="C14" s="42"/>
      <c r="D14" s="42"/>
      <c r="E14" s="42"/>
    </row>
    <row r="15" spans="1:15" x14ac:dyDescent="0.25">
      <c r="B15" s="3">
        <f>B6</f>
        <v>200000000</v>
      </c>
      <c r="C15" s="4">
        <v>0</v>
      </c>
      <c r="D15" s="4">
        <f>-B6</f>
        <v>-200000000</v>
      </c>
      <c r="E15" s="5">
        <v>0</v>
      </c>
      <c r="L15">
        <f t="array" ref="L15:L18">MMULT(B9:E12,O9:O12)</f>
        <v>-2.5523926144178858E-12</v>
      </c>
    </row>
    <row r="16" spans="1:15" x14ac:dyDescent="0.25">
      <c r="B16" s="6">
        <v>0</v>
      </c>
      <c r="C16" s="11">
        <v>0</v>
      </c>
      <c r="D16" s="2">
        <v>0</v>
      </c>
      <c r="E16" s="7">
        <v>0</v>
      </c>
      <c r="L16">
        <v>0</v>
      </c>
    </row>
    <row r="17" spans="2:12" x14ac:dyDescent="0.25">
      <c r="B17" s="6">
        <f>-B6</f>
        <v>-200000000</v>
      </c>
      <c r="C17" s="11">
        <v>0</v>
      </c>
      <c r="D17" s="2">
        <f>B6</f>
        <v>200000000</v>
      </c>
      <c r="E17" s="7">
        <v>0</v>
      </c>
      <c r="L17">
        <v>2.5523926144178858E-12</v>
      </c>
    </row>
    <row r="18" spans="2:12" x14ac:dyDescent="0.25">
      <c r="B18" s="8">
        <v>0</v>
      </c>
      <c r="C18" s="9">
        <v>0</v>
      </c>
      <c r="D18" s="9">
        <v>0</v>
      </c>
      <c r="E18" s="10">
        <v>0</v>
      </c>
      <c r="L18">
        <v>0</v>
      </c>
    </row>
    <row r="20" spans="2:12" ht="17.25" x14ac:dyDescent="0.25">
      <c r="B20" s="44" t="s">
        <v>10</v>
      </c>
      <c r="C20" s="44"/>
      <c r="D20" s="44"/>
      <c r="E20" s="44"/>
    </row>
    <row r="21" spans="2:12" x14ac:dyDescent="0.25">
      <c r="B21" s="3">
        <f t="array" ref="B21:E24">TRANSPOSE(B9:E12)</f>
        <v>0.60000000000000009</v>
      </c>
      <c r="C21" s="4">
        <v>-0.79999999999999993</v>
      </c>
      <c r="D21" s="4">
        <v>0</v>
      </c>
      <c r="E21" s="5">
        <v>0</v>
      </c>
    </row>
    <row r="22" spans="2:12" x14ac:dyDescent="0.25">
      <c r="B22" s="6">
        <v>0.79999999999999993</v>
      </c>
      <c r="C22" s="2">
        <v>0.60000000000000009</v>
      </c>
      <c r="D22" s="2">
        <v>0</v>
      </c>
      <c r="E22" s="7">
        <v>0</v>
      </c>
    </row>
    <row r="23" spans="2:12" x14ac:dyDescent="0.25">
      <c r="B23" s="6">
        <v>0</v>
      </c>
      <c r="C23" s="2">
        <v>0</v>
      </c>
      <c r="D23" s="2">
        <v>0.60000000000000009</v>
      </c>
      <c r="E23" s="7">
        <v>-0.79999999999999993</v>
      </c>
    </row>
    <row r="24" spans="2:12" x14ac:dyDescent="0.25">
      <c r="B24" s="8">
        <v>0</v>
      </c>
      <c r="C24" s="9">
        <v>0</v>
      </c>
      <c r="D24" s="9">
        <v>0.79999999999999993</v>
      </c>
      <c r="E24" s="10">
        <v>0.60000000000000009</v>
      </c>
    </row>
    <row r="27" spans="2:12" x14ac:dyDescent="0.25">
      <c r="B27" s="42" t="s">
        <v>11</v>
      </c>
      <c r="C27" s="42"/>
      <c r="D27" s="42"/>
      <c r="E27" s="42"/>
    </row>
    <row r="28" spans="2:12" x14ac:dyDescent="0.25">
      <c r="B28" s="3">
        <f t="array" ref="B28:E31">MMULT(MMULT(B21:E24,B15:E18),B9:E12)</f>
        <v>72000000.000000015</v>
      </c>
      <c r="C28" s="4">
        <v>96000000</v>
      </c>
      <c r="D28" s="4">
        <v>-72000000.000000015</v>
      </c>
      <c r="E28" s="5">
        <v>-96000000</v>
      </c>
      <c r="F28" t="s">
        <v>12</v>
      </c>
    </row>
    <row r="29" spans="2:12" x14ac:dyDescent="0.25">
      <c r="B29" s="6">
        <v>96000000.000000015</v>
      </c>
      <c r="C29" s="2">
        <v>127999999.99999999</v>
      </c>
      <c r="D29" s="2">
        <v>-96000000.000000015</v>
      </c>
      <c r="E29" s="7">
        <v>-127999999.99999999</v>
      </c>
      <c r="F29" t="s">
        <v>13</v>
      </c>
    </row>
    <row r="30" spans="2:12" x14ac:dyDescent="0.25">
      <c r="B30" s="6">
        <v>-72000000.000000015</v>
      </c>
      <c r="C30" s="2">
        <v>-96000000</v>
      </c>
      <c r="D30" s="2">
        <v>72000000.000000015</v>
      </c>
      <c r="E30" s="7">
        <v>96000000</v>
      </c>
      <c r="F30" t="s">
        <v>19</v>
      </c>
    </row>
    <row r="31" spans="2:12" x14ac:dyDescent="0.25">
      <c r="B31" s="8">
        <v>-96000000.000000015</v>
      </c>
      <c r="C31" s="9">
        <v>-127999999.99999999</v>
      </c>
      <c r="D31" s="9">
        <v>96000000.000000015</v>
      </c>
      <c r="E31" s="10">
        <v>127999999.99999999</v>
      </c>
      <c r="F31" t="s">
        <v>20</v>
      </c>
    </row>
  </sheetData>
  <mergeCells count="5">
    <mergeCell ref="B8:E8"/>
    <mergeCell ref="B14:E14"/>
    <mergeCell ref="B20:E20"/>
    <mergeCell ref="B27:E27"/>
    <mergeCell ref="H2:I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G1" workbookViewId="0">
      <selection activeCell="R12" sqref="R12"/>
    </sheetView>
  </sheetViews>
  <sheetFormatPr defaultRowHeight="15" x14ac:dyDescent="0.25"/>
  <cols>
    <col min="1" max="6" width="0" hidden="1" customWidth="1"/>
  </cols>
  <sheetData>
    <row r="1" spans="1:6" x14ac:dyDescent="0.25">
      <c r="A1" t="s">
        <v>25</v>
      </c>
    </row>
    <row r="2" spans="1:6" x14ac:dyDescent="0.25">
      <c r="A2" t="s">
        <v>26</v>
      </c>
      <c r="B2" t="s">
        <v>27</v>
      </c>
      <c r="C2" t="s">
        <v>28</v>
      </c>
      <c r="E2" t="s">
        <v>27</v>
      </c>
    </row>
    <row r="3" spans="1:6" x14ac:dyDescent="0.25">
      <c r="A3">
        <v>10</v>
      </c>
      <c r="B3">
        <f>ATAN(A3)</f>
        <v>1.4711276743037347</v>
      </c>
      <c r="C3">
        <f>(B3*180)/PI()</f>
        <v>84.289406862500371</v>
      </c>
      <c r="E3">
        <f>RADIANS(C3)</f>
        <v>1.4711276743037347</v>
      </c>
    </row>
    <row r="4" spans="1:6" x14ac:dyDescent="0.25">
      <c r="A4">
        <v>1</v>
      </c>
      <c r="B4">
        <f>ATAN(A4)</f>
        <v>0.78539816339744828</v>
      </c>
      <c r="C4">
        <f>(B4*180)/PI()</f>
        <v>45</v>
      </c>
    </row>
    <row r="7" spans="1:6" x14ac:dyDescent="0.25">
      <c r="A7" s="22">
        <f>4/3</f>
        <v>1.3333333333333333</v>
      </c>
      <c r="B7" s="22">
        <f>ATAN(A7)</f>
        <v>0.92729521800161219</v>
      </c>
      <c r="C7">
        <f>(B7*180)/PI()</f>
        <v>53.13010235415598</v>
      </c>
    </row>
    <row r="8" spans="1:6" x14ac:dyDescent="0.25">
      <c r="A8">
        <f>3/5</f>
        <v>0.6</v>
      </c>
      <c r="B8">
        <f>ACOS(A8)</f>
        <v>0.92729521800161219</v>
      </c>
      <c r="C8">
        <f>(B8*180)/PI()</f>
        <v>53.13010235415598</v>
      </c>
      <c r="F8">
        <f>180-(C7+C8)</f>
        <v>73.73979529168804</v>
      </c>
    </row>
    <row r="10" spans="1:6" x14ac:dyDescent="0.25">
      <c r="C10">
        <f>180-C7</f>
        <v>126.86989764584402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Diagram</vt:lpstr>
      <vt:lpstr>Global</vt:lpstr>
      <vt:lpstr>Element 1</vt:lpstr>
      <vt:lpstr>Element 2</vt:lpstr>
      <vt:lpstr>Element 3</vt:lpstr>
      <vt:lpstr>Element 4</vt:lpstr>
      <vt:lpstr>Element 5</vt:lpstr>
      <vt:lpstr>Formula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2024-01-25T18:50:28Z</dcterms:created>
  <dcterms:modified xsi:type="dcterms:W3CDTF">2024-01-25T22:23:21Z</dcterms:modified>
</cp:coreProperties>
</file>