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丙二醛 FW" sheetId="1" r:id="rId1"/>
    <sheet name="叶绿素 FW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1" l="1"/>
  <c r="S4" i="1" s="1"/>
  <c r="R5" i="1"/>
  <c r="S5" i="1" s="1"/>
  <c r="R6" i="1"/>
  <c r="S6" i="1" s="1"/>
  <c r="R7" i="1"/>
  <c r="S7" i="1" s="1"/>
  <c r="R8" i="1"/>
  <c r="S8" i="1" s="1"/>
  <c r="R9" i="1"/>
  <c r="S9" i="1" s="1"/>
  <c r="R10" i="1"/>
  <c r="S10" i="1" s="1"/>
  <c r="R11" i="1"/>
  <c r="S11" i="1" s="1"/>
  <c r="R12" i="1"/>
  <c r="S12" i="1" s="1"/>
  <c r="R13" i="1"/>
  <c r="S13" i="1" s="1"/>
  <c r="R14" i="1"/>
  <c r="S14" i="1" s="1"/>
  <c r="R3" i="1"/>
  <c r="S3" i="1" s="1"/>
  <c r="M6" i="2" l="1"/>
  <c r="L6" i="2"/>
  <c r="K6" i="2"/>
  <c r="K15" i="2" s="1"/>
  <c r="J6" i="2"/>
  <c r="I6" i="2"/>
  <c r="H6" i="2"/>
  <c r="H15" i="2" s="1"/>
  <c r="G6" i="2"/>
  <c r="F6" i="2"/>
  <c r="E15" i="2" s="1"/>
  <c r="E6" i="2"/>
  <c r="D6" i="2"/>
  <c r="C6" i="2"/>
  <c r="B6" i="2"/>
  <c r="B15" i="2" s="1"/>
  <c r="M5" i="2"/>
  <c r="M7" i="2" s="1"/>
  <c r="L5" i="2"/>
  <c r="L7" i="2" s="1"/>
  <c r="K5" i="2"/>
  <c r="K14" i="2" s="1"/>
  <c r="J5" i="2"/>
  <c r="J7" i="2" s="1"/>
  <c r="I5" i="2"/>
  <c r="I7" i="2" s="1"/>
  <c r="H5" i="2"/>
  <c r="H14" i="2" s="1"/>
  <c r="G5" i="2"/>
  <c r="G7" i="2" s="1"/>
  <c r="F5" i="2"/>
  <c r="E8" i="2" s="1"/>
  <c r="E11" i="2" s="1"/>
  <c r="E5" i="2"/>
  <c r="E7" i="2" s="1"/>
  <c r="D5" i="2"/>
  <c r="D7" i="2" s="1"/>
  <c r="C5" i="2"/>
  <c r="C7" i="2" s="1"/>
  <c r="B5" i="2"/>
  <c r="B8" i="2" s="1"/>
  <c r="B11" i="2" s="1"/>
  <c r="M13" i="1"/>
  <c r="M14" i="1" s="1"/>
  <c r="L13" i="1"/>
  <c r="L14" i="1" s="1"/>
  <c r="K13" i="1"/>
  <c r="K14" i="1" s="1"/>
  <c r="J13" i="1"/>
  <c r="J14" i="1" s="1"/>
  <c r="I13" i="1"/>
  <c r="I14" i="1" s="1"/>
  <c r="H13" i="1"/>
  <c r="H14" i="1" s="1"/>
  <c r="G13" i="1"/>
  <c r="G14" i="1" s="1"/>
  <c r="F13" i="1"/>
  <c r="F14" i="1" s="1"/>
  <c r="E13" i="1"/>
  <c r="E14" i="1" s="1"/>
  <c r="D13" i="1"/>
  <c r="D14" i="1" s="1"/>
  <c r="C13" i="1"/>
  <c r="C14" i="1" s="1"/>
  <c r="B13" i="1"/>
  <c r="B14" i="1" s="1"/>
  <c r="E10" i="2" l="1"/>
  <c r="E13" i="2" s="1"/>
  <c r="E16" i="2"/>
  <c r="B7" i="2"/>
  <c r="B9" i="2"/>
  <c r="B12" i="2" s="1"/>
  <c r="B14" i="2"/>
  <c r="E9" i="2"/>
  <c r="E12" i="2" s="1"/>
  <c r="E14" i="2"/>
  <c r="H7" i="2"/>
  <c r="H8" i="2"/>
  <c r="H11" i="2" s="1"/>
  <c r="H9" i="2"/>
  <c r="H12" i="2" s="1"/>
  <c r="F7" i="2"/>
  <c r="K7" i="2"/>
  <c r="K8" i="2"/>
  <c r="K11" i="2" s="1"/>
  <c r="K9" i="2"/>
  <c r="K12" i="2" s="1"/>
  <c r="B16" i="1"/>
  <c r="B15" i="1"/>
  <c r="K16" i="1"/>
  <c r="K15" i="1"/>
  <c r="H16" i="1"/>
  <c r="H15" i="1"/>
  <c r="E16" i="1"/>
  <c r="E15" i="1"/>
  <c r="K16" i="2" l="1"/>
  <c r="K10" i="2"/>
  <c r="K13" i="2" s="1"/>
  <c r="H16" i="2"/>
  <c r="H10" i="2"/>
  <c r="H13" i="2" s="1"/>
  <c r="B10" i="2"/>
  <c r="B13" i="2" s="1"/>
  <c r="B16" i="2"/>
</calcChain>
</file>

<file path=xl/sharedStrings.xml><?xml version="1.0" encoding="utf-8"?>
<sst xmlns="http://schemas.openxmlformats.org/spreadsheetml/2006/main" count="139" uniqueCount="74">
  <si>
    <t>第二份</t>
    <phoneticPr fontId="2" type="noConversion"/>
  </si>
  <si>
    <t>第三份</t>
    <phoneticPr fontId="2" type="noConversion"/>
  </si>
  <si>
    <t>1g</t>
  </si>
  <si>
    <t>10ml=4+6</t>
    <phoneticPr fontId="2" type="noConversion"/>
  </si>
  <si>
    <t>10ml=4+6</t>
  </si>
  <si>
    <t>2ml</t>
  </si>
  <si>
    <t>15min</t>
  </si>
  <si>
    <t>A532</t>
    <phoneticPr fontId="2" type="noConversion"/>
  </si>
  <si>
    <t>means</t>
    <phoneticPr fontId="2" type="noConversion"/>
  </si>
  <si>
    <t>1.27±0.29E-06</t>
    <phoneticPr fontId="2" type="noConversion"/>
  </si>
  <si>
    <t>2.20±0.74E-06</t>
    <phoneticPr fontId="2" type="noConversion"/>
  </si>
  <si>
    <t>第一份</t>
    <phoneticPr fontId="2" type="noConversion"/>
  </si>
  <si>
    <t>植物材料</t>
    <phoneticPr fontId="2" type="noConversion"/>
  </si>
  <si>
    <t>1g</t>
    <phoneticPr fontId="2" type="noConversion"/>
  </si>
  <si>
    <t>TCA</t>
    <phoneticPr fontId="2" type="noConversion"/>
  </si>
  <si>
    <t>MDA提取液</t>
    <phoneticPr fontId="2" type="noConversion"/>
  </si>
  <si>
    <t>提取液用量</t>
    <phoneticPr fontId="2" type="noConversion"/>
  </si>
  <si>
    <t>2ml</t>
    <phoneticPr fontId="2" type="noConversion"/>
  </si>
  <si>
    <t>TBA用量及浓度</t>
    <phoneticPr fontId="2" type="noConversion"/>
  </si>
  <si>
    <t>沸水浴时长</t>
    <phoneticPr fontId="2" type="noConversion"/>
  </si>
  <si>
    <t>15min</t>
    <phoneticPr fontId="2" type="noConversion"/>
  </si>
  <si>
    <t>A450</t>
    <phoneticPr fontId="2" type="noConversion"/>
  </si>
  <si>
    <t>Cb(mol/L)</t>
    <phoneticPr fontId="2" type="noConversion"/>
  </si>
  <si>
    <t>MDA含量(mmol/gFW)</t>
    <phoneticPr fontId="2" type="noConversion"/>
  </si>
  <si>
    <t>SD</t>
    <phoneticPr fontId="2" type="noConversion"/>
  </si>
  <si>
    <t>结果</t>
    <phoneticPr fontId="2" type="noConversion"/>
  </si>
  <si>
    <t>7.79±1.22E-06</t>
    <phoneticPr fontId="2" type="noConversion"/>
  </si>
  <si>
    <t>2.49±0.17E-06</t>
    <phoneticPr fontId="2" type="noConversion"/>
  </si>
  <si>
    <t>分组</t>
    <phoneticPr fontId="2" type="noConversion"/>
  </si>
  <si>
    <t>项目</t>
    <phoneticPr fontId="2" type="noConversion"/>
  </si>
  <si>
    <t>第一组</t>
    <phoneticPr fontId="2" type="noConversion"/>
  </si>
  <si>
    <t>第二组</t>
    <phoneticPr fontId="2" type="noConversion"/>
  </si>
  <si>
    <t>第三组</t>
    <phoneticPr fontId="2" type="noConversion"/>
  </si>
  <si>
    <t>第二组</t>
    <phoneticPr fontId="2" type="noConversion"/>
  </si>
  <si>
    <t>第三组</t>
    <phoneticPr fontId="2" type="noConversion"/>
  </si>
  <si>
    <t>第一组</t>
    <phoneticPr fontId="2" type="noConversion"/>
  </si>
  <si>
    <t>第二组</t>
    <phoneticPr fontId="2" type="noConversion"/>
  </si>
  <si>
    <t>第三组</t>
    <phoneticPr fontId="2" type="noConversion"/>
  </si>
  <si>
    <t>A633</t>
    <phoneticPr fontId="2" type="noConversion"/>
  </si>
  <si>
    <t>A645</t>
    <phoneticPr fontId="2" type="noConversion"/>
  </si>
  <si>
    <t>Ca</t>
    <phoneticPr fontId="2" type="noConversion"/>
  </si>
  <si>
    <t>Cb</t>
    <phoneticPr fontId="2" type="noConversion"/>
  </si>
  <si>
    <t>Ct</t>
    <phoneticPr fontId="2" type="noConversion"/>
  </si>
  <si>
    <t>sd-Ca</t>
    <phoneticPr fontId="2" type="noConversion"/>
  </si>
  <si>
    <t>sd-Cb</t>
    <phoneticPr fontId="2" type="noConversion"/>
  </si>
  <si>
    <t>sd-Ct</t>
    <phoneticPr fontId="2" type="noConversion"/>
  </si>
  <si>
    <t>se-Ca</t>
    <phoneticPr fontId="2" type="noConversion"/>
  </si>
  <si>
    <t>se-Cb</t>
    <phoneticPr fontId="2" type="noConversion"/>
  </si>
  <si>
    <t>se-Ct</t>
    <phoneticPr fontId="2" type="noConversion"/>
  </si>
  <si>
    <t>Avca</t>
    <phoneticPr fontId="2" type="noConversion"/>
  </si>
  <si>
    <t>Avcb</t>
    <phoneticPr fontId="2" type="noConversion"/>
  </si>
  <si>
    <t>Avct</t>
    <phoneticPr fontId="2" type="noConversion"/>
  </si>
  <si>
    <t>Avca-</t>
    <phoneticPr fontId="2" type="noConversion"/>
  </si>
  <si>
    <t>4.16±1.25</t>
    <phoneticPr fontId="2" type="noConversion"/>
  </si>
  <si>
    <t>4.45±1.36</t>
    <phoneticPr fontId="2" type="noConversion"/>
  </si>
  <si>
    <t>3.95±0.42</t>
    <phoneticPr fontId="2" type="noConversion"/>
  </si>
  <si>
    <t>4.91±0.14</t>
    <phoneticPr fontId="2" type="noConversion"/>
  </si>
  <si>
    <t>Avcb-</t>
    <phoneticPr fontId="2" type="noConversion"/>
  </si>
  <si>
    <t>1.6±0.46</t>
    <phoneticPr fontId="2" type="noConversion"/>
  </si>
  <si>
    <t>1.60±0.51</t>
    <phoneticPr fontId="2" type="noConversion"/>
  </si>
  <si>
    <t>1.93±0.23</t>
    <phoneticPr fontId="2" type="noConversion"/>
  </si>
  <si>
    <t>2.36±0.07</t>
    <phoneticPr fontId="2" type="noConversion"/>
  </si>
  <si>
    <t>Avct-</t>
    <phoneticPr fontId="2" type="noConversion"/>
  </si>
  <si>
    <t>5.76±1.71</t>
    <phoneticPr fontId="2" type="noConversion"/>
  </si>
  <si>
    <t>6.05±1.87</t>
    <phoneticPr fontId="2" type="noConversion"/>
  </si>
  <si>
    <t>5.88±0.65</t>
    <phoneticPr fontId="2" type="noConversion"/>
  </si>
  <si>
    <t>7.27±0.20</t>
    <phoneticPr fontId="2" type="noConversion"/>
  </si>
  <si>
    <t>Ca</t>
  </si>
  <si>
    <t>Cb</t>
  </si>
  <si>
    <t>Ct</t>
  </si>
  <si>
    <t>Cb*10</t>
    <phoneticPr fontId="1" type="noConversion"/>
  </si>
  <si>
    <t>MDA含量mmol/gFW</t>
    <phoneticPr fontId="1" type="noConversion"/>
  </si>
  <si>
    <t>分组</t>
    <phoneticPr fontId="1" type="noConversion"/>
  </si>
  <si>
    <t>即稀释倍数为10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</si>
</sst>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"/>
    <numFmt numFmtId="193" formatCode="0.0000E+0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/>
    </xf>
    <xf numFmtId="176" fontId="0" fillId="0" borderId="0" xfId="0" applyNumberFormat="1" applyFill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2" borderId="10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0" fontId="0" fillId="8" borderId="10" xfId="0" applyFill="1" applyBorder="1" applyAlignment="1">
      <alignment vertical="center"/>
    </xf>
    <xf numFmtId="0" fontId="0" fillId="9" borderId="10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2" fontId="0" fillId="2" borderId="9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2" borderId="2" xfId="0" applyNumberFormat="1" applyFill="1" applyBorder="1" applyAlignment="1">
      <alignment horizontal="center" vertical="center"/>
    </xf>
    <xf numFmtId="176" fontId="0" fillId="2" borderId="9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10" borderId="0" xfId="0" applyFill="1"/>
    <xf numFmtId="0" fontId="0" fillId="11" borderId="0" xfId="0" applyFill="1"/>
    <xf numFmtId="193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topLeftCell="M1" workbookViewId="0">
      <selection activeCell="S24" sqref="S24"/>
    </sheetView>
  </sheetViews>
  <sheetFormatPr defaultRowHeight="14.25" x14ac:dyDescent="0.2"/>
  <cols>
    <col min="1" max="1" width="27.25" customWidth="1"/>
    <col min="3" max="3" width="10.125" customWidth="1"/>
    <col min="4" max="4" width="12.375" customWidth="1"/>
    <col min="18" max="18" width="13.75" customWidth="1"/>
    <col min="19" max="19" width="17.75" customWidth="1"/>
  </cols>
  <sheetData>
    <row r="1" spans="1:19" x14ac:dyDescent="0.2">
      <c r="A1" s="13"/>
      <c r="B1" s="34">
        <v>0</v>
      </c>
      <c r="C1" s="34"/>
      <c r="D1" s="34"/>
      <c r="E1" s="32">
        <v>50</v>
      </c>
      <c r="F1" s="32"/>
      <c r="G1" s="32"/>
      <c r="H1" s="32">
        <v>200</v>
      </c>
      <c r="I1" s="32"/>
      <c r="J1" s="32"/>
      <c r="K1" s="32">
        <v>400</v>
      </c>
      <c r="L1" s="32"/>
      <c r="M1" s="32"/>
    </row>
    <row r="2" spans="1:19" x14ac:dyDescent="0.2">
      <c r="A2" s="1"/>
      <c r="B2" s="2" t="s">
        <v>11</v>
      </c>
      <c r="C2" s="2" t="s">
        <v>0</v>
      </c>
      <c r="D2" s="2" t="s">
        <v>1</v>
      </c>
      <c r="E2" s="2" t="s">
        <v>11</v>
      </c>
      <c r="F2" s="2" t="s">
        <v>0</v>
      </c>
      <c r="G2" s="2" t="s">
        <v>1</v>
      </c>
      <c r="H2" s="2" t="s">
        <v>11</v>
      </c>
      <c r="I2" s="2" t="s">
        <v>0</v>
      </c>
      <c r="J2" s="2" t="s">
        <v>1</v>
      </c>
      <c r="K2" s="2" t="s">
        <v>11</v>
      </c>
      <c r="L2" s="2" t="s">
        <v>0</v>
      </c>
      <c r="M2" s="2" t="s">
        <v>1</v>
      </c>
      <c r="P2" s="14" t="s">
        <v>72</v>
      </c>
      <c r="Q2" s="48" t="s">
        <v>70</v>
      </c>
      <c r="R2" s="48" t="s">
        <v>73</v>
      </c>
      <c r="S2" t="s">
        <v>71</v>
      </c>
    </row>
    <row r="3" spans="1:19" x14ac:dyDescent="0.2">
      <c r="A3" s="3" t="s">
        <v>12</v>
      </c>
      <c r="B3" s="4" t="s">
        <v>13</v>
      </c>
      <c r="C3" s="4" t="s">
        <v>13</v>
      </c>
      <c r="D3" s="4" t="s">
        <v>2</v>
      </c>
      <c r="E3" s="4" t="s">
        <v>2</v>
      </c>
      <c r="F3" s="4" t="s">
        <v>2</v>
      </c>
      <c r="G3" s="4" t="s">
        <v>2</v>
      </c>
      <c r="H3" s="4" t="s">
        <v>2</v>
      </c>
      <c r="I3" s="4" t="s">
        <v>2</v>
      </c>
      <c r="J3" s="4" t="s">
        <v>2</v>
      </c>
      <c r="K3" s="4" t="s">
        <v>2</v>
      </c>
      <c r="L3" s="4" t="s">
        <v>2</v>
      </c>
      <c r="M3" s="4" t="s">
        <v>2</v>
      </c>
      <c r="P3">
        <v>0</v>
      </c>
      <c r="Q3" s="48">
        <v>1.6197000000000001E-6</v>
      </c>
      <c r="R3" s="48">
        <f>Q3</f>
        <v>1.6197000000000001E-6</v>
      </c>
      <c r="S3" s="49">
        <f>R3*10</f>
        <v>1.6197000000000001E-5</v>
      </c>
    </row>
    <row r="4" spans="1:19" x14ac:dyDescent="0.2">
      <c r="A4" s="3" t="s">
        <v>14</v>
      </c>
      <c r="B4" s="4" t="s">
        <v>3</v>
      </c>
      <c r="C4" s="4" t="s">
        <v>3</v>
      </c>
      <c r="D4" s="4" t="s">
        <v>4</v>
      </c>
      <c r="E4" s="4" t="s">
        <v>4</v>
      </c>
      <c r="F4" s="4" t="s">
        <v>4</v>
      </c>
      <c r="G4" s="4" t="s">
        <v>4</v>
      </c>
      <c r="H4" s="4" t="s">
        <v>4</v>
      </c>
      <c r="I4" s="4" t="s">
        <v>4</v>
      </c>
      <c r="J4" s="4" t="s">
        <v>4</v>
      </c>
      <c r="K4" s="4" t="s">
        <v>4</v>
      </c>
      <c r="L4" s="4" t="s">
        <v>4</v>
      </c>
      <c r="M4" s="4" t="s">
        <v>4</v>
      </c>
      <c r="P4">
        <v>0</v>
      </c>
      <c r="Q4" s="48">
        <v>9.2080000000000004E-7</v>
      </c>
      <c r="R4" s="48">
        <f t="shared" ref="R4:R14" si="0">Q4</f>
        <v>9.2080000000000004E-7</v>
      </c>
      <c r="S4" s="49">
        <f t="shared" ref="S4:S14" si="1">R4*10</f>
        <v>9.2080000000000006E-6</v>
      </c>
    </row>
    <row r="5" spans="1:19" x14ac:dyDescent="0.2">
      <c r="A5" s="3" t="s">
        <v>15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5"/>
      <c r="P5">
        <v>0</v>
      </c>
      <c r="Q5" s="48">
        <v>1.2967999999999998E-6</v>
      </c>
      <c r="R5" s="48">
        <f t="shared" si="0"/>
        <v>1.2967999999999998E-6</v>
      </c>
      <c r="S5" s="49">
        <f t="shared" si="1"/>
        <v>1.2967999999999998E-5</v>
      </c>
    </row>
    <row r="6" spans="1:19" x14ac:dyDescent="0.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8"/>
      <c r="P6">
        <v>50</v>
      </c>
      <c r="Q6" s="48">
        <v>3.1850999999999994E-6</v>
      </c>
      <c r="R6" s="48">
        <f t="shared" si="0"/>
        <v>3.1850999999999994E-6</v>
      </c>
      <c r="S6" s="49">
        <f t="shared" si="1"/>
        <v>3.185099999999999E-5</v>
      </c>
    </row>
    <row r="7" spans="1:19" x14ac:dyDescent="0.2">
      <c r="A7" s="9" t="s">
        <v>16</v>
      </c>
      <c r="B7" s="10" t="s">
        <v>17</v>
      </c>
      <c r="C7" s="10" t="s">
        <v>17</v>
      </c>
      <c r="D7" s="10" t="s">
        <v>5</v>
      </c>
      <c r="E7" s="10" t="s">
        <v>5</v>
      </c>
      <c r="F7" s="10" t="s">
        <v>5</v>
      </c>
      <c r="G7" s="10" t="s">
        <v>5</v>
      </c>
      <c r="H7" s="10" t="s">
        <v>5</v>
      </c>
      <c r="I7" s="10" t="s">
        <v>5</v>
      </c>
      <c r="J7" s="10" t="s">
        <v>5</v>
      </c>
      <c r="K7" s="10" t="s">
        <v>5</v>
      </c>
      <c r="L7" s="10" t="s">
        <v>5</v>
      </c>
      <c r="M7" s="10" t="s">
        <v>5</v>
      </c>
      <c r="P7">
        <v>50</v>
      </c>
      <c r="Q7" s="48">
        <v>2.0291000000000002E-6</v>
      </c>
      <c r="R7" s="48">
        <f t="shared" si="0"/>
        <v>2.0291000000000002E-6</v>
      </c>
      <c r="S7" s="49">
        <f t="shared" si="1"/>
        <v>2.0291000000000003E-5</v>
      </c>
    </row>
    <row r="8" spans="1:19" x14ac:dyDescent="0.2">
      <c r="A8" s="11" t="s">
        <v>18</v>
      </c>
      <c r="B8" s="10" t="s">
        <v>17</v>
      </c>
      <c r="C8" s="10" t="s">
        <v>17</v>
      </c>
      <c r="D8" s="10" t="s">
        <v>5</v>
      </c>
      <c r="E8" s="10" t="s">
        <v>5</v>
      </c>
      <c r="F8" s="10" t="s">
        <v>5</v>
      </c>
      <c r="G8" s="10" t="s">
        <v>5</v>
      </c>
      <c r="H8" s="10" t="s">
        <v>5</v>
      </c>
      <c r="I8" s="10" t="s">
        <v>5</v>
      </c>
      <c r="J8" s="10" t="s">
        <v>5</v>
      </c>
      <c r="K8" s="10" t="s">
        <v>5</v>
      </c>
      <c r="L8" s="10" t="s">
        <v>5</v>
      </c>
      <c r="M8" s="10" t="s">
        <v>5</v>
      </c>
      <c r="P8">
        <v>50</v>
      </c>
      <c r="Q8" s="48">
        <v>1.3843E-6</v>
      </c>
      <c r="R8" s="48">
        <f t="shared" si="0"/>
        <v>1.3843E-6</v>
      </c>
      <c r="S8" s="49">
        <f t="shared" si="1"/>
        <v>1.3842999999999999E-5</v>
      </c>
    </row>
    <row r="9" spans="1:19" x14ac:dyDescent="0.2">
      <c r="A9" s="11" t="s">
        <v>19</v>
      </c>
      <c r="B9" s="10" t="s">
        <v>20</v>
      </c>
      <c r="C9" s="10" t="s">
        <v>20</v>
      </c>
      <c r="D9" s="10" t="s">
        <v>6</v>
      </c>
      <c r="E9" s="10" t="s">
        <v>6</v>
      </c>
      <c r="F9" s="10" t="s">
        <v>6</v>
      </c>
      <c r="G9" s="10" t="s">
        <v>6</v>
      </c>
      <c r="H9" s="10" t="s">
        <v>6</v>
      </c>
      <c r="I9" s="10" t="s">
        <v>6</v>
      </c>
      <c r="J9" s="10" t="s">
        <v>6</v>
      </c>
      <c r="K9" s="10" t="s">
        <v>6</v>
      </c>
      <c r="L9" s="10" t="s">
        <v>6</v>
      </c>
      <c r="M9" s="10" t="s">
        <v>6</v>
      </c>
      <c r="P9">
        <v>200</v>
      </c>
      <c r="Q9" s="48">
        <v>9.3992999999999999E-6</v>
      </c>
      <c r="R9" s="48">
        <f t="shared" si="0"/>
        <v>9.3992999999999999E-6</v>
      </c>
      <c r="S9" s="49">
        <f t="shared" si="1"/>
        <v>9.3993000000000006E-5</v>
      </c>
    </row>
    <row r="10" spans="1:19" x14ac:dyDescent="0.2">
      <c r="A10" s="11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2"/>
      <c r="P10">
        <v>200</v>
      </c>
      <c r="Q10" s="48">
        <v>6.463799999999999E-6</v>
      </c>
      <c r="R10" s="48">
        <f t="shared" si="0"/>
        <v>6.463799999999999E-6</v>
      </c>
      <c r="S10" s="49">
        <f t="shared" si="1"/>
        <v>6.4637999999999987E-5</v>
      </c>
    </row>
    <row r="11" spans="1:19" x14ac:dyDescent="0.2">
      <c r="A11" s="11" t="s">
        <v>21</v>
      </c>
      <c r="B11" s="13">
        <v>0.183</v>
      </c>
      <c r="C11" s="13">
        <v>0.112</v>
      </c>
      <c r="D11" s="13">
        <v>0.13700000000000001</v>
      </c>
      <c r="E11" s="13">
        <v>0.249</v>
      </c>
      <c r="F11" s="10">
        <v>0.17899999999999999</v>
      </c>
      <c r="G11" s="14">
        <v>0.20200000000000001</v>
      </c>
      <c r="H11" s="14">
        <v>0.222</v>
      </c>
      <c r="I11" s="14">
        <v>0.29699999999999999</v>
      </c>
      <c r="J11" s="14">
        <v>0.20399999999999999</v>
      </c>
      <c r="K11" s="14">
        <v>0.184</v>
      </c>
      <c r="L11" s="15">
        <v>0.33</v>
      </c>
      <c r="M11" s="12">
        <v>0.22900000000000001</v>
      </c>
      <c r="P11">
        <v>200</v>
      </c>
      <c r="Q11" s="48">
        <v>7.5005999999999998E-6</v>
      </c>
      <c r="R11" s="48">
        <f t="shared" si="0"/>
        <v>7.5005999999999998E-6</v>
      </c>
      <c r="S11" s="49">
        <f t="shared" si="1"/>
        <v>7.5005999999999993E-5</v>
      </c>
    </row>
    <row r="12" spans="1:19" x14ac:dyDescent="0.2">
      <c r="A12" s="11" t="s">
        <v>7</v>
      </c>
      <c r="B12" s="10">
        <v>4.1000000000000002E-2</v>
      </c>
      <c r="C12" s="10">
        <v>2.4E-2</v>
      </c>
      <c r="D12" s="10">
        <v>3.2000000000000001E-2</v>
      </c>
      <c r="E12" s="14">
        <v>7.0999999999999994E-2</v>
      </c>
      <c r="F12" s="14">
        <v>4.7E-2</v>
      </c>
      <c r="G12" s="14">
        <v>3.9E-2</v>
      </c>
      <c r="H12" s="14">
        <v>0.16500000000000001</v>
      </c>
      <c r="I12" s="14">
        <v>0.126</v>
      </c>
      <c r="J12" s="14">
        <v>0.13400000000000001</v>
      </c>
      <c r="K12" s="14">
        <v>0.39900000000000002</v>
      </c>
      <c r="L12" s="14">
        <v>0.38400000000000001</v>
      </c>
      <c r="M12" s="12">
        <v>0.439</v>
      </c>
      <c r="P12" s="14">
        <v>400</v>
      </c>
      <c r="Q12" s="48">
        <v>2.4705100000000002E-5</v>
      </c>
      <c r="R12" s="48">
        <f t="shared" si="0"/>
        <v>2.4705100000000002E-5</v>
      </c>
      <c r="S12" s="49">
        <f t="shared" si="1"/>
        <v>2.4705100000000003E-4</v>
      </c>
    </row>
    <row r="13" spans="1:19" x14ac:dyDescent="0.2">
      <c r="A13" s="11" t="s">
        <v>22</v>
      </c>
      <c r="B13" s="10">
        <f>6.45*0.000001*B12-0.56*0.000001*B11</f>
        <v>1.6197000000000001E-7</v>
      </c>
      <c r="C13" s="10">
        <f t="shared" ref="C13:M13" si="2">6.45*0.000001*C12-0.56*0.000001*C11</f>
        <v>9.2080000000000001E-8</v>
      </c>
      <c r="D13" s="10">
        <f t="shared" si="2"/>
        <v>1.2967999999999998E-7</v>
      </c>
      <c r="E13" s="10">
        <f t="shared" si="2"/>
        <v>3.1850999999999996E-7</v>
      </c>
      <c r="F13" s="10">
        <f t="shared" si="2"/>
        <v>2.0291000000000001E-7</v>
      </c>
      <c r="G13" s="10">
        <f t="shared" si="2"/>
        <v>1.3843E-7</v>
      </c>
      <c r="H13" s="10">
        <f t="shared" si="2"/>
        <v>9.3992999999999997E-7</v>
      </c>
      <c r="I13" s="10">
        <f t="shared" si="2"/>
        <v>6.4637999999999994E-7</v>
      </c>
      <c r="J13" s="10">
        <f t="shared" si="2"/>
        <v>7.5005999999999998E-7</v>
      </c>
      <c r="K13" s="10">
        <f t="shared" si="2"/>
        <v>2.4705100000000002E-6</v>
      </c>
      <c r="L13" s="10">
        <f t="shared" si="2"/>
        <v>2.2920000000000002E-6</v>
      </c>
      <c r="M13" s="10">
        <f t="shared" si="2"/>
        <v>2.7033099999999999E-6</v>
      </c>
      <c r="P13">
        <v>400</v>
      </c>
      <c r="Q13" s="48">
        <v>2.2920000000000004E-5</v>
      </c>
      <c r="R13" s="48">
        <f t="shared" si="0"/>
        <v>2.2920000000000004E-5</v>
      </c>
      <c r="S13" s="49">
        <f t="shared" si="1"/>
        <v>2.2920000000000004E-4</v>
      </c>
    </row>
    <row r="14" spans="1:19" x14ac:dyDescent="0.2">
      <c r="A14" s="16" t="s">
        <v>23</v>
      </c>
      <c r="B14" s="17">
        <f>10*B13</f>
        <v>1.6197000000000001E-6</v>
      </c>
      <c r="C14" s="17">
        <f t="shared" ref="C14:M14" si="3">10*C13</f>
        <v>9.2080000000000004E-7</v>
      </c>
      <c r="D14" s="17">
        <f t="shared" si="3"/>
        <v>1.2967999999999998E-6</v>
      </c>
      <c r="E14" s="17">
        <f t="shared" si="3"/>
        <v>3.1850999999999994E-6</v>
      </c>
      <c r="F14" s="17">
        <f t="shared" si="3"/>
        <v>2.0291000000000002E-6</v>
      </c>
      <c r="G14" s="17">
        <f t="shared" si="3"/>
        <v>1.3843E-6</v>
      </c>
      <c r="H14" s="17">
        <f t="shared" si="3"/>
        <v>9.3992999999999999E-6</v>
      </c>
      <c r="I14" s="17">
        <f t="shared" si="3"/>
        <v>6.463799999999999E-6</v>
      </c>
      <c r="J14" s="17">
        <f t="shared" si="3"/>
        <v>7.5005999999999998E-6</v>
      </c>
      <c r="K14" s="17">
        <f t="shared" si="3"/>
        <v>2.4705100000000002E-5</v>
      </c>
      <c r="L14" s="17">
        <f t="shared" si="3"/>
        <v>2.2920000000000004E-5</v>
      </c>
      <c r="M14" s="17">
        <f t="shared" si="3"/>
        <v>2.7033099999999997E-5</v>
      </c>
      <c r="P14">
        <v>400</v>
      </c>
      <c r="Q14" s="48">
        <v>2.7033099999999997E-5</v>
      </c>
      <c r="R14" s="48">
        <f t="shared" si="0"/>
        <v>2.7033099999999997E-5</v>
      </c>
      <c r="S14" s="49">
        <f t="shared" si="1"/>
        <v>2.7033099999999996E-4</v>
      </c>
    </row>
    <row r="15" spans="1:19" x14ac:dyDescent="0.2">
      <c r="A15" s="18" t="s">
        <v>8</v>
      </c>
      <c r="B15" s="29">
        <f>AVERAGE(B14:D14)</f>
        <v>1.2791E-6</v>
      </c>
      <c r="C15" s="30"/>
      <c r="D15" s="31"/>
      <c r="E15" s="29">
        <f>AVERAGE(E14:G14)</f>
        <v>2.1994999999999999E-6</v>
      </c>
      <c r="F15" s="30"/>
      <c r="G15" s="31"/>
      <c r="H15" s="29">
        <f>AVERAGE(H14:J14)</f>
        <v>7.7879000000000004E-6</v>
      </c>
      <c r="I15" s="30"/>
      <c r="J15" s="31"/>
      <c r="K15" s="29">
        <f>AVERAGE(K14:M14)</f>
        <v>2.4886066666666669E-5</v>
      </c>
      <c r="L15" s="30"/>
      <c r="M15" s="31"/>
      <c r="S15" s="49"/>
    </row>
    <row r="16" spans="1:19" x14ac:dyDescent="0.2">
      <c r="A16" s="19" t="s">
        <v>24</v>
      </c>
      <c r="B16" s="33">
        <f>_xlfn.STDEV.P(B14:D14)</f>
        <v>2.855991013057756E-7</v>
      </c>
      <c r="C16" s="33"/>
      <c r="D16" s="33"/>
      <c r="E16" s="33">
        <f>_xlfn.STDEV.P(E14:G14)</f>
        <v>7.4498200425692585E-7</v>
      </c>
      <c r="F16" s="33"/>
      <c r="G16" s="33"/>
      <c r="H16" s="33">
        <f>_xlfn.STDEV.P(H14:J14)</f>
        <v>1.2155097778298622E-6</v>
      </c>
      <c r="I16" s="33"/>
      <c r="J16" s="33"/>
      <c r="K16" s="33">
        <f>_xlfn.STDEV.P(K14:M14)</f>
        <v>1.6840347588125606E-6</v>
      </c>
      <c r="L16" s="33"/>
      <c r="M16" s="33"/>
      <c r="S16" s="49"/>
    </row>
    <row r="17" spans="1:19" x14ac:dyDescent="0.2">
      <c r="A17" s="20" t="s">
        <v>25</v>
      </c>
      <c r="B17" s="29" t="s">
        <v>9</v>
      </c>
      <c r="C17" s="30"/>
      <c r="D17" s="31"/>
      <c r="E17" s="29" t="s">
        <v>10</v>
      </c>
      <c r="F17" s="30"/>
      <c r="G17" s="31"/>
      <c r="H17" s="29" t="s">
        <v>26</v>
      </c>
      <c r="I17" s="30"/>
      <c r="J17" s="31"/>
      <c r="K17" s="29" t="s">
        <v>27</v>
      </c>
      <c r="L17" s="30"/>
      <c r="M17" s="31"/>
      <c r="S17" s="49"/>
    </row>
    <row r="18" spans="1:19" x14ac:dyDescent="0.2">
      <c r="S18" s="49"/>
    </row>
    <row r="19" spans="1:19" x14ac:dyDescent="0.2">
      <c r="S19" s="49"/>
    </row>
  </sheetData>
  <mergeCells count="16">
    <mergeCell ref="B17:D17"/>
    <mergeCell ref="E17:G17"/>
    <mergeCell ref="H17:J17"/>
    <mergeCell ref="K17:M17"/>
    <mergeCell ref="H1:J1"/>
    <mergeCell ref="K1:M1"/>
    <mergeCell ref="E15:G15"/>
    <mergeCell ref="H15:J15"/>
    <mergeCell ref="K15:M15"/>
    <mergeCell ref="H16:J16"/>
    <mergeCell ref="K16:M16"/>
    <mergeCell ref="B16:D16"/>
    <mergeCell ref="E16:G16"/>
    <mergeCell ref="B1:D1"/>
    <mergeCell ref="E1:G1"/>
    <mergeCell ref="B15:D1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selection activeCell="A22" sqref="A22:C34"/>
    </sheetView>
  </sheetViews>
  <sheetFormatPr defaultRowHeight="14.25" x14ac:dyDescent="0.2"/>
  <cols>
    <col min="14" max="14" width="2.5" customWidth="1"/>
  </cols>
  <sheetData>
    <row r="1" spans="1:14" x14ac:dyDescent="0.2">
      <c r="A1" s="13" t="s">
        <v>28</v>
      </c>
      <c r="B1" s="34">
        <v>0</v>
      </c>
      <c r="C1" s="34"/>
      <c r="D1" s="34"/>
      <c r="E1" s="34">
        <v>50</v>
      </c>
      <c r="F1" s="34"/>
      <c r="G1" s="34"/>
      <c r="H1" s="34">
        <v>200</v>
      </c>
      <c r="I1" s="34"/>
      <c r="J1" s="34"/>
      <c r="K1" s="34">
        <v>400</v>
      </c>
      <c r="L1" s="34"/>
      <c r="M1" s="34"/>
      <c r="N1" s="47"/>
    </row>
    <row r="2" spans="1:14" x14ac:dyDescent="0.2">
      <c r="A2" s="21" t="s">
        <v>29</v>
      </c>
      <c r="B2" s="21" t="s">
        <v>30</v>
      </c>
      <c r="C2" s="22" t="s">
        <v>31</v>
      </c>
      <c r="D2" s="23" t="s">
        <v>32</v>
      </c>
      <c r="E2" s="21" t="s">
        <v>30</v>
      </c>
      <c r="F2" s="22" t="s">
        <v>33</v>
      </c>
      <c r="G2" s="23" t="s">
        <v>34</v>
      </c>
      <c r="H2" s="21" t="s">
        <v>35</v>
      </c>
      <c r="I2" s="22" t="s">
        <v>31</v>
      </c>
      <c r="J2" s="23" t="s">
        <v>34</v>
      </c>
      <c r="K2" s="21" t="s">
        <v>35</v>
      </c>
      <c r="L2" s="22" t="s">
        <v>36</v>
      </c>
      <c r="M2" s="23" t="s">
        <v>37</v>
      </c>
      <c r="N2" s="47"/>
    </row>
    <row r="3" spans="1:14" x14ac:dyDescent="0.2">
      <c r="A3" s="24" t="s">
        <v>38</v>
      </c>
      <c r="B3" s="24">
        <v>0.41499999999999998</v>
      </c>
      <c r="C3" s="25">
        <v>0.107</v>
      </c>
      <c r="D3" s="26">
        <v>0.55100000000000005</v>
      </c>
      <c r="E3" s="24">
        <v>0.111</v>
      </c>
      <c r="F3" s="25">
        <v>0.437</v>
      </c>
      <c r="G3" s="26">
        <v>0.59699999999999998</v>
      </c>
      <c r="H3" s="24">
        <v>0.27200000000000002</v>
      </c>
      <c r="I3" s="25">
        <v>0.42699999999999999</v>
      </c>
      <c r="J3" s="26">
        <v>0.33300000000000002</v>
      </c>
      <c r="K3" s="24">
        <v>0.42799999999999999</v>
      </c>
      <c r="L3" s="25">
        <v>0.40100000000000002</v>
      </c>
      <c r="M3" s="26">
        <v>0.45200000000000001</v>
      </c>
      <c r="N3" s="47"/>
    </row>
    <row r="4" spans="1:14" x14ac:dyDescent="0.2">
      <c r="A4" s="24" t="s">
        <v>39</v>
      </c>
      <c r="B4" s="24">
        <v>0.159</v>
      </c>
      <c r="C4" s="25">
        <v>4.7E-2</v>
      </c>
      <c r="D4" s="26">
        <v>0.223</v>
      </c>
      <c r="E4" s="24">
        <v>4.2000000000000003E-2</v>
      </c>
      <c r="F4" s="25">
        <v>0.16700000000000001</v>
      </c>
      <c r="G4" s="26">
        <v>0.23499999999999999</v>
      </c>
      <c r="H4" s="24">
        <v>0.11799999999999999</v>
      </c>
      <c r="I4" s="25">
        <v>0.192</v>
      </c>
      <c r="J4" s="26">
        <v>0.154</v>
      </c>
      <c r="K4" s="24">
        <v>0.187</v>
      </c>
      <c r="L4" s="25">
        <v>0.18099999999999999</v>
      </c>
      <c r="M4" s="26">
        <v>0.20300000000000001</v>
      </c>
      <c r="N4" s="47"/>
    </row>
    <row r="5" spans="1:14" x14ac:dyDescent="0.2">
      <c r="A5" s="24" t="s">
        <v>40</v>
      </c>
      <c r="B5" s="24">
        <f>12.7*B3-2.69*B4</f>
        <v>4.842789999999999</v>
      </c>
      <c r="C5" s="27">
        <f t="shared" ref="C5:M5" si="0">12.7*C3-2.69*C4</f>
        <v>1.23247</v>
      </c>
      <c r="D5" s="24">
        <f t="shared" si="0"/>
        <v>6.3978299999999999</v>
      </c>
      <c r="E5" s="27">
        <f t="shared" si="0"/>
        <v>1.2967199999999999</v>
      </c>
      <c r="F5" s="24">
        <f t="shared" si="0"/>
        <v>5.10067</v>
      </c>
      <c r="G5" s="24">
        <f t="shared" si="0"/>
        <v>6.949749999999999</v>
      </c>
      <c r="H5" s="24">
        <f t="shared" si="0"/>
        <v>3.1369800000000003</v>
      </c>
      <c r="I5" s="24">
        <f t="shared" si="0"/>
        <v>4.9064199999999989</v>
      </c>
      <c r="J5" s="24">
        <f t="shared" si="0"/>
        <v>3.8148399999999998</v>
      </c>
      <c r="K5" s="24">
        <f t="shared" si="0"/>
        <v>4.9325700000000001</v>
      </c>
      <c r="L5" s="24">
        <f t="shared" si="0"/>
        <v>4.60581</v>
      </c>
      <c r="M5" s="24">
        <f t="shared" si="0"/>
        <v>5.1943299999999999</v>
      </c>
      <c r="N5" s="47"/>
    </row>
    <row r="6" spans="1:14" x14ac:dyDescent="0.2">
      <c r="A6" s="24" t="s">
        <v>41</v>
      </c>
      <c r="B6" s="24">
        <f>22.9*B4-4.68*B3</f>
        <v>1.6989000000000001</v>
      </c>
      <c r="C6" s="24">
        <f t="shared" ref="C6:M6" si="1">22.9*C4-4.68*C3</f>
        <v>0.57554000000000005</v>
      </c>
      <c r="D6" s="24">
        <f t="shared" si="1"/>
        <v>2.5280200000000002</v>
      </c>
      <c r="E6" s="24">
        <f t="shared" si="1"/>
        <v>0.44232000000000005</v>
      </c>
      <c r="F6" s="24">
        <f t="shared" si="1"/>
        <v>1.7791399999999999</v>
      </c>
      <c r="G6" s="24">
        <f t="shared" si="1"/>
        <v>2.5875399999999993</v>
      </c>
      <c r="H6" s="24">
        <f t="shared" si="1"/>
        <v>1.4292399999999994</v>
      </c>
      <c r="I6" s="24">
        <f t="shared" si="1"/>
        <v>2.3984399999999999</v>
      </c>
      <c r="J6" s="24">
        <f t="shared" si="1"/>
        <v>1.9681599999999997</v>
      </c>
      <c r="K6" s="24">
        <f t="shared" si="1"/>
        <v>2.2792599999999994</v>
      </c>
      <c r="L6" s="24">
        <f t="shared" si="1"/>
        <v>2.2682199999999999</v>
      </c>
      <c r="M6" s="24">
        <f t="shared" si="1"/>
        <v>2.5333399999999999</v>
      </c>
      <c r="N6" s="47"/>
    </row>
    <row r="7" spans="1:14" x14ac:dyDescent="0.2">
      <c r="A7" s="24" t="s">
        <v>42</v>
      </c>
      <c r="B7" s="24">
        <f>B5+B6</f>
        <v>6.5416899999999991</v>
      </c>
      <c r="C7" s="24">
        <f t="shared" ref="C7:M7" si="2">C5+C6</f>
        <v>1.8080099999999999</v>
      </c>
      <c r="D7" s="24">
        <f t="shared" si="2"/>
        <v>8.9258500000000005</v>
      </c>
      <c r="E7" s="24">
        <f t="shared" si="2"/>
        <v>1.7390399999999999</v>
      </c>
      <c r="F7" s="24">
        <f t="shared" si="2"/>
        <v>6.87981</v>
      </c>
      <c r="G7" s="24">
        <f t="shared" si="2"/>
        <v>9.5372899999999987</v>
      </c>
      <c r="H7" s="24">
        <f t="shared" si="2"/>
        <v>4.5662199999999995</v>
      </c>
      <c r="I7" s="24">
        <f t="shared" si="2"/>
        <v>7.3048599999999988</v>
      </c>
      <c r="J7" s="24">
        <f t="shared" si="2"/>
        <v>5.7829999999999995</v>
      </c>
      <c r="K7" s="24">
        <f t="shared" si="2"/>
        <v>7.2118299999999991</v>
      </c>
      <c r="L7" s="24">
        <f t="shared" si="2"/>
        <v>6.8740299999999994</v>
      </c>
      <c r="M7" s="24">
        <f t="shared" si="2"/>
        <v>7.7276699999999998</v>
      </c>
      <c r="N7" s="47"/>
    </row>
    <row r="8" spans="1:14" x14ac:dyDescent="0.2">
      <c r="A8" s="24" t="s">
        <v>43</v>
      </c>
      <c r="B8" s="41">
        <f>_xlfn.STDEV.P(B5:D5)</f>
        <v>2.1636775235592647</v>
      </c>
      <c r="C8" s="42"/>
      <c r="D8" s="43"/>
      <c r="E8" s="41">
        <f>_xlfn.STDEV.P(E5:G5)</f>
        <v>2.3533871719478898</v>
      </c>
      <c r="F8" s="42"/>
      <c r="G8" s="43"/>
      <c r="H8" s="41">
        <f>_xlfn.STDEV.P(H5:J5)</f>
        <v>0.72892302516947827</v>
      </c>
      <c r="I8" s="42"/>
      <c r="J8" s="43"/>
      <c r="K8" s="41">
        <f>_xlfn.STDEV.P(K5:M5)</f>
        <v>0.24075025916681558</v>
      </c>
      <c r="L8" s="42"/>
      <c r="M8" s="43"/>
      <c r="N8" s="47"/>
    </row>
    <row r="9" spans="1:14" x14ac:dyDescent="0.2">
      <c r="A9" s="24" t="s">
        <v>44</v>
      </c>
      <c r="B9" s="41">
        <f>_xlfn.STDEV.P(B6:D6)</f>
        <v>0.80010803537189068</v>
      </c>
      <c r="C9" s="42"/>
      <c r="D9" s="43"/>
      <c r="E9" s="41">
        <f>_xlfn.STDEV.P(E6:G6)</f>
        <v>0.88459451607313622</v>
      </c>
      <c r="F9" s="42"/>
      <c r="G9" s="43"/>
      <c r="H9" s="41">
        <f>_xlfn.STDEV.P(H6:J6)</f>
        <v>0.39650196647964203</v>
      </c>
      <c r="I9" s="42"/>
      <c r="J9" s="43"/>
      <c r="K9" s="41">
        <f>_xlfn.STDEV.P(K6:M6)</f>
        <v>0.12245958172211592</v>
      </c>
      <c r="L9" s="42"/>
      <c r="M9" s="43"/>
      <c r="N9" s="47"/>
    </row>
    <row r="10" spans="1:14" x14ac:dyDescent="0.2">
      <c r="A10" s="28" t="s">
        <v>45</v>
      </c>
      <c r="B10" s="41">
        <f>_xlfn.STDEV.P(B7:D7)</f>
        <v>2.9581449050526403</v>
      </c>
      <c r="C10" s="42"/>
      <c r="D10" s="43"/>
      <c r="E10" s="41">
        <f>_xlfn.STDEV.P(E7:G7)</f>
        <v>3.2369810902169656</v>
      </c>
      <c r="F10" s="42"/>
      <c r="G10" s="43"/>
      <c r="H10" s="41">
        <f>_xlfn.STDEV.P(H7:J7)</f>
        <v>1.1203551261194891</v>
      </c>
      <c r="I10" s="42"/>
      <c r="J10" s="43"/>
      <c r="K10" s="41">
        <f>_xlfn.STDEV.P(K7:M7)</f>
        <v>0.35101456050837693</v>
      </c>
      <c r="L10" s="42"/>
      <c r="M10" s="43"/>
      <c r="N10" s="47"/>
    </row>
    <row r="11" spans="1:14" x14ac:dyDescent="0.2">
      <c r="A11" s="25" t="s">
        <v>46</v>
      </c>
      <c r="B11" s="44">
        <f>B8/SQRT(3)</f>
        <v>1.2491998006664844</v>
      </c>
      <c r="C11" s="45"/>
      <c r="D11" s="46"/>
      <c r="E11" s="44">
        <f>E8/SQRT(3)</f>
        <v>1.3587287172315263</v>
      </c>
      <c r="F11" s="45"/>
      <c r="G11" s="46"/>
      <c r="H11" s="44">
        <f>H8/SQRT(3)</f>
        <v>0.42084390480011463</v>
      </c>
      <c r="I11" s="45"/>
      <c r="J11" s="46"/>
      <c r="K11" s="44">
        <f>K8/SQRT(3)</f>
        <v>0.13899722693743316</v>
      </c>
      <c r="L11" s="45"/>
      <c r="M11" s="46"/>
      <c r="N11" s="47"/>
    </row>
    <row r="12" spans="1:14" x14ac:dyDescent="0.2">
      <c r="A12" s="25" t="s">
        <v>47</v>
      </c>
      <c r="B12" s="44">
        <f>B9/SQRT(3)</f>
        <v>0.4619425896027437</v>
      </c>
      <c r="C12" s="45"/>
      <c r="D12" s="46"/>
      <c r="E12" s="44">
        <f>E9/SQRT(3)</f>
        <v>0.51072088197849197</v>
      </c>
      <c r="F12" s="45"/>
      <c r="G12" s="46"/>
      <c r="H12" s="44">
        <f>H9/SQRT(3)</f>
        <v>0.22892051708123731</v>
      </c>
      <c r="I12" s="45"/>
      <c r="J12" s="46"/>
      <c r="K12" s="44">
        <f>K9/SQRT(3)</f>
        <v>7.0702072472112604E-2</v>
      </c>
      <c r="L12" s="45"/>
      <c r="M12" s="46"/>
      <c r="N12" s="47"/>
    </row>
    <row r="13" spans="1:14" x14ac:dyDescent="0.2">
      <c r="A13" s="25" t="s">
        <v>48</v>
      </c>
      <c r="B13" s="44">
        <f>B10/SQRT(3)</f>
        <v>1.707885757234062</v>
      </c>
      <c r="C13" s="45"/>
      <c r="D13" s="46"/>
      <c r="E13" s="44">
        <f>E10/SQRT(3)</f>
        <v>1.8688719037984936</v>
      </c>
      <c r="F13" s="45"/>
      <c r="G13" s="46"/>
      <c r="H13" s="44">
        <f>H10/SQRT(3)</f>
        <v>0.64683733365306417</v>
      </c>
      <c r="I13" s="45"/>
      <c r="J13" s="46"/>
      <c r="K13" s="44">
        <f>K10/SQRT(3)</f>
        <v>0.2026583509989896</v>
      </c>
      <c r="L13" s="45"/>
      <c r="M13" s="46"/>
      <c r="N13" s="47"/>
    </row>
    <row r="14" spans="1:14" x14ac:dyDescent="0.2">
      <c r="A14" s="24" t="s">
        <v>49</v>
      </c>
      <c r="B14" s="41">
        <f>AVERAGE(B5:D5)</f>
        <v>4.1576966666666664</v>
      </c>
      <c r="C14" s="42"/>
      <c r="D14" s="43"/>
      <c r="E14" s="41">
        <f>AVERAGE(E5:G5)</f>
        <v>4.4490466666666668</v>
      </c>
      <c r="F14" s="42"/>
      <c r="G14" s="43"/>
      <c r="H14" s="41">
        <f>AVERAGE(H5:J5)</f>
        <v>3.9527466666666662</v>
      </c>
      <c r="I14" s="42"/>
      <c r="J14" s="43"/>
      <c r="K14" s="41">
        <f>AVERAGE(K5:M5)</f>
        <v>4.9109033333333336</v>
      </c>
      <c r="L14" s="42"/>
      <c r="M14" s="43"/>
      <c r="N14" s="47"/>
    </row>
    <row r="15" spans="1:14" x14ac:dyDescent="0.2">
      <c r="A15" s="28" t="s">
        <v>50</v>
      </c>
      <c r="B15" s="41">
        <f>AVERAGE(B6:D6)</f>
        <v>1.6008199999999999</v>
      </c>
      <c r="C15" s="42"/>
      <c r="D15" s="43"/>
      <c r="E15" s="41">
        <f>AVERAGE(E6:G6)</f>
        <v>1.6029999999999998</v>
      </c>
      <c r="F15" s="42"/>
      <c r="G15" s="43"/>
      <c r="H15" s="41">
        <f>AVERAGE(H6:J6)</f>
        <v>1.931946666666666</v>
      </c>
      <c r="I15" s="42"/>
      <c r="J15" s="43"/>
      <c r="K15" s="41">
        <f>AVERAGE(K6:M6)</f>
        <v>2.3602733333333332</v>
      </c>
      <c r="L15" s="42"/>
      <c r="M15" s="43"/>
      <c r="N15" s="47"/>
    </row>
    <row r="16" spans="1:14" x14ac:dyDescent="0.2">
      <c r="A16" s="24" t="s">
        <v>51</v>
      </c>
      <c r="B16" s="41">
        <f>AVERAGE(B7:D7)</f>
        <v>5.7585166666666661</v>
      </c>
      <c r="C16" s="42"/>
      <c r="D16" s="43"/>
      <c r="E16" s="41">
        <f>AVERAGE(E7:G7)</f>
        <v>6.0520466666666666</v>
      </c>
      <c r="F16" s="42"/>
      <c r="G16" s="43"/>
      <c r="H16" s="41">
        <f>AVERAGE(H7:J7)</f>
        <v>5.8846933333333338</v>
      </c>
      <c r="I16" s="42"/>
      <c r="J16" s="43"/>
      <c r="K16" s="41">
        <f>AVERAGE(K7:M7)</f>
        <v>7.2711766666666664</v>
      </c>
      <c r="L16" s="42"/>
      <c r="M16" s="43"/>
      <c r="N16" s="47"/>
    </row>
    <row r="17" spans="1:14" x14ac:dyDescent="0.2">
      <c r="A17" s="24" t="s">
        <v>52</v>
      </c>
      <c r="B17" s="38" t="s">
        <v>53</v>
      </c>
      <c r="C17" s="39"/>
      <c r="D17" s="40"/>
      <c r="E17" s="38" t="s">
        <v>54</v>
      </c>
      <c r="F17" s="39"/>
      <c r="G17" s="40"/>
      <c r="H17" s="38" t="s">
        <v>55</v>
      </c>
      <c r="I17" s="39"/>
      <c r="J17" s="40"/>
      <c r="K17" s="38" t="s">
        <v>56</v>
      </c>
      <c r="L17" s="39"/>
      <c r="M17" s="40"/>
      <c r="N17" s="47"/>
    </row>
    <row r="18" spans="1:14" x14ac:dyDescent="0.2">
      <c r="A18" s="28" t="s">
        <v>57</v>
      </c>
      <c r="B18" s="35" t="s">
        <v>58</v>
      </c>
      <c r="C18" s="36"/>
      <c r="D18" s="37"/>
      <c r="E18" s="35" t="s">
        <v>59</v>
      </c>
      <c r="F18" s="36"/>
      <c r="G18" s="37"/>
      <c r="H18" s="35" t="s">
        <v>60</v>
      </c>
      <c r="I18" s="36"/>
      <c r="J18" s="37"/>
      <c r="K18" s="35" t="s">
        <v>61</v>
      </c>
      <c r="L18" s="36"/>
      <c r="M18" s="37"/>
      <c r="N18" s="47"/>
    </row>
    <row r="19" spans="1:14" x14ac:dyDescent="0.2">
      <c r="A19" s="24" t="s">
        <v>62</v>
      </c>
      <c r="B19" s="35" t="s">
        <v>63</v>
      </c>
      <c r="C19" s="36"/>
      <c r="D19" s="37"/>
      <c r="E19" s="35" t="s">
        <v>64</v>
      </c>
      <c r="F19" s="36"/>
      <c r="G19" s="37"/>
      <c r="H19" s="35" t="s">
        <v>65</v>
      </c>
      <c r="I19" s="36"/>
      <c r="J19" s="37"/>
      <c r="K19" s="35" t="s">
        <v>66</v>
      </c>
      <c r="L19" s="36"/>
      <c r="M19" s="37"/>
      <c r="N19" s="47"/>
    </row>
    <row r="20" spans="1:14" x14ac:dyDescent="0.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</row>
    <row r="22" spans="1:14" x14ac:dyDescent="0.2">
      <c r="A22" t="s">
        <v>67</v>
      </c>
      <c r="B22" t="s">
        <v>68</v>
      </c>
      <c r="C22" t="s">
        <v>69</v>
      </c>
    </row>
    <row r="23" spans="1:14" x14ac:dyDescent="0.2">
      <c r="A23">
        <v>4.842789999999999</v>
      </c>
      <c r="B23">
        <v>1.6989000000000001</v>
      </c>
      <c r="C23">
        <v>6.5416899999999991</v>
      </c>
    </row>
    <row r="24" spans="1:14" x14ac:dyDescent="0.2">
      <c r="A24">
        <v>1.23247</v>
      </c>
      <c r="B24">
        <v>0.57554000000000005</v>
      </c>
      <c r="C24">
        <v>1.8080099999999999</v>
      </c>
    </row>
    <row r="25" spans="1:14" x14ac:dyDescent="0.2">
      <c r="A25">
        <v>6.3978299999999999</v>
      </c>
      <c r="B25">
        <v>2.5280200000000002</v>
      </c>
      <c r="C25">
        <v>8.9258500000000005</v>
      </c>
    </row>
    <row r="26" spans="1:14" x14ac:dyDescent="0.2">
      <c r="A26">
        <v>1.2967199999999999</v>
      </c>
      <c r="B26">
        <v>0.44232000000000005</v>
      </c>
      <c r="C26">
        <v>1.7390399999999999</v>
      </c>
    </row>
    <row r="27" spans="1:14" x14ac:dyDescent="0.2">
      <c r="A27">
        <v>5.10067</v>
      </c>
      <c r="B27">
        <v>1.7791399999999999</v>
      </c>
      <c r="C27">
        <v>6.87981</v>
      </c>
    </row>
    <row r="28" spans="1:14" x14ac:dyDescent="0.2">
      <c r="A28">
        <v>6.949749999999999</v>
      </c>
      <c r="B28">
        <v>2.5875399999999993</v>
      </c>
      <c r="C28">
        <v>9.5372899999999987</v>
      </c>
    </row>
    <row r="29" spans="1:14" x14ac:dyDescent="0.2">
      <c r="A29">
        <v>3.1369800000000003</v>
      </c>
      <c r="B29">
        <v>1.4292399999999994</v>
      </c>
      <c r="C29">
        <v>4.5662199999999995</v>
      </c>
    </row>
    <row r="30" spans="1:14" x14ac:dyDescent="0.2">
      <c r="A30">
        <v>4.9064199999999989</v>
      </c>
      <c r="B30">
        <v>2.3984399999999999</v>
      </c>
      <c r="C30">
        <v>7.3048599999999988</v>
      </c>
    </row>
    <row r="31" spans="1:14" x14ac:dyDescent="0.2">
      <c r="A31">
        <v>3.8148399999999998</v>
      </c>
      <c r="B31">
        <v>1.9681599999999997</v>
      </c>
      <c r="C31">
        <v>5.7829999999999995</v>
      </c>
    </row>
    <row r="32" spans="1:14" x14ac:dyDescent="0.2">
      <c r="A32">
        <v>4.9325700000000001</v>
      </c>
      <c r="B32">
        <v>2.2792599999999994</v>
      </c>
      <c r="C32">
        <v>7.2118299999999991</v>
      </c>
    </row>
    <row r="33" spans="1:3" x14ac:dyDescent="0.2">
      <c r="A33">
        <v>4.60581</v>
      </c>
      <c r="B33">
        <v>2.2682199999999999</v>
      </c>
      <c r="C33">
        <v>6.8740299999999994</v>
      </c>
    </row>
    <row r="34" spans="1:3" x14ac:dyDescent="0.2">
      <c r="A34">
        <v>5.1943299999999999</v>
      </c>
      <c r="B34">
        <v>2.5333399999999999</v>
      </c>
      <c r="C34">
        <v>7.7276699999999998</v>
      </c>
    </row>
  </sheetData>
  <mergeCells count="52">
    <mergeCell ref="B1:D1"/>
    <mergeCell ref="E1:G1"/>
    <mergeCell ref="H1:J1"/>
    <mergeCell ref="K1:M1"/>
    <mergeCell ref="B8:D8"/>
    <mergeCell ref="E8:G8"/>
    <mergeCell ref="H8:J8"/>
    <mergeCell ref="K8:M8"/>
    <mergeCell ref="B9:D9"/>
    <mergeCell ref="E9:G9"/>
    <mergeCell ref="H9:J9"/>
    <mergeCell ref="K9:M9"/>
    <mergeCell ref="B10:D10"/>
    <mergeCell ref="E10:G10"/>
    <mergeCell ref="H10:J10"/>
    <mergeCell ref="K10:M10"/>
    <mergeCell ref="B11:D11"/>
    <mergeCell ref="E11:G11"/>
    <mergeCell ref="H11:J11"/>
    <mergeCell ref="K11:M11"/>
    <mergeCell ref="B12:D12"/>
    <mergeCell ref="E12:G12"/>
    <mergeCell ref="H12:J12"/>
    <mergeCell ref="K12:M12"/>
    <mergeCell ref="B13:D13"/>
    <mergeCell ref="E13:G13"/>
    <mergeCell ref="H13:J13"/>
    <mergeCell ref="K13:M13"/>
    <mergeCell ref="B14:D14"/>
    <mergeCell ref="E14:G14"/>
    <mergeCell ref="H14:J14"/>
    <mergeCell ref="K14:M14"/>
    <mergeCell ref="B15:D15"/>
    <mergeCell ref="E15:G15"/>
    <mergeCell ref="H15:J15"/>
    <mergeCell ref="K15:M15"/>
    <mergeCell ref="B16:D16"/>
    <mergeCell ref="E16:G16"/>
    <mergeCell ref="H16:J16"/>
    <mergeCell ref="K16:M16"/>
    <mergeCell ref="B19:D19"/>
    <mergeCell ref="E19:G19"/>
    <mergeCell ref="H19:J19"/>
    <mergeCell ref="K19:M19"/>
    <mergeCell ref="B17:D17"/>
    <mergeCell ref="E17:G17"/>
    <mergeCell ref="H17:J17"/>
    <mergeCell ref="K17:M17"/>
    <mergeCell ref="B18:D18"/>
    <mergeCell ref="E18:G18"/>
    <mergeCell ref="H18:J18"/>
    <mergeCell ref="K18:M1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丙二醛 FW</vt:lpstr>
      <vt:lpstr>叶绿素 FW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2018-06-05T02:13:47Z</dcterms:modified>
</cp:coreProperties>
</file>