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Zizag\Desktop\"/>
    </mc:Choice>
  </mc:AlternateContent>
  <bookViews>
    <workbookView xWindow="0" yWindow="0" windowWidth="16380" windowHeight="8190" tabRatio="500" firstSheet="2"/>
  </bookViews>
  <sheets>
    <sheet name="丙二醛 DW" sheetId="1" r:id="rId1"/>
    <sheet name="SPSS丙二醛" sheetId="2" r:id="rId2"/>
    <sheet name="蛋白质 DW" sheetId="3" r:id="rId3"/>
    <sheet name="蛋白质SPSS" sheetId="4" r:id="rId4"/>
    <sheet name="脯氨酸" sheetId="5" r:id="rId5"/>
    <sheet name="脯氨酸SPSS作废" sheetId="6" r:id="rId6"/>
    <sheet name="脯氨酸SPSS" sheetId="11" r:id="rId7"/>
    <sheet name="总糖" sheetId="7" r:id="rId8"/>
    <sheet name="总糖SPSS" sheetId="8" r:id="rId9"/>
    <sheet name="硝态氮" sheetId="9" r:id="rId10"/>
    <sheet name="硝态氮SPSS" sheetId="10" r:id="rId11"/>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I23" i="1" l="1"/>
  <c r="I24" i="1"/>
  <c r="I25" i="1"/>
  <c r="I26" i="1"/>
  <c r="I27" i="1"/>
  <c r="I28" i="1"/>
  <c r="I29" i="1"/>
  <c r="I30" i="1"/>
  <c r="I31" i="1"/>
  <c r="I32" i="1"/>
  <c r="I33" i="1"/>
  <c r="I34" i="1"/>
  <c r="I35" i="1"/>
  <c r="I36" i="1"/>
  <c r="I37" i="1"/>
  <c r="I22" i="1"/>
  <c r="H23" i="1"/>
  <c r="H24" i="1"/>
  <c r="H25" i="1"/>
  <c r="H26" i="1"/>
  <c r="H27" i="1"/>
  <c r="H28" i="1"/>
  <c r="H29" i="1"/>
  <c r="H30" i="1"/>
  <c r="H31" i="1"/>
  <c r="H32" i="1"/>
  <c r="H33" i="1"/>
  <c r="H34" i="1"/>
  <c r="H35" i="1"/>
  <c r="H36" i="1"/>
  <c r="H37" i="1"/>
  <c r="H22" i="1"/>
  <c r="E40" i="1" l="1"/>
  <c r="E41" i="1"/>
  <c r="E42" i="1"/>
  <c r="E43" i="1"/>
  <c r="E44" i="1"/>
  <c r="E45" i="1"/>
  <c r="E46" i="1"/>
  <c r="E47" i="1"/>
  <c r="E48" i="1"/>
  <c r="E49" i="1"/>
  <c r="E50" i="1"/>
  <c r="E51" i="1"/>
  <c r="E52" i="1"/>
  <c r="E53" i="1"/>
  <c r="E54" i="1"/>
  <c r="E39" i="1"/>
  <c r="M62" i="3"/>
  <c r="M63" i="3"/>
  <c r="M64" i="3"/>
  <c r="M61" i="3"/>
  <c r="M59" i="3"/>
  <c r="M60" i="3"/>
  <c r="M58" i="3"/>
  <c r="M50" i="3"/>
  <c r="M51" i="3"/>
  <c r="M52" i="3"/>
  <c r="M53" i="3"/>
  <c r="M54" i="3"/>
  <c r="M55" i="3"/>
  <c r="M56" i="3"/>
  <c r="M57" i="3"/>
  <c r="M49" i="3"/>
  <c r="N20" i="5"/>
  <c r="N21" i="5"/>
  <c r="N22" i="5"/>
  <c r="N23" i="5"/>
  <c r="N24" i="5"/>
  <c r="N25" i="5"/>
  <c r="N26" i="5"/>
  <c r="N27" i="5"/>
  <c r="N28" i="5"/>
  <c r="N29" i="5"/>
  <c r="N30" i="5"/>
  <c r="N31" i="5"/>
  <c r="N32" i="5"/>
  <c r="N33" i="5"/>
  <c r="N34" i="5"/>
  <c r="N19" i="5"/>
  <c r="D23" i="7"/>
  <c r="D24" i="7"/>
  <c r="D25" i="7"/>
  <c r="D26" i="7"/>
  <c r="D27" i="7"/>
  <c r="D28" i="7"/>
  <c r="D29" i="7"/>
  <c r="D30" i="7"/>
  <c r="D31" i="7"/>
  <c r="D32" i="7"/>
  <c r="D33" i="7"/>
  <c r="D34" i="7"/>
  <c r="D35" i="7"/>
  <c r="D36" i="7"/>
  <c r="D37" i="7"/>
  <c r="D22" i="7"/>
  <c r="F13" i="7"/>
  <c r="K34" i="9"/>
  <c r="K33" i="9"/>
  <c r="K32" i="9"/>
  <c r="K31" i="9"/>
  <c r="K30" i="9"/>
  <c r="K29" i="9"/>
  <c r="K28" i="9"/>
  <c r="K27" i="9"/>
  <c r="K26" i="9"/>
  <c r="K25" i="9"/>
  <c r="K24" i="9"/>
  <c r="K23" i="9"/>
  <c r="K22" i="9"/>
  <c r="K21" i="9"/>
  <c r="K20" i="9"/>
  <c r="K19" i="9"/>
  <c r="J31" i="9"/>
  <c r="J27" i="9"/>
  <c r="J23" i="9"/>
  <c r="J19" i="9"/>
  <c r="F9" i="7"/>
  <c r="F17" i="7"/>
  <c r="F5" i="7"/>
  <c r="E20" i="7"/>
  <c r="E16" i="7"/>
  <c r="E12" i="7"/>
  <c r="E8" i="7"/>
  <c r="H20" i="5" l="1"/>
  <c r="H21" i="5"/>
  <c r="H22" i="5"/>
  <c r="H23" i="5"/>
  <c r="I23" i="5" s="1"/>
  <c r="H24" i="5"/>
  <c r="H25" i="5"/>
  <c r="H26" i="5"/>
  <c r="H27" i="5"/>
  <c r="H28" i="5"/>
  <c r="H29" i="5"/>
  <c r="H30" i="5"/>
  <c r="H31" i="5"/>
  <c r="I31" i="5" s="1"/>
  <c r="H32" i="5"/>
  <c r="H33" i="5"/>
  <c r="H34" i="5"/>
  <c r="H19" i="5"/>
  <c r="D34" i="9"/>
  <c r="G34" i="9" s="1"/>
  <c r="H34" i="9" s="1"/>
  <c r="D33" i="9"/>
  <c r="G33" i="9" s="1"/>
  <c r="H33" i="9" s="1"/>
  <c r="G32" i="9"/>
  <c r="H32" i="9" s="1"/>
  <c r="D32" i="9"/>
  <c r="G31" i="9"/>
  <c r="H31" i="9" s="1"/>
  <c r="D31" i="9"/>
  <c r="D30" i="9"/>
  <c r="G30" i="9" s="1"/>
  <c r="H30" i="9" s="1"/>
  <c r="D29" i="9"/>
  <c r="G29" i="9" s="1"/>
  <c r="H29" i="9" s="1"/>
  <c r="D28" i="9"/>
  <c r="G28" i="9" s="1"/>
  <c r="H28" i="9" s="1"/>
  <c r="D27" i="9"/>
  <c r="G27" i="9" s="1"/>
  <c r="H27" i="9" s="1"/>
  <c r="D26" i="9"/>
  <c r="G26" i="9" s="1"/>
  <c r="H26" i="9" s="1"/>
  <c r="D25" i="9"/>
  <c r="G25" i="9" s="1"/>
  <c r="H25" i="9" s="1"/>
  <c r="D24" i="9"/>
  <c r="G24" i="9" s="1"/>
  <c r="H24" i="9" s="1"/>
  <c r="H23" i="9"/>
  <c r="I23" i="9" s="1"/>
  <c r="D23" i="9"/>
  <c r="G23" i="9" s="1"/>
  <c r="G22" i="9"/>
  <c r="H22" i="9" s="1"/>
  <c r="D22" i="9"/>
  <c r="D21" i="9"/>
  <c r="G21" i="9" s="1"/>
  <c r="H21" i="9" s="1"/>
  <c r="D20" i="9"/>
  <c r="G20" i="9" s="1"/>
  <c r="H20" i="9" s="1"/>
  <c r="D19" i="9"/>
  <c r="G19" i="9" s="1"/>
  <c r="H19" i="9" s="1"/>
  <c r="D20" i="7"/>
  <c r="G20" i="7" s="1"/>
  <c r="I20" i="7" s="1"/>
  <c r="I19" i="7"/>
  <c r="G19" i="7"/>
  <c r="D19" i="7"/>
  <c r="D18" i="7"/>
  <c r="E17" i="7" s="1"/>
  <c r="G17" i="7"/>
  <c r="D17" i="7"/>
  <c r="G16" i="7"/>
  <c r="I16" i="7" s="1"/>
  <c r="D16" i="7"/>
  <c r="D15" i="7"/>
  <c r="G15" i="7" s="1"/>
  <c r="I15" i="7" s="1"/>
  <c r="D14" i="7"/>
  <c r="G14" i="7" s="1"/>
  <c r="I14" i="7" s="1"/>
  <c r="D13" i="7"/>
  <c r="I12" i="7"/>
  <c r="D12" i="7"/>
  <c r="G12" i="7" s="1"/>
  <c r="G11" i="7"/>
  <c r="I11" i="7" s="1"/>
  <c r="D11" i="7"/>
  <c r="D10" i="7"/>
  <c r="G10" i="7" s="1"/>
  <c r="I10" i="7" s="1"/>
  <c r="G9" i="7"/>
  <c r="E9" i="7"/>
  <c r="D9" i="7"/>
  <c r="D8" i="7"/>
  <c r="G8" i="7" s="1"/>
  <c r="I8" i="7" s="1"/>
  <c r="D7" i="7"/>
  <c r="G7" i="7" s="1"/>
  <c r="I7" i="7" s="1"/>
  <c r="D6" i="7"/>
  <c r="G6" i="7" s="1"/>
  <c r="I6" i="7" s="1"/>
  <c r="D5" i="7"/>
  <c r="L34" i="5"/>
  <c r="D34" i="5"/>
  <c r="I34" i="5" s="1"/>
  <c r="L33" i="5"/>
  <c r="D33" i="5"/>
  <c r="I33" i="5" s="1"/>
  <c r="L32" i="5"/>
  <c r="D32" i="5"/>
  <c r="I32" i="5" s="1"/>
  <c r="D31" i="5"/>
  <c r="L30" i="5"/>
  <c r="I30" i="5"/>
  <c r="D30" i="5"/>
  <c r="L29" i="5"/>
  <c r="I29" i="5"/>
  <c r="D29" i="5"/>
  <c r="L28" i="5"/>
  <c r="I28" i="5"/>
  <c r="K27" i="5" s="1"/>
  <c r="L27" i="5" s="1"/>
  <c r="D28" i="5"/>
  <c r="D27" i="5"/>
  <c r="L26" i="5"/>
  <c r="D26" i="5"/>
  <c r="I26" i="5" s="1"/>
  <c r="L25" i="5"/>
  <c r="D25" i="5"/>
  <c r="I25" i="5" s="1"/>
  <c r="L24" i="5"/>
  <c r="D24" i="5"/>
  <c r="I24" i="5" s="1"/>
  <c r="D23" i="5"/>
  <c r="L22" i="5"/>
  <c r="I22" i="5"/>
  <c r="D22" i="5"/>
  <c r="L21" i="5"/>
  <c r="I21" i="5"/>
  <c r="D21" i="5"/>
  <c r="L20" i="5"/>
  <c r="I20" i="5"/>
  <c r="D20" i="5"/>
  <c r="D19" i="5"/>
  <c r="F8" i="5"/>
  <c r="F7" i="5"/>
  <c r="F6" i="5"/>
  <c r="F5" i="5"/>
  <c r="F4" i="5"/>
  <c r="F3" i="5"/>
  <c r="L47" i="3"/>
  <c r="M47" i="3" s="1"/>
  <c r="N47" i="3" s="1"/>
  <c r="K47" i="3"/>
  <c r="L46" i="3"/>
  <c r="M46" i="3" s="1"/>
  <c r="K46" i="3"/>
  <c r="M45" i="3"/>
  <c r="L45" i="3"/>
  <c r="K45" i="3"/>
  <c r="L44" i="3"/>
  <c r="M44" i="3" s="1"/>
  <c r="K44" i="3"/>
  <c r="K43" i="3"/>
  <c r="L43" i="3" s="1"/>
  <c r="M43" i="3" s="1"/>
  <c r="K42" i="3"/>
  <c r="L42" i="3" s="1"/>
  <c r="M42" i="3" s="1"/>
  <c r="K41" i="3"/>
  <c r="L41" i="3" s="1"/>
  <c r="M41" i="3" s="1"/>
  <c r="M40" i="3"/>
  <c r="N40" i="3" s="1"/>
  <c r="K40" i="3"/>
  <c r="L40" i="3" s="1"/>
  <c r="K39" i="3"/>
  <c r="L39" i="3" s="1"/>
  <c r="M39" i="3" s="1"/>
  <c r="K38" i="3"/>
  <c r="L38" i="3" s="1"/>
  <c r="M38" i="3" s="1"/>
  <c r="N38" i="3" s="1"/>
  <c r="K37" i="3"/>
  <c r="L37" i="3" s="1"/>
  <c r="M37" i="3" s="1"/>
  <c r="N37" i="3" s="1"/>
  <c r="M36" i="3"/>
  <c r="N36" i="3" s="1"/>
  <c r="K36" i="3"/>
  <c r="L36" i="3" s="1"/>
  <c r="K35" i="3"/>
  <c r="L35" i="3" s="1"/>
  <c r="M35" i="3" s="1"/>
  <c r="K34" i="3"/>
  <c r="L34" i="3" s="1"/>
  <c r="M34" i="3" s="1"/>
  <c r="N34" i="3" s="1"/>
  <c r="K33" i="3"/>
  <c r="L33" i="3" s="1"/>
  <c r="M33" i="3" s="1"/>
  <c r="N33" i="3" s="1"/>
  <c r="M32" i="3"/>
  <c r="K32" i="3"/>
  <c r="L32" i="3" s="1"/>
  <c r="G37" i="1"/>
  <c r="C37" i="1"/>
  <c r="G36" i="1"/>
  <c r="C36" i="1"/>
  <c r="G35" i="1"/>
  <c r="C35" i="1"/>
  <c r="G34" i="1"/>
  <c r="K34" i="1" s="1"/>
  <c r="C34" i="1"/>
  <c r="G33" i="1"/>
  <c r="C33" i="1"/>
  <c r="G32" i="1"/>
  <c r="C32" i="1"/>
  <c r="G31" i="1"/>
  <c r="C31" i="1"/>
  <c r="G30" i="1"/>
  <c r="K30" i="1" s="1"/>
  <c r="C30" i="1"/>
  <c r="G29" i="1"/>
  <c r="C29" i="1"/>
  <c r="G28" i="1"/>
  <c r="C28" i="1"/>
  <c r="G27" i="1"/>
  <c r="C27" i="1"/>
  <c r="K26" i="1"/>
  <c r="G26" i="1"/>
  <c r="C26" i="1"/>
  <c r="G25" i="1"/>
  <c r="C25" i="1"/>
  <c r="G24" i="1"/>
  <c r="C24" i="1"/>
  <c r="K23" i="1"/>
  <c r="G23" i="1"/>
  <c r="C23" i="1"/>
  <c r="G22" i="1"/>
  <c r="K22" i="1" s="1"/>
  <c r="C22" i="1"/>
  <c r="I27" i="5" l="1"/>
  <c r="I19" i="5"/>
  <c r="J19" i="5" s="1"/>
  <c r="N35" i="3"/>
  <c r="N44" i="3"/>
  <c r="K19" i="5"/>
  <c r="L19" i="5" s="1"/>
  <c r="J27" i="5"/>
  <c r="I19" i="9"/>
  <c r="K31" i="5"/>
  <c r="L31" i="5" s="1"/>
  <c r="J31" i="5"/>
  <c r="N32" i="3"/>
  <c r="N39" i="3"/>
  <c r="N46" i="3"/>
  <c r="K23" i="5"/>
  <c r="L23" i="5" s="1"/>
  <c r="J23" i="5"/>
  <c r="N45" i="3"/>
  <c r="K25" i="1"/>
  <c r="I9" i="7"/>
  <c r="H9" i="7"/>
  <c r="G13" i="7"/>
  <c r="E13" i="7"/>
  <c r="G18" i="7"/>
  <c r="I18" i="7" s="1"/>
  <c r="I27" i="9"/>
  <c r="K24" i="1"/>
  <c r="G5" i="7"/>
  <c r="E5" i="7"/>
  <c r="I17" i="7"/>
  <c r="I31" i="9"/>
  <c r="I5" i="7" l="1"/>
  <c r="H5" i="7"/>
  <c r="H17" i="7"/>
  <c r="I13" i="7"/>
  <c r="H13" i="7"/>
</calcChain>
</file>

<file path=xl/sharedStrings.xml><?xml version="1.0" encoding="utf-8"?>
<sst xmlns="http://schemas.openxmlformats.org/spreadsheetml/2006/main" count="2596" uniqueCount="325">
  <si>
    <t>A532</t>
  </si>
  <si>
    <t>A450</t>
  </si>
  <si>
    <r>
      <rPr>
        <b/>
        <i/>
        <sz val="26"/>
        <color rgb="FFCE181E"/>
        <rFont val="幼圆"/>
        <family val="3"/>
        <charset val="1"/>
      </rPr>
      <t>本页表格是按</t>
    </r>
    <r>
      <rPr>
        <b/>
        <i/>
        <sz val="26"/>
        <color rgb="FFCE181E"/>
        <rFont val="等线"/>
        <family val="2"/>
        <charset val="1"/>
      </rPr>
      <t>ppt</t>
    </r>
    <r>
      <rPr>
        <b/>
        <i/>
        <sz val="26"/>
        <color rgb="FFCE181E"/>
        <rFont val="幼圆"/>
        <family val="3"/>
        <charset val="1"/>
      </rPr>
      <t>公式计算的</t>
    </r>
  </si>
  <si>
    <t>组别</t>
  </si>
  <si>
    <t>序号</t>
  </si>
  <si>
    <t>测量值</t>
  </si>
  <si>
    <t>可溶糖</t>
  </si>
  <si>
    <t>单位</t>
  </si>
  <si>
    <t>丙二醛</t>
  </si>
  <si>
    <t>SD</t>
  </si>
  <si>
    <t>计算值</t>
  </si>
  <si>
    <t>mol/L</t>
  </si>
  <si>
    <t>ONEWAY 丙二醛计算值 BY 丙二醛组别</t>
  </si>
  <si>
    <t xml:space="preserve">  /STATISTICS DESCRIPTIVES EFFECTS HOMOGENEITY BROWNFORSYTHE WELCH</t>
  </si>
  <si>
    <t xml:space="preserve">  /PLOT MEANS</t>
  </si>
  <si>
    <t xml:space="preserve">  /MISSING ANALYSIS</t>
  </si>
  <si>
    <t xml:space="preserve">  /POSTHOC=SNK TUKEY BTUKEY DUNCAN SCHEFFE LSD BONFERRONI SIDAK GABRIEL FREGW QREGW GT2 T2 T3 GH C WALLER(100) DUNNETT ALPHA(0.05).</t>
  </si>
  <si>
    <t>单向</t>
  </si>
  <si>
    <t>附注</t>
  </si>
  <si>
    <t>创建的输出</t>
  </si>
  <si>
    <t>04-JUN-2018 10:14:13</t>
  </si>
  <si>
    <t>注释</t>
  </si>
  <si>
    <t>输入</t>
  </si>
  <si>
    <t>活动的数据集</t>
  </si>
  <si>
    <r>
      <rPr>
        <sz val="9"/>
        <color rgb="FF000000"/>
        <rFont val="等线"/>
        <family val="2"/>
        <charset val="1"/>
      </rPr>
      <t>数据集</t>
    </r>
    <r>
      <rPr>
        <sz val="9"/>
        <color rgb="FF000000"/>
        <rFont val="MingLiU"/>
        <family val="3"/>
        <charset val="136"/>
      </rPr>
      <t>0</t>
    </r>
  </si>
  <si>
    <t>过滤器</t>
  </si>
  <si>
    <t>&lt;none&gt;</t>
  </si>
  <si>
    <t>权重</t>
  </si>
  <si>
    <t>拆分文件</t>
  </si>
  <si>
    <r>
      <rPr>
        <sz val="9"/>
        <color rgb="FF000000"/>
        <rFont val="等线"/>
        <family val="2"/>
        <charset val="1"/>
      </rPr>
      <t xml:space="preserve">工作数据文件中的 </t>
    </r>
    <r>
      <rPr>
        <sz val="9"/>
        <color rgb="FF000000"/>
        <rFont val="MingLiU"/>
        <family val="3"/>
        <charset val="136"/>
      </rPr>
      <t xml:space="preserve">N </t>
    </r>
    <r>
      <rPr>
        <sz val="9"/>
        <color rgb="FF000000"/>
        <rFont val="等线"/>
        <family val="2"/>
        <charset val="1"/>
      </rPr>
      <t>行</t>
    </r>
  </si>
  <si>
    <t>缺失值处理</t>
  </si>
  <si>
    <t>缺失定义</t>
  </si>
  <si>
    <t>用户定义的缺失值以缺失对待。</t>
  </si>
  <si>
    <t>使用的案例</t>
  </si>
  <si>
    <t>每个分析的统计量都基于对于该分析中的任意变量都没有缺失数据的案例。</t>
  </si>
  <si>
    <t>语法</t>
  </si>
  <si>
    <r>
      <rPr>
        <sz val="9"/>
        <color rgb="FF000000"/>
        <rFont val="MingLiU"/>
        <family val="3"/>
        <charset val="136"/>
      </rPr>
      <t xml:space="preserve">ONEWAY </t>
    </r>
    <r>
      <rPr>
        <sz val="9"/>
        <color rgb="FF000000"/>
        <rFont val="等线"/>
        <family val="2"/>
        <charset val="1"/>
      </rPr>
      <t xml:space="preserve">丙二醛计算值 </t>
    </r>
    <r>
      <rPr>
        <sz val="9"/>
        <color rgb="FF000000"/>
        <rFont val="MingLiU"/>
        <family val="3"/>
        <charset val="136"/>
      </rPr>
      <t xml:space="preserve">BY </t>
    </r>
    <r>
      <rPr>
        <sz val="9"/>
        <color rgb="FF000000"/>
        <rFont val="等线"/>
        <family val="2"/>
        <charset val="1"/>
      </rPr>
      <t xml:space="preserve">丙二醛组别
  </t>
    </r>
    <r>
      <rPr>
        <sz val="9"/>
        <color rgb="FF000000"/>
        <rFont val="MingLiU"/>
        <family val="3"/>
        <charset val="136"/>
      </rPr>
      <t>/STATISTICS DESCRIPTIVES EFFECTS HOMOGENEITY BROWNFORSYTHE WELCH
  /PLOT MEANS
  /MISSING ANALYSIS
  /POSTHOC=SNK TUKEY BTUKEY DUNCAN SCHEFFE LSD BONFERRONI SIDAK GABRIEL FREGW QREGW GT2 T2 T3 GH C WALLER(100) DUNNETT ALPHA(0.05).</t>
    </r>
  </si>
  <si>
    <t>资源</t>
  </si>
  <si>
    <t>处理器时间</t>
  </si>
  <si>
    <t>00:00:00.36</t>
  </si>
  <si>
    <t>已用时间</t>
  </si>
  <si>
    <t>00:00:00.42</t>
  </si>
  <si>
    <t xml:space="preserve">[数据集0] </t>
  </si>
  <si>
    <t>描述</t>
  </si>
  <si>
    <t>丙二醛计算值</t>
  </si>
  <si>
    <t>N</t>
  </si>
  <si>
    <t>均值</t>
  </si>
  <si>
    <t>标准差</t>
  </si>
  <si>
    <t>标准误</t>
  </si>
  <si>
    <r>
      <rPr>
        <sz val="9"/>
        <color rgb="FF000000"/>
        <rFont val="等线"/>
        <family val="2"/>
        <charset val="1"/>
      </rPr>
      <t xml:space="preserve">均值的 </t>
    </r>
    <r>
      <rPr>
        <sz val="9"/>
        <color rgb="FF000000"/>
        <rFont val="MingLiU"/>
        <family val="3"/>
        <charset val="136"/>
      </rPr>
      <t xml:space="preserve">95% </t>
    </r>
    <r>
      <rPr>
        <sz val="9"/>
        <color rgb="FF000000"/>
        <rFont val="等线"/>
        <family val="2"/>
        <charset val="1"/>
      </rPr>
      <t>置信区间</t>
    </r>
  </si>
  <si>
    <t>极小值</t>
  </si>
  <si>
    <t>极大值</t>
  </si>
  <si>
    <t>分量间方差</t>
  </si>
  <si>
    <t>下限</t>
  </si>
  <si>
    <t>上限</t>
  </si>
  <si>
    <t>0</t>
  </si>
  <si>
    <t>50</t>
  </si>
  <si>
    <t>200</t>
  </si>
  <si>
    <t>400</t>
  </si>
  <si>
    <t>总数</t>
  </si>
  <si>
    <t>模型</t>
  </si>
  <si>
    <t>固定效应</t>
  </si>
  <si>
    <t>随机效应</t>
  </si>
  <si>
    <t>方差齐性检验</t>
  </si>
  <si>
    <r>
      <rPr>
        <sz val="9"/>
        <color rgb="FF000000"/>
        <rFont val="MingLiU"/>
        <family val="3"/>
        <charset val="136"/>
      </rPr>
      <t xml:space="preserve">Levene </t>
    </r>
    <r>
      <rPr>
        <sz val="9"/>
        <color rgb="FF000000"/>
        <rFont val="等线"/>
        <family val="2"/>
        <charset val="1"/>
      </rPr>
      <t>统计量</t>
    </r>
  </si>
  <si>
    <t>df1</t>
  </si>
  <si>
    <t>df2</t>
  </si>
  <si>
    <t>显著性</t>
  </si>
  <si>
    <t>单因素方差分析</t>
  </si>
  <si>
    <t>平方和</t>
  </si>
  <si>
    <t>df</t>
  </si>
  <si>
    <t>均方</t>
  </si>
  <si>
    <t>F</t>
  </si>
  <si>
    <t>组间</t>
  </si>
  <si>
    <t>组内</t>
  </si>
  <si>
    <t>均值相等性的键壮性检验</t>
  </si>
  <si>
    <r>
      <rPr>
        <sz val="9"/>
        <color rgb="FF000000"/>
        <rFont val="等线"/>
        <family val="2"/>
        <charset val="1"/>
      </rPr>
      <t>统计量</t>
    </r>
    <r>
      <rPr>
        <vertAlign val="superscript"/>
        <sz val="9"/>
        <color rgb="FF000000"/>
        <rFont val="MingLiU"/>
        <family val="3"/>
        <charset val="136"/>
      </rPr>
      <t>a</t>
    </r>
  </si>
  <si>
    <t>Welch</t>
  </si>
  <si>
    <t>Brown-Forsythe</t>
  </si>
  <si>
    <r>
      <rPr>
        <sz val="9"/>
        <color rgb="FF000000"/>
        <rFont val="MingLiU"/>
        <family val="3"/>
        <charset val="136"/>
      </rPr>
      <t xml:space="preserve">a. </t>
    </r>
    <r>
      <rPr>
        <sz val="9"/>
        <color rgb="FF000000"/>
        <rFont val="等线"/>
        <family val="2"/>
        <charset val="1"/>
      </rPr>
      <t xml:space="preserve">渐近 </t>
    </r>
    <r>
      <rPr>
        <sz val="9"/>
        <color rgb="FF000000"/>
        <rFont val="MingLiU"/>
        <family val="3"/>
        <charset val="136"/>
      </rPr>
      <t xml:space="preserve">F </t>
    </r>
    <r>
      <rPr>
        <sz val="9"/>
        <color rgb="FF000000"/>
        <rFont val="等线"/>
        <family val="2"/>
        <charset val="1"/>
      </rPr>
      <t>分布。</t>
    </r>
  </si>
  <si>
    <t>在此之后检验</t>
  </si>
  <si>
    <t>多重比较</t>
  </si>
  <si>
    <r>
      <rPr>
        <sz val="9"/>
        <color rgb="FF000000"/>
        <rFont val="等线"/>
        <family val="2"/>
        <charset val="1"/>
      </rPr>
      <t>因变量</t>
    </r>
    <r>
      <rPr>
        <sz val="9"/>
        <color rgb="FF000000"/>
        <rFont val="MingLiU"/>
        <family val="3"/>
        <charset val="136"/>
      </rPr>
      <t xml:space="preserve">: </t>
    </r>
  </si>
  <si>
    <r>
      <rPr>
        <sz val="9"/>
        <color rgb="FF000000"/>
        <rFont val="MingLiU"/>
        <family val="3"/>
        <charset val="136"/>
      </rPr>
      <t xml:space="preserve">(I) </t>
    </r>
    <r>
      <rPr>
        <sz val="9"/>
        <color rgb="FF000000"/>
        <rFont val="等线"/>
        <family val="2"/>
        <charset val="1"/>
      </rPr>
      <t>丙二醛组别</t>
    </r>
  </si>
  <si>
    <r>
      <rPr>
        <sz val="9"/>
        <color rgb="FF000000"/>
        <rFont val="等线"/>
        <family val="2"/>
        <charset val="1"/>
      </rPr>
      <t xml:space="preserve">均值差 </t>
    </r>
    <r>
      <rPr>
        <sz val="9"/>
        <color rgb="FF000000"/>
        <rFont val="MingLiU"/>
        <family val="3"/>
        <charset val="136"/>
      </rPr>
      <t>(I-J)</t>
    </r>
  </si>
  <si>
    <r>
      <rPr>
        <sz val="9"/>
        <color rgb="FF000000"/>
        <rFont val="MingLiU"/>
        <family val="3"/>
        <charset val="136"/>
      </rPr>
      <t xml:space="preserve">95% </t>
    </r>
    <r>
      <rPr>
        <sz val="9"/>
        <color rgb="FF000000"/>
        <rFont val="等线"/>
        <family val="2"/>
        <charset val="1"/>
      </rPr>
      <t>置信区间</t>
    </r>
  </si>
  <si>
    <t>Tukey HSD</t>
  </si>
  <si>
    <r>
      <rPr>
        <sz val="9"/>
        <color rgb="FF000000"/>
        <rFont val="MingLiU"/>
        <family val="3"/>
        <charset val="136"/>
      </rPr>
      <t>7.4770100E-008</t>
    </r>
    <r>
      <rPr>
        <vertAlign val="superscript"/>
        <sz val="9"/>
        <color rgb="FF000000"/>
        <rFont val="MingLiU"/>
        <family val="3"/>
        <charset val="136"/>
      </rPr>
      <t>*</t>
    </r>
  </si>
  <si>
    <r>
      <rPr>
        <sz val="9"/>
        <color rgb="FF000000"/>
        <rFont val="MingLiU"/>
        <family val="3"/>
        <charset val="136"/>
      </rPr>
      <t>-7.4770100E-008</t>
    </r>
    <r>
      <rPr>
        <vertAlign val="superscript"/>
        <sz val="9"/>
        <color rgb="FF000000"/>
        <rFont val="MingLiU"/>
        <family val="3"/>
        <charset val="136"/>
      </rPr>
      <t>*</t>
    </r>
  </si>
  <si>
    <t>Scheffe</t>
  </si>
  <si>
    <t>LSD</t>
  </si>
  <si>
    <r>
      <rPr>
        <sz val="9"/>
        <color rgb="FF000000"/>
        <rFont val="MingLiU"/>
        <family val="3"/>
        <charset val="136"/>
      </rPr>
      <t>6.5255100E-008</t>
    </r>
    <r>
      <rPr>
        <vertAlign val="superscript"/>
        <sz val="9"/>
        <color rgb="FF000000"/>
        <rFont val="MingLiU"/>
        <family val="3"/>
        <charset val="136"/>
      </rPr>
      <t>*</t>
    </r>
  </si>
  <si>
    <r>
      <rPr>
        <sz val="9"/>
        <color rgb="FF000000"/>
        <rFont val="MingLiU"/>
        <family val="3"/>
        <charset val="136"/>
      </rPr>
      <t>-6.5255100E-008</t>
    </r>
    <r>
      <rPr>
        <vertAlign val="superscript"/>
        <sz val="9"/>
        <color rgb="FF000000"/>
        <rFont val="MingLiU"/>
        <family val="3"/>
        <charset val="136"/>
      </rPr>
      <t>*</t>
    </r>
  </si>
  <si>
    <t>Bonferroni</t>
  </si>
  <si>
    <t>Sidak</t>
  </si>
  <si>
    <t>Gabriel</t>
  </si>
  <si>
    <t>Hochberg</t>
  </si>
  <si>
    <t>Tamhane</t>
  </si>
  <si>
    <t>Dunnett T3</t>
  </si>
  <si>
    <t>Games-Howell</t>
  </si>
  <si>
    <t>Dunnett C</t>
  </si>
  <si>
    <r>
      <rPr>
        <sz val="9"/>
        <color rgb="FF000000"/>
        <rFont val="MingLiU"/>
        <family val="3"/>
        <charset val="136"/>
      </rPr>
      <t>Dunnett t</t>
    </r>
    <r>
      <rPr>
        <sz val="9"/>
        <color rgb="FF000000"/>
        <rFont val="等线"/>
        <family val="2"/>
        <charset val="1"/>
      </rPr>
      <t>（双侧）</t>
    </r>
    <r>
      <rPr>
        <vertAlign val="superscript"/>
        <sz val="9"/>
        <color rgb="FF000000"/>
        <rFont val="MingLiU"/>
        <family val="3"/>
        <charset val="136"/>
      </rPr>
      <t>b</t>
    </r>
  </si>
  <si>
    <r>
      <rPr>
        <sz val="9"/>
        <color rgb="FF000000"/>
        <rFont val="MingLiU"/>
        <family val="3"/>
        <charset val="136"/>
      </rPr>
      <t xml:space="preserve">*. </t>
    </r>
    <r>
      <rPr>
        <sz val="9"/>
        <color rgb="FF000000"/>
        <rFont val="等线"/>
        <family val="2"/>
        <charset val="1"/>
      </rPr>
      <t xml:space="preserve">均值差的显著性水平为 </t>
    </r>
    <r>
      <rPr>
        <sz val="9"/>
        <color rgb="FF000000"/>
        <rFont val="MingLiU"/>
        <family val="3"/>
        <charset val="136"/>
      </rPr>
      <t>0.05</t>
    </r>
    <r>
      <rPr>
        <sz val="9"/>
        <color rgb="FF000000"/>
        <rFont val="等线"/>
        <family val="2"/>
        <charset val="1"/>
      </rPr>
      <t>。</t>
    </r>
  </si>
  <si>
    <r>
      <rPr>
        <sz val="9"/>
        <color rgb="FF000000"/>
        <rFont val="MingLiU"/>
        <family val="3"/>
        <charset val="136"/>
      </rPr>
      <t xml:space="preserve">b. Dunnett t </t>
    </r>
    <r>
      <rPr>
        <sz val="9"/>
        <color rgb="FF000000"/>
        <rFont val="等线"/>
        <family val="2"/>
        <charset val="1"/>
      </rPr>
      <t>检验将一个组视为一个控制组，并将其与所有其他组进行比较。</t>
    </r>
  </si>
  <si>
    <t>同类子集</t>
  </si>
  <si>
    <t>丙二醛组别</t>
  </si>
  <si>
    <r>
      <rPr>
        <sz val="9"/>
        <color rgb="FF000000"/>
        <rFont val="MingLiU"/>
        <family val="3"/>
        <charset val="136"/>
      </rPr>
      <t xml:space="preserve">alpha = 0.05 </t>
    </r>
    <r>
      <rPr>
        <sz val="9"/>
        <color rgb="FF000000"/>
        <rFont val="等线"/>
        <family val="2"/>
        <charset val="1"/>
      </rPr>
      <t>的子集</t>
    </r>
  </si>
  <si>
    <t>1</t>
  </si>
  <si>
    <t>2</t>
  </si>
  <si>
    <r>
      <rPr>
        <sz val="9"/>
        <color rgb="FF000000"/>
        <rFont val="MingLiU"/>
        <family val="3"/>
        <charset val="136"/>
      </rPr>
      <t>Student-Newman-Keuls</t>
    </r>
    <r>
      <rPr>
        <vertAlign val="superscript"/>
        <sz val="9"/>
        <color rgb="FF000000"/>
        <rFont val="MingLiU"/>
        <family val="3"/>
        <charset val="136"/>
      </rPr>
      <t>a</t>
    </r>
  </si>
  <si>
    <r>
      <rPr>
        <sz val="9"/>
        <color rgb="FF000000"/>
        <rFont val="MingLiU"/>
        <family val="3"/>
        <charset val="136"/>
      </rPr>
      <t>Tukey HSD</t>
    </r>
    <r>
      <rPr>
        <vertAlign val="superscript"/>
        <sz val="9"/>
        <color rgb="FF000000"/>
        <rFont val="MingLiU"/>
        <family val="3"/>
        <charset val="136"/>
      </rPr>
      <t>a</t>
    </r>
  </si>
  <si>
    <r>
      <rPr>
        <sz val="9"/>
        <color rgb="FF000000"/>
        <rFont val="MingLiU"/>
        <family val="3"/>
        <charset val="136"/>
      </rPr>
      <t>Tukey B</t>
    </r>
    <r>
      <rPr>
        <vertAlign val="superscript"/>
        <sz val="9"/>
        <color rgb="FF000000"/>
        <rFont val="MingLiU"/>
        <family val="3"/>
        <charset val="136"/>
      </rPr>
      <t>a</t>
    </r>
  </si>
  <si>
    <r>
      <rPr>
        <sz val="9"/>
        <color rgb="FF000000"/>
        <rFont val="MingLiU"/>
        <family val="3"/>
        <charset val="136"/>
      </rPr>
      <t>Duncan</t>
    </r>
    <r>
      <rPr>
        <vertAlign val="superscript"/>
        <sz val="9"/>
        <color rgb="FF000000"/>
        <rFont val="MingLiU"/>
        <family val="3"/>
        <charset val="136"/>
      </rPr>
      <t>a</t>
    </r>
  </si>
  <si>
    <r>
      <rPr>
        <sz val="9"/>
        <color rgb="FF000000"/>
        <rFont val="MingLiU"/>
        <family val="3"/>
        <charset val="136"/>
      </rPr>
      <t>Scheffe</t>
    </r>
    <r>
      <rPr>
        <vertAlign val="superscript"/>
        <sz val="9"/>
        <color rgb="FF000000"/>
        <rFont val="MingLiU"/>
        <family val="3"/>
        <charset val="136"/>
      </rPr>
      <t>a</t>
    </r>
  </si>
  <si>
    <r>
      <rPr>
        <sz val="9"/>
        <color rgb="FF000000"/>
        <rFont val="MingLiU"/>
        <family val="3"/>
        <charset val="136"/>
      </rPr>
      <t>Gabriel</t>
    </r>
    <r>
      <rPr>
        <vertAlign val="superscript"/>
        <sz val="9"/>
        <color rgb="FF000000"/>
        <rFont val="MingLiU"/>
        <family val="3"/>
        <charset val="136"/>
      </rPr>
      <t>a</t>
    </r>
  </si>
  <si>
    <t>Ryan-Einot-Gabriel-Welsch F</t>
  </si>
  <si>
    <r>
      <rPr>
        <sz val="9"/>
        <color rgb="FF000000"/>
        <rFont val="MingLiU"/>
        <family val="3"/>
        <charset val="136"/>
      </rPr>
      <t xml:space="preserve">Ryan-Einot-Gabriel-Welsch </t>
    </r>
    <r>
      <rPr>
        <sz val="9"/>
        <color rgb="FF000000"/>
        <rFont val="等线"/>
        <family val="2"/>
        <charset val="1"/>
      </rPr>
      <t>范围</t>
    </r>
  </si>
  <si>
    <r>
      <rPr>
        <sz val="9"/>
        <color rgb="FF000000"/>
        <rFont val="MingLiU"/>
        <family val="3"/>
        <charset val="136"/>
      </rPr>
      <t>Hochberg</t>
    </r>
    <r>
      <rPr>
        <vertAlign val="superscript"/>
        <sz val="9"/>
        <color rgb="FF000000"/>
        <rFont val="MingLiU"/>
        <family val="3"/>
        <charset val="136"/>
      </rPr>
      <t>a</t>
    </r>
  </si>
  <si>
    <r>
      <rPr>
        <sz val="9"/>
        <color rgb="FF000000"/>
        <rFont val="MingLiU"/>
        <family val="3"/>
        <charset val="136"/>
      </rPr>
      <t>Waller-Duncan</t>
    </r>
    <r>
      <rPr>
        <vertAlign val="superscript"/>
        <sz val="9"/>
        <color rgb="FF000000"/>
        <rFont val="MingLiU"/>
        <family val="3"/>
        <charset val="136"/>
      </rPr>
      <t>a,b</t>
    </r>
  </si>
  <si>
    <t>将显示同类子集中的组均值。</t>
  </si>
  <si>
    <r>
      <rPr>
        <sz val="9"/>
        <color rgb="FF000000"/>
        <rFont val="MingLiU"/>
        <family val="3"/>
        <charset val="136"/>
      </rPr>
      <t xml:space="preserve">a. </t>
    </r>
    <r>
      <rPr>
        <sz val="9"/>
        <color rgb="FF000000"/>
        <rFont val="等线"/>
        <family val="2"/>
        <charset val="1"/>
      </rPr>
      <t xml:space="preserve">将使用调和均值样本大小 </t>
    </r>
    <r>
      <rPr>
        <sz val="9"/>
        <color rgb="FF000000"/>
        <rFont val="MingLiU"/>
        <family val="3"/>
        <charset val="136"/>
      </rPr>
      <t>= 4.000</t>
    </r>
    <r>
      <rPr>
        <sz val="9"/>
        <color rgb="FF000000"/>
        <rFont val="等线"/>
        <family val="2"/>
        <charset val="1"/>
      </rPr>
      <t>。</t>
    </r>
  </si>
  <si>
    <r>
      <rPr>
        <sz val="9"/>
        <color rgb="FF000000"/>
        <rFont val="MingLiU"/>
        <family val="3"/>
        <charset val="136"/>
      </rPr>
      <t xml:space="preserve">b. </t>
    </r>
    <r>
      <rPr>
        <sz val="9"/>
        <color rgb="FF000000"/>
        <rFont val="等线"/>
        <family val="2"/>
        <charset val="1"/>
      </rPr>
      <t xml:space="preserve">类型 </t>
    </r>
    <r>
      <rPr>
        <sz val="9"/>
        <color rgb="FF000000"/>
        <rFont val="MingLiU"/>
        <family val="3"/>
        <charset val="136"/>
      </rPr>
      <t>1/</t>
    </r>
    <r>
      <rPr>
        <sz val="9"/>
        <color rgb="FF000000"/>
        <rFont val="等线"/>
        <family val="2"/>
        <charset val="1"/>
      </rPr>
      <t xml:space="preserve">类型 </t>
    </r>
    <r>
      <rPr>
        <sz val="9"/>
        <color rgb="FF000000"/>
        <rFont val="MingLiU"/>
        <family val="3"/>
        <charset val="136"/>
      </rPr>
      <t xml:space="preserve">2 </t>
    </r>
    <r>
      <rPr>
        <sz val="9"/>
        <color rgb="FF000000"/>
        <rFont val="等线"/>
        <family val="2"/>
        <charset val="1"/>
      </rPr>
      <t xml:space="preserve">错误严重性比值 </t>
    </r>
    <r>
      <rPr>
        <sz val="9"/>
        <color rgb="FF000000"/>
        <rFont val="MingLiU"/>
        <family val="3"/>
        <charset val="136"/>
      </rPr>
      <t>= 100</t>
    </r>
    <r>
      <rPr>
        <sz val="9"/>
        <color rgb="FF000000"/>
        <rFont val="等线"/>
        <family val="2"/>
        <charset val="1"/>
      </rPr>
      <t>。</t>
    </r>
  </si>
  <si>
    <t>均值图</t>
  </si>
  <si>
    <t>标准曲线</t>
  </si>
  <si>
    <t>序列</t>
  </si>
  <si>
    <t>浓度（ug/ml）</t>
  </si>
  <si>
    <t>A620</t>
  </si>
  <si>
    <t>样本</t>
  </si>
  <si>
    <t>取样干重</t>
  </si>
  <si>
    <t>0.15M*NaCl/ml</t>
  </si>
  <si>
    <t>稀释倍数</t>
  </si>
  <si>
    <r>
      <rPr>
        <sz val="11"/>
        <color rgb="FF000000"/>
        <rFont val="等线"/>
        <family val="2"/>
        <charset val="1"/>
      </rPr>
      <t>浓度</t>
    </r>
    <r>
      <rPr>
        <sz val="11"/>
        <color rgb="FF000000"/>
        <rFont val="Arial"/>
        <family val="2"/>
      </rPr>
      <t>(ug/ml)</t>
    </r>
  </si>
  <si>
    <t>DW(ug/g)</t>
  </si>
  <si>
    <t>%mg/gDW</t>
  </si>
  <si>
    <t>null</t>
  </si>
  <si>
    <t>ONEWAY 蛋白质mgPg BY 蛋白质DW</t>
  </si>
  <si>
    <t>04-JUN-2018 10:24:37</t>
  </si>
  <si>
    <r>
      <rPr>
        <sz val="9"/>
        <color rgb="FF000000"/>
        <rFont val="MingLiU"/>
        <family val="3"/>
        <charset val="136"/>
      </rPr>
      <t xml:space="preserve">ONEWAY </t>
    </r>
    <r>
      <rPr>
        <sz val="9"/>
        <color rgb="FF000000"/>
        <rFont val="等线"/>
        <family val="2"/>
        <charset val="1"/>
      </rPr>
      <t>蛋白质</t>
    </r>
    <r>
      <rPr>
        <sz val="9"/>
        <color rgb="FF000000"/>
        <rFont val="MingLiU"/>
        <family val="3"/>
        <charset val="136"/>
      </rPr>
      <t xml:space="preserve">mgPg BY </t>
    </r>
    <r>
      <rPr>
        <sz val="9"/>
        <color rgb="FF000000"/>
        <rFont val="等线"/>
        <family val="2"/>
        <charset val="1"/>
      </rPr>
      <t>蛋白质</t>
    </r>
    <r>
      <rPr>
        <sz val="9"/>
        <color rgb="FF000000"/>
        <rFont val="MingLiU"/>
        <family val="3"/>
        <charset val="136"/>
      </rPr>
      <t>DW
  /STATISTICS DESCRIPTIVES EFFECTS HOMOGENEITY BROWNFORSYTHE WELCH
  /PLOT MEANS
  /MISSING ANALYSIS
  /POSTHOC=SNK TUKEY BTUKEY DUNCAN SCHEFFE LSD BONFERRONI SIDAK GABRIEL FREGW QREGW GT2 T2 T3 GH C WALLER(100) DUNNETT ALPHA(0.05)</t>
    </r>
  </si>
  <si>
    <t>00:00:00.37</t>
  </si>
  <si>
    <t>00:00:00.39</t>
  </si>
  <si>
    <r>
      <rPr>
        <sz val="9"/>
        <color rgb="FF000000"/>
        <rFont val="等线"/>
        <family val="2"/>
        <charset val="1"/>
      </rPr>
      <t>蛋白质</t>
    </r>
    <r>
      <rPr>
        <sz val="9"/>
        <color rgb="FF000000"/>
        <rFont val="MingLiU"/>
        <family val="3"/>
        <charset val="136"/>
      </rPr>
      <t>mgPg</t>
    </r>
  </si>
  <si>
    <t>·</t>
  </si>
  <si>
    <r>
      <rPr>
        <sz val="9"/>
        <color rgb="FF000000"/>
        <rFont val="MingLiU"/>
        <family val="3"/>
        <charset val="136"/>
      </rPr>
      <t>.53229</t>
    </r>
    <r>
      <rPr>
        <vertAlign val="superscript"/>
        <sz val="9"/>
        <color rgb="FF000000"/>
        <rFont val="MingLiU"/>
        <family val="3"/>
        <charset val="136"/>
      </rPr>
      <t>a</t>
    </r>
  </si>
  <si>
    <r>
      <rPr>
        <sz val="9"/>
        <color rgb="FF000000"/>
        <rFont val="MingLiU"/>
        <family val="3"/>
        <charset val="136"/>
      </rPr>
      <t>3.6578</t>
    </r>
    <r>
      <rPr>
        <vertAlign val="superscript"/>
        <sz val="9"/>
        <color rgb="FF000000"/>
        <rFont val="MingLiU"/>
        <family val="3"/>
        <charset val="136"/>
      </rPr>
      <t>a</t>
    </r>
  </si>
  <si>
    <r>
      <rPr>
        <sz val="9"/>
        <color rgb="FF000000"/>
        <rFont val="MingLiU"/>
        <family val="3"/>
        <charset val="136"/>
      </rPr>
      <t>7.0458</t>
    </r>
    <r>
      <rPr>
        <vertAlign val="superscript"/>
        <sz val="9"/>
        <color rgb="FF000000"/>
        <rFont val="MingLiU"/>
        <family val="3"/>
        <charset val="136"/>
      </rPr>
      <t>a</t>
    </r>
  </si>
  <si>
    <r>
      <rPr>
        <sz val="9"/>
        <color rgb="FF000000"/>
        <rFont val="MingLiU"/>
        <family val="3"/>
        <charset val="136"/>
      </rPr>
      <t xml:space="preserve">a. </t>
    </r>
    <r>
      <rPr>
        <sz val="9"/>
        <color rgb="FF000000"/>
        <rFont val="等线"/>
        <family val="2"/>
        <charset val="1"/>
      </rPr>
      <t xml:space="preserve">警告：分量间方差为负。在计算该随机效应度量时，该方差将被替换为 </t>
    </r>
    <r>
      <rPr>
        <sz val="9"/>
        <color rgb="FF000000"/>
        <rFont val="MingLiU"/>
        <family val="3"/>
        <charset val="136"/>
      </rPr>
      <t>0.0</t>
    </r>
    <r>
      <rPr>
        <sz val="9"/>
        <color rgb="FF000000"/>
        <rFont val="等线"/>
        <family val="2"/>
        <charset val="1"/>
      </rPr>
      <t>。</t>
    </r>
  </si>
  <si>
    <r>
      <rPr>
        <sz val="9"/>
        <color rgb="FF000000"/>
        <rFont val="MingLiU"/>
        <family val="3"/>
        <charset val="136"/>
      </rPr>
      <t xml:space="preserve">(I) </t>
    </r>
    <r>
      <rPr>
        <sz val="9"/>
        <color rgb="FF000000"/>
        <rFont val="等线"/>
        <family val="2"/>
        <charset val="1"/>
      </rPr>
      <t>蛋白质</t>
    </r>
    <r>
      <rPr>
        <sz val="9"/>
        <color rgb="FF000000"/>
        <rFont val="MingLiU"/>
        <family val="3"/>
        <charset val="136"/>
      </rPr>
      <t>DW</t>
    </r>
  </si>
  <si>
    <r>
      <rPr>
        <sz val="9"/>
        <color rgb="FF000000"/>
        <rFont val="MingLiU"/>
        <family val="3"/>
        <charset val="136"/>
      </rPr>
      <t>Dunnett t</t>
    </r>
    <r>
      <rPr>
        <sz val="9"/>
        <color rgb="FF000000"/>
        <rFont val="等线"/>
        <family val="2"/>
        <charset val="1"/>
      </rPr>
      <t>（双侧）</t>
    </r>
    <r>
      <rPr>
        <vertAlign val="superscript"/>
        <sz val="9"/>
        <color rgb="FF000000"/>
        <rFont val="MingLiU"/>
        <family val="3"/>
        <charset val="136"/>
      </rPr>
      <t>a</t>
    </r>
  </si>
  <si>
    <r>
      <rPr>
        <sz val="9"/>
        <color rgb="FF000000"/>
        <rFont val="MingLiU"/>
        <family val="3"/>
        <charset val="136"/>
      </rPr>
      <t xml:space="preserve">a. Dunnett t </t>
    </r>
    <r>
      <rPr>
        <sz val="9"/>
        <color rgb="FF000000"/>
        <rFont val="等线"/>
        <family val="2"/>
        <charset val="1"/>
      </rPr>
      <t>检验将一个组视为一个控制组，并将其与所有其他组进行比较。</t>
    </r>
  </si>
  <si>
    <r>
      <rPr>
        <b/>
        <sz val="9"/>
        <color rgb="FF000000"/>
        <rFont val="等线"/>
        <family val="2"/>
        <charset val="1"/>
      </rPr>
      <t>蛋白质</t>
    </r>
    <r>
      <rPr>
        <b/>
        <sz val="9"/>
        <color rgb="FF000000"/>
        <rFont val="PMingLiU"/>
        <family val="2"/>
      </rPr>
      <t>mgPg</t>
    </r>
  </si>
  <si>
    <r>
      <rPr>
        <sz val="9"/>
        <color rgb="FF000000"/>
        <rFont val="等线"/>
        <family val="2"/>
        <charset val="1"/>
      </rPr>
      <t>蛋白质</t>
    </r>
    <r>
      <rPr>
        <sz val="9"/>
        <color rgb="FF000000"/>
        <rFont val="MingLiU"/>
        <family val="3"/>
        <charset val="136"/>
      </rPr>
      <t>DW</t>
    </r>
  </si>
  <si>
    <r>
      <rPr>
        <sz val="11"/>
        <color rgb="FF000000"/>
        <rFont val="等线"/>
        <family val="2"/>
        <charset val="1"/>
      </rPr>
      <t>浓度</t>
    </r>
    <r>
      <rPr>
        <sz val="11"/>
        <color rgb="FF000000"/>
        <rFont val="Arial"/>
        <family val="2"/>
      </rPr>
      <t>-ug/mL</t>
    </r>
  </si>
  <si>
    <t>A520</t>
  </si>
  <si>
    <t>Y=0.045854545454546</t>
  </si>
  <si>
    <t>脯氨酸</t>
  </si>
  <si>
    <t>30%磺基水杨酸/ml</t>
  </si>
  <si>
    <t>取样干重/g</t>
  </si>
  <si>
    <t>DW%(ug/g)</t>
  </si>
  <si>
    <t>mg/gDW</t>
  </si>
  <si>
    <t>SD’</t>
  </si>
  <si>
    <t>SE</t>
  </si>
  <si>
    <t>计算值（ug/ml）</t>
  </si>
  <si>
    <t>T-TEST</t>
  </si>
  <si>
    <t xml:space="preserve">  /TESTVAL=0</t>
  </si>
  <si>
    <t xml:space="preserve">  /MISSING=ANALYSIS</t>
  </si>
  <si>
    <t xml:space="preserve">  /VARIABLES=VAR00001</t>
  </si>
  <si>
    <t xml:space="preserve">  /CRITERIA=CI(.99).</t>
  </si>
  <si>
    <r>
      <rPr>
        <b/>
        <sz val="14"/>
        <color rgb="FF000000"/>
        <rFont val="PMingLiU"/>
        <family val="2"/>
      </rPr>
      <t>T</t>
    </r>
    <r>
      <rPr>
        <b/>
        <sz val="14"/>
        <color rgb="FF000000"/>
        <rFont val="等线"/>
        <family val="2"/>
        <charset val="1"/>
      </rPr>
      <t>检验</t>
    </r>
  </si>
  <si>
    <t>04-JUN-2018 09:43:15</t>
  </si>
  <si>
    <t>缺失的定义</t>
  </si>
  <si>
    <t>用户定义的缺失值将作为缺失对待。</t>
  </si>
  <si>
    <t>每个分析的统计量是根据分析中的每个变量的值都不缺失或超出范围的案例计算的。</t>
  </si>
  <si>
    <t>T-TEST
  /TESTVAL=0
  /MISSING=ANALYSIS
  /VARIABLES=VAR00001
  /CRITERIA=CI(.99).</t>
  </si>
  <si>
    <t>00:00:00.00</t>
  </si>
  <si>
    <t>单个样本统计量</t>
  </si>
  <si>
    <t>均值的标准误</t>
  </si>
  <si>
    <t>VAR00001</t>
  </si>
  <si>
    <t>单个样本检验</t>
  </si>
  <si>
    <r>
      <rPr>
        <sz val="9"/>
        <color rgb="FF000000"/>
        <rFont val="等线"/>
        <family val="2"/>
        <charset val="1"/>
      </rPr>
      <t xml:space="preserve">检验值 </t>
    </r>
    <r>
      <rPr>
        <sz val="9"/>
        <color rgb="FF000000"/>
        <rFont val="MingLiU"/>
        <family val="3"/>
        <charset val="136"/>
      </rPr>
      <t>= 0</t>
    </r>
  </si>
  <si>
    <t>t</t>
  </si>
  <si>
    <r>
      <rPr>
        <sz val="9"/>
        <color rgb="FF000000"/>
        <rFont val="MingLiU"/>
        <family val="3"/>
        <charset val="136"/>
      </rPr>
      <t>Sig.(</t>
    </r>
    <r>
      <rPr>
        <sz val="9"/>
        <color rgb="FF000000"/>
        <rFont val="等线"/>
        <family val="2"/>
        <charset val="1"/>
      </rPr>
      <t>双侧</t>
    </r>
    <r>
      <rPr>
        <sz val="9"/>
        <color rgb="FF000000"/>
        <rFont val="MingLiU"/>
        <family val="3"/>
        <charset val="136"/>
      </rPr>
      <t>)</t>
    </r>
  </si>
  <si>
    <t>均值差值</t>
  </si>
  <si>
    <r>
      <rPr>
        <sz val="9"/>
        <color rgb="FF000000"/>
        <rFont val="等线"/>
        <family val="2"/>
        <charset val="1"/>
      </rPr>
      <t xml:space="preserve">差分的 </t>
    </r>
    <r>
      <rPr>
        <sz val="9"/>
        <color rgb="FF000000"/>
        <rFont val="MingLiU"/>
        <family val="3"/>
        <charset val="136"/>
      </rPr>
      <t xml:space="preserve">99% </t>
    </r>
    <r>
      <rPr>
        <sz val="9"/>
        <color rgb="FF000000"/>
        <rFont val="等线"/>
        <family val="2"/>
        <charset val="1"/>
      </rPr>
      <t>置信区间</t>
    </r>
  </si>
  <si>
    <t xml:space="preserve">  /CRITERIA=CI(.90).</t>
  </si>
  <si>
    <t>04-JUN-2018 09:44:06</t>
  </si>
  <si>
    <t>T-TEST
  /TESTVAL=0
  /MISSING=ANALYSIS
  /VARIABLES=VAR00001
  /CRITERIA=CI(.90).</t>
  </si>
  <si>
    <t>00:00:00.03</t>
  </si>
  <si>
    <t>00:00:00.02</t>
  </si>
  <si>
    <r>
      <rPr>
        <sz val="9"/>
        <color rgb="FF000000"/>
        <rFont val="等线"/>
        <family val="2"/>
        <charset val="1"/>
      </rPr>
      <t xml:space="preserve">差分的 </t>
    </r>
    <r>
      <rPr>
        <sz val="9"/>
        <color rgb="FF000000"/>
        <rFont val="MingLiU"/>
        <family val="3"/>
        <charset val="136"/>
      </rPr>
      <t xml:space="preserve">90% </t>
    </r>
    <r>
      <rPr>
        <sz val="9"/>
        <color rgb="FF000000"/>
        <rFont val="等线"/>
        <family val="2"/>
        <charset val="1"/>
      </rPr>
      <t>置信区间</t>
    </r>
  </si>
  <si>
    <t>FREQUENCIES VARIABLES=VAR00003</t>
  </si>
  <si>
    <t xml:space="preserve">  /STATISTICS=RANGE MINIMUM MAXIMUM MODE</t>
  </si>
  <si>
    <t xml:space="preserve">  /FORMAT=LIMIT(50)</t>
  </si>
  <si>
    <t xml:space="preserve">  /ORDER=ANALYSIS.</t>
  </si>
  <si>
    <t>频率</t>
  </si>
  <si>
    <t>04-JUN-2018 09:48:52</t>
  </si>
  <si>
    <t>对缺失的定义</t>
  </si>
  <si>
    <t>用户定义的丢失值作为丢失对待。</t>
  </si>
  <si>
    <t>统计量的计算将基于所有包含有效数据的案例。</t>
  </si>
  <si>
    <t>FREQUENCIES VARIABLES=VAR00003
  /STATISTICS=RANGE MINIMUM MAXIMUM MODE
  /FORMAT=LIMIT(50)
  /ORDER=ANALYSIS.</t>
  </si>
  <si>
    <t>统计量</t>
  </si>
  <si>
    <t>VAR00003</t>
  </si>
  <si>
    <t>有效</t>
  </si>
  <si>
    <t>缺失</t>
  </si>
  <si>
    <t>众数</t>
  </si>
  <si>
    <r>
      <rPr>
        <sz val="9"/>
        <color rgb="FF000000"/>
        <rFont val="MingLiU"/>
        <family val="3"/>
        <charset val="136"/>
      </rPr>
      <t>0</t>
    </r>
    <r>
      <rPr>
        <vertAlign val="superscript"/>
        <sz val="9"/>
        <color rgb="FF000000"/>
        <rFont val="MingLiU"/>
        <family val="3"/>
        <charset val="136"/>
      </rPr>
      <t>a</t>
    </r>
  </si>
  <si>
    <t>全距</t>
  </si>
  <si>
    <r>
      <rPr>
        <sz val="9"/>
        <color rgb="FF000000"/>
        <rFont val="MingLiU"/>
        <family val="3"/>
        <charset val="136"/>
      </rPr>
      <t xml:space="preserve">a. </t>
    </r>
    <r>
      <rPr>
        <sz val="9"/>
        <color rgb="FF000000"/>
        <rFont val="等线"/>
        <family val="2"/>
        <charset val="1"/>
      </rPr>
      <t>存在多个众数。显示最小值</t>
    </r>
  </si>
  <si>
    <t>百分比</t>
  </si>
  <si>
    <t>有效百分比</t>
  </si>
  <si>
    <t>累积百分比</t>
  </si>
  <si>
    <t>合计</t>
  </si>
  <si>
    <t>ONEWAY VAR00001 BY VAR00003</t>
  </si>
  <si>
    <t>04-JUN-2018 09:49:50</t>
  </si>
  <si>
    <t>ONEWAY VAR00001 BY VAR00003
  /STATISTICS DESCRIPTIVES EFFECTS HOMOGENEITY BROWNFORSYTHE WELCH
  /PLOT MEANS
  /MISSING ANALYSIS
  /POSTHOC=SNK TUKEY BTUKEY DUNCAN SCHEFFE LSD BONFERRONI SIDAK GABRIEL FREGW QREGW GT2 T2 T3 GH C WALLER(100) DUNNETT ALPHA(0</t>
  </si>
  <si>
    <t>00:00:00.58</t>
  </si>
  <si>
    <t>00:00:00.86</t>
  </si>
  <si>
    <t>(I) VAR00003</t>
  </si>
  <si>
    <r>
      <rPr>
        <sz val="9"/>
        <color rgb="FF000000"/>
        <rFont val="MingLiU"/>
        <family val="3"/>
        <charset val="136"/>
      </rPr>
      <t>-1.024980174</t>
    </r>
    <r>
      <rPr>
        <vertAlign val="superscript"/>
        <sz val="9"/>
        <color rgb="FF000000"/>
        <rFont val="MingLiU"/>
        <family val="3"/>
        <charset val="136"/>
      </rPr>
      <t>*</t>
    </r>
  </si>
  <si>
    <r>
      <rPr>
        <sz val="9"/>
        <color rgb="FF000000"/>
        <rFont val="MingLiU"/>
        <family val="3"/>
        <charset val="136"/>
      </rPr>
      <t>-1.193992863</t>
    </r>
    <r>
      <rPr>
        <vertAlign val="superscript"/>
        <sz val="9"/>
        <color rgb="FF000000"/>
        <rFont val="MingLiU"/>
        <family val="3"/>
        <charset val="136"/>
      </rPr>
      <t>*</t>
    </r>
  </si>
  <si>
    <r>
      <rPr>
        <sz val="9"/>
        <color rgb="FF000000"/>
        <rFont val="MingLiU"/>
        <family val="3"/>
        <charset val="136"/>
      </rPr>
      <t>1.024980174</t>
    </r>
    <r>
      <rPr>
        <vertAlign val="superscript"/>
        <sz val="9"/>
        <color rgb="FF000000"/>
        <rFont val="MingLiU"/>
        <family val="3"/>
        <charset val="136"/>
      </rPr>
      <t>*</t>
    </r>
  </si>
  <si>
    <r>
      <rPr>
        <sz val="9"/>
        <color rgb="FF000000"/>
        <rFont val="MingLiU"/>
        <family val="3"/>
        <charset val="136"/>
      </rPr>
      <t>1.193992863</t>
    </r>
    <r>
      <rPr>
        <vertAlign val="superscript"/>
        <sz val="9"/>
        <color rgb="FF000000"/>
        <rFont val="MingLiU"/>
        <family val="3"/>
        <charset val="136"/>
      </rPr>
      <t>*</t>
    </r>
  </si>
  <si>
    <t>Y=0.007328959276018x</t>
  </si>
  <si>
    <t>偏大</t>
  </si>
  <si>
    <t>R^2=0.9995</t>
  </si>
  <si>
    <r>
      <rPr>
        <sz val="11"/>
        <color rgb="FF000000"/>
        <rFont val="等线"/>
        <family val="2"/>
        <charset val="1"/>
      </rPr>
      <t>浓度</t>
    </r>
    <r>
      <rPr>
        <sz val="11"/>
        <color rgb="FF000000"/>
        <rFont val="Arial"/>
        <family val="2"/>
      </rPr>
      <t>*ug/ml</t>
    </r>
  </si>
  <si>
    <t>A625</t>
  </si>
  <si>
    <t>总糖</t>
  </si>
  <si>
    <r>
      <rPr>
        <sz val="11"/>
        <color rgb="FF000000"/>
        <rFont val="等线"/>
        <family val="2"/>
        <charset val="1"/>
      </rPr>
      <t>取样</t>
    </r>
    <r>
      <rPr>
        <sz val="11"/>
        <color rgb="FF000000"/>
        <rFont val="Arial"/>
        <family val="2"/>
      </rPr>
      <t>/mg</t>
    </r>
  </si>
  <si>
    <r>
      <rPr>
        <sz val="11"/>
        <color rgb="FF000000"/>
        <rFont val="等线"/>
        <family val="2"/>
        <charset val="1"/>
      </rPr>
      <t>定容刻度</t>
    </r>
    <r>
      <rPr>
        <sz val="11"/>
        <color rgb="FF000000"/>
        <rFont val="Arial"/>
        <family val="2"/>
      </rPr>
      <t>/ml</t>
    </r>
  </si>
  <si>
    <r>
      <rPr>
        <sz val="11"/>
        <color rgb="FF000000"/>
        <rFont val="等线"/>
        <family val="2"/>
        <charset val="1"/>
      </rPr>
      <t>稀释倍数</t>
    </r>
    <r>
      <rPr>
        <sz val="11"/>
        <color rgb="FF000000"/>
        <rFont val="Arial"/>
        <family val="2"/>
      </rPr>
      <t>/null</t>
    </r>
  </si>
  <si>
    <t>浓度</t>
  </si>
  <si>
    <r>
      <rPr>
        <sz val="11"/>
        <color rgb="FF000000"/>
        <rFont val="等线"/>
        <family val="2"/>
        <charset val="1"/>
      </rPr>
      <t>总糖</t>
    </r>
    <r>
      <rPr>
        <sz val="11"/>
        <color rgb="FF000000"/>
        <rFont val="Arial"/>
        <family val="2"/>
      </rPr>
      <t>%</t>
    </r>
    <r>
      <rPr>
        <sz val="11"/>
        <color rgb="FF000000"/>
        <rFont val="等线"/>
        <family val="2"/>
        <charset val="1"/>
      </rPr>
      <t>（</t>
    </r>
    <r>
      <rPr>
        <sz val="11"/>
        <color rgb="FF000000"/>
        <rFont val="Arial"/>
        <family val="2"/>
      </rPr>
      <t>ug/mg</t>
    </r>
    <r>
      <rPr>
        <sz val="11"/>
        <color rgb="FF000000"/>
        <rFont val="等线"/>
        <family val="2"/>
        <charset val="1"/>
      </rPr>
      <t>）</t>
    </r>
  </si>
  <si>
    <t>SD-</t>
  </si>
  <si>
    <t>gDW</t>
  </si>
  <si>
    <t>ug/mL</t>
  </si>
  <si>
    <t>ONEWAY 总糖计算值 BY 总糖组别</t>
  </si>
  <si>
    <t>04-JUN-2018 10:30:58</t>
  </si>
  <si>
    <r>
      <rPr>
        <sz val="9"/>
        <color rgb="FF000000"/>
        <rFont val="MingLiU"/>
        <family val="3"/>
        <charset val="136"/>
      </rPr>
      <t xml:space="preserve">ONEWAY </t>
    </r>
    <r>
      <rPr>
        <sz val="9"/>
        <color rgb="FF000000"/>
        <rFont val="等线"/>
        <family val="2"/>
        <charset val="1"/>
      </rPr>
      <t xml:space="preserve">总糖计算值 </t>
    </r>
    <r>
      <rPr>
        <sz val="9"/>
        <color rgb="FF000000"/>
        <rFont val="MingLiU"/>
        <family val="3"/>
        <charset val="136"/>
      </rPr>
      <t xml:space="preserve">BY </t>
    </r>
    <r>
      <rPr>
        <sz val="9"/>
        <color rgb="FF000000"/>
        <rFont val="等线"/>
        <family val="2"/>
        <charset val="1"/>
      </rPr>
      <t xml:space="preserve">总糖组别
  </t>
    </r>
    <r>
      <rPr>
        <sz val="9"/>
        <color rgb="FF000000"/>
        <rFont val="MingLiU"/>
        <family val="3"/>
        <charset val="136"/>
      </rPr>
      <t>/STATISTICS DESCRIPTIVES EFFECTS HOMOGENEITY BROWNFORSYTHE WELCH
  /PLOT MEANS
  /MISSING ANALYSIS
  /POSTHOC=SNK TUKEY BTUKEY DUNCAN SCHEFFE LSD BONFERRONI SIDAK GABRIEL FREGW QREGW GT2 T2 T3 GH C WALLER(100) DUNNETT ALPHA(0.05).</t>
    </r>
  </si>
  <si>
    <t>00:00:00.34</t>
  </si>
  <si>
    <t>总糖计算值</t>
  </si>
  <si>
    <t>.00</t>
  </si>
  <si>
    <t>50.00</t>
  </si>
  <si>
    <t>200.00</t>
  </si>
  <si>
    <t>400.00</t>
  </si>
  <si>
    <r>
      <rPr>
        <sz val="9"/>
        <color rgb="FF000000"/>
        <rFont val="MingLiU"/>
        <family val="3"/>
        <charset val="136"/>
      </rPr>
      <t xml:space="preserve">(I) </t>
    </r>
    <r>
      <rPr>
        <sz val="9"/>
        <color rgb="FF000000"/>
        <rFont val="等线"/>
        <family val="2"/>
        <charset val="1"/>
      </rPr>
      <t>总糖组别</t>
    </r>
  </si>
  <si>
    <r>
      <rPr>
        <sz val="9"/>
        <color rgb="FF000000"/>
        <rFont val="MingLiU"/>
        <family val="3"/>
        <charset val="136"/>
      </rPr>
      <t>-5.74775</t>
    </r>
    <r>
      <rPr>
        <vertAlign val="superscript"/>
        <sz val="9"/>
        <color rgb="FF000000"/>
        <rFont val="MingLiU"/>
        <family val="3"/>
        <charset val="136"/>
      </rPr>
      <t>*</t>
    </r>
  </si>
  <si>
    <r>
      <rPr>
        <sz val="9"/>
        <color rgb="FF000000"/>
        <rFont val="MingLiU"/>
        <family val="3"/>
        <charset val="136"/>
      </rPr>
      <t>-4.46857</t>
    </r>
    <r>
      <rPr>
        <vertAlign val="superscript"/>
        <sz val="9"/>
        <color rgb="FF000000"/>
        <rFont val="MingLiU"/>
        <family val="3"/>
        <charset val="136"/>
      </rPr>
      <t>*</t>
    </r>
  </si>
  <si>
    <r>
      <rPr>
        <sz val="9"/>
        <color rgb="FF000000"/>
        <rFont val="MingLiU"/>
        <family val="3"/>
        <charset val="136"/>
      </rPr>
      <t>-6.24236</t>
    </r>
    <r>
      <rPr>
        <vertAlign val="superscript"/>
        <sz val="9"/>
        <color rgb="FF000000"/>
        <rFont val="MingLiU"/>
        <family val="3"/>
        <charset val="136"/>
      </rPr>
      <t>*</t>
    </r>
  </si>
  <si>
    <r>
      <rPr>
        <sz val="9"/>
        <color rgb="FF000000"/>
        <rFont val="MingLiU"/>
        <family val="3"/>
        <charset val="136"/>
      </rPr>
      <t>-4.96319</t>
    </r>
    <r>
      <rPr>
        <vertAlign val="superscript"/>
        <sz val="9"/>
        <color rgb="FF000000"/>
        <rFont val="MingLiU"/>
        <family val="3"/>
        <charset val="136"/>
      </rPr>
      <t>*</t>
    </r>
  </si>
  <si>
    <r>
      <rPr>
        <sz val="9"/>
        <color rgb="FF000000"/>
        <rFont val="MingLiU"/>
        <family val="3"/>
        <charset val="136"/>
      </rPr>
      <t>5.74775</t>
    </r>
    <r>
      <rPr>
        <vertAlign val="superscript"/>
        <sz val="9"/>
        <color rgb="FF000000"/>
        <rFont val="MingLiU"/>
        <family val="3"/>
        <charset val="136"/>
      </rPr>
      <t>*</t>
    </r>
  </si>
  <si>
    <r>
      <rPr>
        <sz val="9"/>
        <color rgb="FF000000"/>
        <rFont val="MingLiU"/>
        <family val="3"/>
        <charset val="136"/>
      </rPr>
      <t>6.24236</t>
    </r>
    <r>
      <rPr>
        <vertAlign val="superscript"/>
        <sz val="9"/>
        <color rgb="FF000000"/>
        <rFont val="MingLiU"/>
        <family val="3"/>
        <charset val="136"/>
      </rPr>
      <t>*</t>
    </r>
  </si>
  <si>
    <r>
      <rPr>
        <sz val="9"/>
        <color rgb="FF000000"/>
        <rFont val="MingLiU"/>
        <family val="3"/>
        <charset val="136"/>
      </rPr>
      <t>4.46857</t>
    </r>
    <r>
      <rPr>
        <vertAlign val="superscript"/>
        <sz val="9"/>
        <color rgb="FF000000"/>
        <rFont val="MingLiU"/>
        <family val="3"/>
        <charset val="136"/>
      </rPr>
      <t>*</t>
    </r>
  </si>
  <si>
    <r>
      <rPr>
        <sz val="9"/>
        <color rgb="FF000000"/>
        <rFont val="MingLiU"/>
        <family val="3"/>
        <charset val="136"/>
      </rPr>
      <t>4.96319</t>
    </r>
    <r>
      <rPr>
        <vertAlign val="superscript"/>
        <sz val="9"/>
        <color rgb="FF000000"/>
        <rFont val="MingLiU"/>
        <family val="3"/>
        <charset val="136"/>
      </rPr>
      <t>*</t>
    </r>
  </si>
  <si>
    <t>总糖组别</t>
  </si>
  <si>
    <r>
      <rPr>
        <sz val="9"/>
        <color rgb="FF000000"/>
        <rFont val="MingLiU"/>
        <family val="3"/>
        <charset val="136"/>
      </rPr>
      <t xml:space="preserve">Ryan-Einot-Gabriel-Welsch </t>
    </r>
    <r>
      <rPr>
        <sz val="9"/>
        <color rgb="FF000000"/>
        <rFont val="等线"/>
        <family val="2"/>
        <charset val="1"/>
      </rPr>
      <t>范围</t>
    </r>
    <r>
      <rPr>
        <vertAlign val="superscript"/>
        <sz val="9"/>
        <color rgb="FF000000"/>
        <rFont val="MingLiU"/>
        <family val="3"/>
        <charset val="136"/>
      </rPr>
      <t>b</t>
    </r>
  </si>
  <si>
    <r>
      <rPr>
        <sz val="9"/>
        <color rgb="FF000000"/>
        <rFont val="MingLiU"/>
        <family val="3"/>
        <charset val="136"/>
      </rPr>
      <t>Waller-Duncan</t>
    </r>
    <r>
      <rPr>
        <vertAlign val="superscript"/>
        <sz val="9"/>
        <color rgb="FF000000"/>
        <rFont val="MingLiU"/>
        <family val="3"/>
        <charset val="136"/>
      </rPr>
      <t>a,c</t>
    </r>
  </si>
  <si>
    <r>
      <rPr>
        <sz val="9"/>
        <color rgb="FF000000"/>
        <rFont val="MingLiU"/>
        <family val="3"/>
        <charset val="136"/>
      </rPr>
      <t xml:space="preserve">b. </t>
    </r>
    <r>
      <rPr>
        <sz val="9"/>
        <color rgb="FF000000"/>
        <rFont val="等线"/>
        <family val="2"/>
        <charset val="1"/>
      </rPr>
      <t xml:space="preserve">这些值的临界值不是单调的。已进行了替换以确保单调性。因此 </t>
    </r>
    <r>
      <rPr>
        <sz val="9"/>
        <color rgb="FF000000"/>
        <rFont val="MingLiU"/>
        <family val="3"/>
        <charset val="136"/>
      </rPr>
      <t xml:space="preserve">I </t>
    </r>
    <r>
      <rPr>
        <sz val="9"/>
        <color rgb="FF000000"/>
        <rFont val="等线"/>
        <family val="2"/>
        <charset val="1"/>
      </rPr>
      <t>类错误将更小。</t>
    </r>
  </si>
  <si>
    <r>
      <rPr>
        <sz val="9"/>
        <color rgb="FF000000"/>
        <rFont val="MingLiU"/>
        <family val="3"/>
        <charset val="136"/>
      </rPr>
      <t xml:space="preserve">c. </t>
    </r>
    <r>
      <rPr>
        <sz val="9"/>
        <color rgb="FF000000"/>
        <rFont val="等线"/>
        <family val="2"/>
        <charset val="1"/>
      </rPr>
      <t xml:space="preserve">类型 </t>
    </r>
    <r>
      <rPr>
        <sz val="9"/>
        <color rgb="FF000000"/>
        <rFont val="MingLiU"/>
        <family val="3"/>
        <charset val="136"/>
      </rPr>
      <t>1/</t>
    </r>
    <r>
      <rPr>
        <sz val="9"/>
        <color rgb="FF000000"/>
        <rFont val="等线"/>
        <family val="2"/>
        <charset val="1"/>
      </rPr>
      <t xml:space="preserve">类型 </t>
    </r>
    <r>
      <rPr>
        <sz val="9"/>
        <color rgb="FF000000"/>
        <rFont val="MingLiU"/>
        <family val="3"/>
        <charset val="136"/>
      </rPr>
      <t xml:space="preserve">2 </t>
    </r>
    <r>
      <rPr>
        <sz val="9"/>
        <color rgb="FF000000"/>
        <rFont val="等线"/>
        <family val="2"/>
        <charset val="1"/>
      </rPr>
      <t xml:space="preserve">错误严重性比值 </t>
    </r>
    <r>
      <rPr>
        <sz val="9"/>
        <color rgb="FF000000"/>
        <rFont val="MingLiU"/>
        <family val="3"/>
        <charset val="136"/>
      </rPr>
      <t>= 100</t>
    </r>
    <r>
      <rPr>
        <sz val="9"/>
        <color rgb="FF000000"/>
        <rFont val="等线"/>
        <family val="2"/>
        <charset val="1"/>
      </rPr>
      <t>。</t>
    </r>
  </si>
  <si>
    <t>A-</t>
  </si>
  <si>
    <r>
      <rPr>
        <sz val="11"/>
        <color rgb="FF000000"/>
        <rFont val="等线"/>
        <family val="2"/>
        <charset val="1"/>
      </rPr>
      <t>浓度（</t>
    </r>
    <r>
      <rPr>
        <sz val="11"/>
        <color rgb="FF000000"/>
        <rFont val="Arial"/>
        <family val="2"/>
      </rPr>
      <t>ugh/ml</t>
    </r>
    <r>
      <rPr>
        <sz val="11"/>
        <color rgb="FF000000"/>
        <rFont val="等线"/>
        <family val="2"/>
        <charset val="1"/>
      </rPr>
      <t>）</t>
    </r>
  </si>
  <si>
    <t>A</t>
  </si>
  <si>
    <r>
      <rPr>
        <sz val="11"/>
        <color rgb="FF000000"/>
        <rFont val="等线"/>
        <family val="2"/>
        <charset val="1"/>
      </rPr>
      <t>浓度（</t>
    </r>
    <r>
      <rPr>
        <sz val="11"/>
        <color rgb="FF000000"/>
        <rFont val="Arial"/>
        <family val="2"/>
      </rPr>
      <t>ug/ml</t>
    </r>
    <r>
      <rPr>
        <sz val="11"/>
        <color rgb="FF000000"/>
        <rFont val="等线"/>
        <family val="2"/>
        <charset val="1"/>
      </rPr>
      <t>）</t>
    </r>
  </si>
  <si>
    <t>A410</t>
  </si>
  <si>
    <t>A=0.007004347826087*C</t>
  </si>
  <si>
    <t>Rs=0.9992</t>
  </si>
  <si>
    <t>硝态氮</t>
  </si>
  <si>
    <t>定容刻度/ml</t>
  </si>
  <si>
    <t>ONEWAY 硝态氮计算值 BY 硝态氮组别</t>
  </si>
  <si>
    <t>04-JUN-2018 10:05:44</t>
  </si>
  <si>
    <r>
      <rPr>
        <sz val="9"/>
        <color rgb="FF000000"/>
        <rFont val="MingLiU"/>
        <family val="3"/>
        <charset val="136"/>
      </rPr>
      <t xml:space="preserve">ONEWAY </t>
    </r>
    <r>
      <rPr>
        <sz val="9"/>
        <color rgb="FF000000"/>
        <rFont val="等线"/>
        <family val="2"/>
        <charset val="1"/>
      </rPr>
      <t xml:space="preserve">硝态氮计算值 </t>
    </r>
    <r>
      <rPr>
        <sz val="9"/>
        <color rgb="FF000000"/>
        <rFont val="MingLiU"/>
        <family val="3"/>
        <charset val="136"/>
      </rPr>
      <t xml:space="preserve">BY </t>
    </r>
    <r>
      <rPr>
        <sz val="9"/>
        <color rgb="FF000000"/>
        <rFont val="等线"/>
        <family val="2"/>
        <charset val="1"/>
      </rPr>
      <t xml:space="preserve">硝态氮组别
  </t>
    </r>
    <r>
      <rPr>
        <sz val="9"/>
        <color rgb="FF000000"/>
        <rFont val="MingLiU"/>
        <family val="3"/>
        <charset val="136"/>
      </rPr>
      <t>/STATISTICS DESCRIPTIVES EFFECTS HOMOGENEITY BROWNFORSYTHE WELCH
  /PLOT MEANS
  /MISSING ANALYSIS
  /POSTHOC=SNK TUKEY BTUKEY DUNCAN SCHEFFE LSD BONFERRONI SIDAK GABRIEL FREGW QREGW GT2 T2 T3 GH C WALLER(100) DUNNETT ALPHA(0.05).</t>
    </r>
  </si>
  <si>
    <t>硝态氮计算值</t>
  </si>
  <si>
    <r>
      <rPr>
        <sz val="9"/>
        <color rgb="FF000000"/>
        <rFont val="MingLiU"/>
        <family val="3"/>
        <charset val="136"/>
      </rPr>
      <t xml:space="preserve">(I) </t>
    </r>
    <r>
      <rPr>
        <sz val="9"/>
        <color rgb="FF000000"/>
        <rFont val="等线"/>
        <family val="2"/>
        <charset val="1"/>
      </rPr>
      <t>硝态氮组别</t>
    </r>
  </si>
  <si>
    <r>
      <rPr>
        <sz val="9"/>
        <color rgb="FF000000"/>
        <rFont val="MingLiU"/>
        <family val="3"/>
        <charset val="136"/>
      </rPr>
      <t>7.99503</t>
    </r>
    <r>
      <rPr>
        <vertAlign val="superscript"/>
        <sz val="9"/>
        <color rgb="FF000000"/>
        <rFont val="MingLiU"/>
        <family val="3"/>
        <charset val="136"/>
      </rPr>
      <t>*</t>
    </r>
  </si>
  <si>
    <r>
      <rPr>
        <sz val="9"/>
        <color rgb="FF000000"/>
        <rFont val="MingLiU"/>
        <family val="3"/>
        <charset val="136"/>
      </rPr>
      <t>21.84358</t>
    </r>
    <r>
      <rPr>
        <vertAlign val="superscript"/>
        <sz val="9"/>
        <color rgb="FF000000"/>
        <rFont val="MingLiU"/>
        <family val="3"/>
        <charset val="136"/>
      </rPr>
      <t>*</t>
    </r>
  </si>
  <si>
    <r>
      <rPr>
        <sz val="9"/>
        <color rgb="FF000000"/>
        <rFont val="MingLiU"/>
        <family val="3"/>
        <charset val="136"/>
      </rPr>
      <t>23.66387</t>
    </r>
    <r>
      <rPr>
        <vertAlign val="superscript"/>
        <sz val="9"/>
        <color rgb="FF000000"/>
        <rFont val="MingLiU"/>
        <family val="3"/>
        <charset val="136"/>
      </rPr>
      <t>*</t>
    </r>
  </si>
  <si>
    <r>
      <rPr>
        <sz val="9"/>
        <color rgb="FF000000"/>
        <rFont val="MingLiU"/>
        <family val="3"/>
        <charset val="136"/>
      </rPr>
      <t>-7.99503</t>
    </r>
    <r>
      <rPr>
        <vertAlign val="superscript"/>
        <sz val="9"/>
        <color rgb="FF000000"/>
        <rFont val="MingLiU"/>
        <family val="3"/>
        <charset val="136"/>
      </rPr>
      <t>*</t>
    </r>
  </si>
  <si>
    <r>
      <rPr>
        <sz val="9"/>
        <color rgb="FF000000"/>
        <rFont val="MingLiU"/>
        <family val="3"/>
        <charset val="136"/>
      </rPr>
      <t>13.84854</t>
    </r>
    <r>
      <rPr>
        <vertAlign val="superscript"/>
        <sz val="9"/>
        <color rgb="FF000000"/>
        <rFont val="MingLiU"/>
        <family val="3"/>
        <charset val="136"/>
      </rPr>
      <t>*</t>
    </r>
  </si>
  <si>
    <r>
      <rPr>
        <sz val="9"/>
        <color rgb="FF000000"/>
        <rFont val="MingLiU"/>
        <family val="3"/>
        <charset val="136"/>
      </rPr>
      <t>15.66884</t>
    </r>
    <r>
      <rPr>
        <vertAlign val="superscript"/>
        <sz val="9"/>
        <color rgb="FF000000"/>
        <rFont val="MingLiU"/>
        <family val="3"/>
        <charset val="136"/>
      </rPr>
      <t>*</t>
    </r>
  </si>
  <si>
    <r>
      <rPr>
        <sz val="9"/>
        <color rgb="FF000000"/>
        <rFont val="MingLiU"/>
        <family val="3"/>
        <charset val="136"/>
      </rPr>
      <t>-21.84358</t>
    </r>
    <r>
      <rPr>
        <vertAlign val="superscript"/>
        <sz val="9"/>
        <color rgb="FF000000"/>
        <rFont val="MingLiU"/>
        <family val="3"/>
        <charset val="136"/>
      </rPr>
      <t>*</t>
    </r>
  </si>
  <si>
    <r>
      <rPr>
        <sz val="9"/>
        <color rgb="FF000000"/>
        <rFont val="MingLiU"/>
        <family val="3"/>
        <charset val="136"/>
      </rPr>
      <t>-13.84854</t>
    </r>
    <r>
      <rPr>
        <vertAlign val="superscript"/>
        <sz val="9"/>
        <color rgb="FF000000"/>
        <rFont val="MingLiU"/>
        <family val="3"/>
        <charset val="136"/>
      </rPr>
      <t>*</t>
    </r>
  </si>
  <si>
    <r>
      <rPr>
        <sz val="9"/>
        <color rgb="FF000000"/>
        <rFont val="MingLiU"/>
        <family val="3"/>
        <charset val="136"/>
      </rPr>
      <t>-23.66387</t>
    </r>
    <r>
      <rPr>
        <vertAlign val="superscript"/>
        <sz val="9"/>
        <color rgb="FF000000"/>
        <rFont val="MingLiU"/>
        <family val="3"/>
        <charset val="136"/>
      </rPr>
      <t>*</t>
    </r>
  </si>
  <si>
    <r>
      <rPr>
        <sz val="9"/>
        <color rgb="FF000000"/>
        <rFont val="MingLiU"/>
        <family val="3"/>
        <charset val="136"/>
      </rPr>
      <t>-15.66884</t>
    </r>
    <r>
      <rPr>
        <vertAlign val="superscript"/>
        <sz val="9"/>
        <color rgb="FF000000"/>
        <rFont val="MingLiU"/>
        <family val="3"/>
        <charset val="136"/>
      </rPr>
      <t>*</t>
    </r>
  </si>
  <si>
    <t>硝态氮组别</t>
  </si>
  <si>
    <t>3</t>
  </si>
  <si>
    <t>稀释倍数</t>
    <phoneticPr fontId="16" type="noConversion"/>
  </si>
  <si>
    <t>ONEWAY 脯氨酸mgPgDW BY 脯氨酸分组</t>
  </si>
  <si>
    <t>04-JUN-2018 13:23:05</t>
  </si>
  <si>
    <t/>
  </si>
  <si>
    <t>数据集0</t>
  </si>
  <si>
    <t>工作数据文件中的 N 行</t>
  </si>
  <si>
    <t>ONEWAY 脯氨酸mgPgDW BY 脯氨酸分组
  /STATISTICS DESCRIPTIVES EFFECTS HOMOGENEITY BROWNFORSYTHE WELCH
  /PLOT MEANS
  /MISSING ANALYSIS
  /POSTHOC=SNK TUKEY BTUKEY DUNCAN SCHEFFE LSD BONFERRONI SIDAK GABRIEL FREGW QREGW GT2 T2 T3 GH C WALLER(100) DUNNETT ALPHA(0.05).</t>
  </si>
  <si>
    <t>00:00:01.26</t>
  </si>
  <si>
    <t>00:00:01.19</t>
  </si>
  <si>
    <t>脯氨酸mgPgDW</t>
  </si>
  <si>
    <t>均值的 95% 置信区间</t>
  </si>
  <si>
    <t>Levene 统计量</t>
  </si>
  <si>
    <r>
      <t>统计量</t>
    </r>
    <r>
      <rPr>
        <vertAlign val="superscript"/>
        <sz val="9"/>
        <color indexed="8"/>
        <rFont val="MingLiU"/>
        <family val="1"/>
        <charset val="136"/>
      </rPr>
      <t>a</t>
    </r>
  </si>
  <si>
    <t>a. 渐近 F 分布。</t>
  </si>
  <si>
    <t xml:space="preserve">因变量: </t>
  </si>
  <si>
    <t>(I) 脯氨酸分组</t>
  </si>
  <si>
    <t>均值差 (I-J)</t>
  </si>
  <si>
    <t>95% 置信区间</t>
  </si>
  <si>
    <r>
      <t>-.62698</t>
    </r>
    <r>
      <rPr>
        <vertAlign val="superscript"/>
        <sz val="9"/>
        <color indexed="8"/>
        <rFont val="MingLiU"/>
        <family val="1"/>
        <charset val="136"/>
      </rPr>
      <t>*</t>
    </r>
  </si>
  <si>
    <r>
      <t>.62698</t>
    </r>
    <r>
      <rPr>
        <vertAlign val="superscript"/>
        <sz val="9"/>
        <color indexed="8"/>
        <rFont val="MingLiU"/>
        <family val="1"/>
        <charset val="136"/>
      </rPr>
      <t>*</t>
    </r>
  </si>
  <si>
    <r>
      <t>Dunnett t（双侧）</t>
    </r>
    <r>
      <rPr>
        <vertAlign val="superscript"/>
        <sz val="9"/>
        <color indexed="8"/>
        <rFont val="MingLiU"/>
        <family val="1"/>
        <charset val="136"/>
      </rPr>
      <t>b</t>
    </r>
  </si>
  <si>
    <t>*. 均值差的显著性水平为 0.05。</t>
  </si>
  <si>
    <t>b. Dunnett t 检验将一个组视为一个控制组，并将其与所有其他组进行比较。</t>
  </si>
  <si>
    <t>脯氨酸分组</t>
  </si>
  <si>
    <t>alpha = 0.05 的子集</t>
  </si>
  <si>
    <r>
      <t>Student-Newman-Keuls</t>
    </r>
    <r>
      <rPr>
        <vertAlign val="superscript"/>
        <sz val="9"/>
        <color indexed="8"/>
        <rFont val="MingLiU"/>
        <family val="1"/>
        <charset val="136"/>
      </rPr>
      <t>a</t>
    </r>
  </si>
  <si>
    <r>
      <t>Tukey HSD</t>
    </r>
    <r>
      <rPr>
        <vertAlign val="superscript"/>
        <sz val="9"/>
        <color indexed="8"/>
        <rFont val="MingLiU"/>
        <family val="1"/>
        <charset val="136"/>
      </rPr>
      <t>a</t>
    </r>
  </si>
  <si>
    <r>
      <t>Tukey B</t>
    </r>
    <r>
      <rPr>
        <vertAlign val="superscript"/>
        <sz val="9"/>
        <color indexed="8"/>
        <rFont val="MingLiU"/>
        <family val="1"/>
        <charset val="136"/>
      </rPr>
      <t>a</t>
    </r>
  </si>
  <si>
    <r>
      <t>Duncan</t>
    </r>
    <r>
      <rPr>
        <vertAlign val="superscript"/>
        <sz val="9"/>
        <color indexed="8"/>
        <rFont val="MingLiU"/>
        <family val="1"/>
        <charset val="136"/>
      </rPr>
      <t>a</t>
    </r>
  </si>
  <si>
    <r>
      <t>Scheffe</t>
    </r>
    <r>
      <rPr>
        <vertAlign val="superscript"/>
        <sz val="9"/>
        <color indexed="8"/>
        <rFont val="MingLiU"/>
        <family val="1"/>
        <charset val="136"/>
      </rPr>
      <t>a</t>
    </r>
  </si>
  <si>
    <r>
      <t>Gabriel</t>
    </r>
    <r>
      <rPr>
        <vertAlign val="superscript"/>
        <sz val="9"/>
        <color indexed="8"/>
        <rFont val="MingLiU"/>
        <family val="1"/>
        <charset val="136"/>
      </rPr>
      <t>a</t>
    </r>
  </si>
  <si>
    <t>Ryan-Einot-Gabriel-Welsch 范围</t>
  </si>
  <si>
    <r>
      <t>Hochberg</t>
    </r>
    <r>
      <rPr>
        <vertAlign val="superscript"/>
        <sz val="9"/>
        <color indexed="8"/>
        <rFont val="MingLiU"/>
        <family val="1"/>
        <charset val="136"/>
      </rPr>
      <t>a</t>
    </r>
  </si>
  <si>
    <r>
      <t>Waller-Duncan</t>
    </r>
    <r>
      <rPr>
        <vertAlign val="superscript"/>
        <sz val="9"/>
        <color indexed="8"/>
        <rFont val="MingLiU"/>
        <family val="1"/>
        <charset val="136"/>
      </rPr>
      <t>a,b</t>
    </r>
  </si>
  <si>
    <t>a. 将使用调和均值样本大小 = 4.000。</t>
  </si>
  <si>
    <t>b. 类型 1/类型 2 错误严重性比值 = 100。</t>
  </si>
  <si>
    <t>SE</t>
    <phoneticPr fontId="16" type="noConversion"/>
  </si>
  <si>
    <t>%</t>
    <phoneticPr fontId="16" type="noConversion"/>
  </si>
  <si>
    <t>测量计算值</t>
    <phoneticPr fontId="16" type="noConversion"/>
  </si>
  <si>
    <t>提取液浓度</t>
    <phoneticPr fontId="16" type="noConversion"/>
  </si>
  <si>
    <t>MDA含量mmol/gDW</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</si>
</sst>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76" formatCode="###0"/>
    <numFmt numFmtId="177" formatCode="0.000000E+00"/>
    <numFmt numFmtId="178" formatCode="0.0000000E+00"/>
    <numFmt numFmtId="179" formatCode="0.0000E+00"/>
    <numFmt numFmtId="180" formatCode="###0.000"/>
    <numFmt numFmtId="181" formatCode="####.000"/>
    <numFmt numFmtId="182" formatCode="###0.0000"/>
    <numFmt numFmtId="183" formatCode="####.00000"/>
    <numFmt numFmtId="184" formatCode="###0.00"/>
    <numFmt numFmtId="185" formatCode="###0.00000"/>
    <numFmt numFmtId="186" formatCode="####.0000"/>
    <numFmt numFmtId="187" formatCode="0.000"/>
    <numFmt numFmtId="188" formatCode="####.00000000"/>
    <numFmt numFmtId="189" formatCode="####.000000000"/>
    <numFmt numFmtId="190" formatCode="###0.0"/>
    <numFmt numFmtId="191" formatCode="###0.00000000"/>
    <numFmt numFmtId="192" formatCode="###0.000000"/>
    <numFmt numFmtId="193" formatCode="###0.000000000"/>
    <numFmt numFmtId="194" formatCode="0.000000000000000"/>
    <numFmt numFmtId="195" formatCode="####.00"/>
  </numFmts>
  <fonts count="24">
    <font>
      <sz val="11"/>
      <color rgb="FF000000"/>
      <name val="等线"/>
      <family val="2"/>
      <charset val="1"/>
    </font>
    <font>
      <b/>
      <i/>
      <sz val="26"/>
      <color rgb="FFCE181E"/>
      <name val="幼圆"/>
      <family val="3"/>
      <charset val="1"/>
    </font>
    <font>
      <b/>
      <i/>
      <sz val="26"/>
      <color rgb="FFCE181E"/>
      <name val="等线"/>
      <family val="2"/>
      <charset val="1"/>
    </font>
    <font>
      <sz val="11"/>
      <color rgb="FF000000"/>
      <name val="Arial"/>
      <family val="2"/>
    </font>
    <font>
      <sz val="10"/>
      <color rgb="FF000000"/>
      <name val="MS Mincho"/>
      <family val="3"/>
    </font>
    <font>
      <b/>
      <sz val="14"/>
      <color rgb="FF000000"/>
      <name val="等线"/>
      <family val="2"/>
      <charset val="1"/>
    </font>
    <font>
      <b/>
      <sz val="9"/>
      <color rgb="FF000000"/>
      <name val="等线"/>
      <family val="2"/>
      <charset val="1"/>
    </font>
    <font>
      <sz val="9"/>
      <color rgb="FF000000"/>
      <name val="等线"/>
      <family val="2"/>
      <charset val="1"/>
    </font>
    <font>
      <sz val="9"/>
      <color rgb="FF000000"/>
      <name val="MingLiU"/>
      <family val="3"/>
      <charset val="136"/>
    </font>
    <font>
      <sz val="11"/>
      <color rgb="FF000000"/>
      <name val="MS Mincho"/>
      <family val="3"/>
    </font>
    <font>
      <vertAlign val="superscript"/>
      <sz val="9"/>
      <color rgb="FF000000"/>
      <name val="MingLiU"/>
      <family val="3"/>
      <charset val="136"/>
    </font>
    <font>
      <sz val="10"/>
      <color rgb="FF000000"/>
      <name val="MS Mincho"/>
      <family val="3"/>
      <charset val="128"/>
    </font>
    <font>
      <sz val="11"/>
      <color rgb="FF000000"/>
      <name val="MS Mincho"/>
      <family val="3"/>
      <charset val="128"/>
    </font>
    <font>
      <b/>
      <sz val="9"/>
      <color rgb="FF000000"/>
      <name val="PMingLiU"/>
      <family val="2"/>
    </font>
    <font>
      <sz val="11"/>
      <color rgb="FF000000"/>
      <name val="等线"/>
      <family val="2"/>
      <charset val="134"/>
    </font>
    <font>
      <b/>
      <sz val="14"/>
      <color rgb="FF000000"/>
      <name val="PMingLiU"/>
      <family val="2"/>
    </font>
    <font>
      <sz val="9"/>
      <name val="宋体"/>
      <family val="3"/>
      <charset val="134"/>
    </font>
    <font>
      <sz val="10"/>
      <color indexed="8"/>
      <name val="MS Mincho"/>
      <family val="3"/>
      <charset val="128"/>
    </font>
    <font>
      <b/>
      <sz val="14"/>
      <color indexed="8"/>
      <name val="PMingLiU"/>
      <family val="1"/>
      <charset val="136"/>
    </font>
    <font>
      <b/>
      <sz val="9"/>
      <color indexed="8"/>
      <name val="PMingLiU"/>
      <family val="1"/>
      <charset val="136"/>
    </font>
    <font>
      <sz val="9"/>
      <color indexed="8"/>
      <name val="MingLiU"/>
      <family val="1"/>
      <charset val="136"/>
    </font>
    <font>
      <sz val="11"/>
      <color indexed="8"/>
      <name val="MS Mincho"/>
      <family val="3"/>
      <charset val="128"/>
    </font>
    <font>
      <vertAlign val="superscript"/>
      <sz val="9"/>
      <color indexed="8"/>
      <name val="MingLiU"/>
      <family val="1"/>
      <charset val="136"/>
    </font>
    <font>
      <sz val="11"/>
      <color rgb="FF000000"/>
      <name val="等线"/>
      <family val="2"/>
      <charset val="1"/>
    </font>
  </fonts>
  <fills count="37">
    <fill>
      <patternFill patternType="none"/>
    </fill>
    <fill>
      <patternFill patternType="gray125"/>
    </fill>
    <fill>
      <patternFill patternType="solid">
        <fgColor rgb="FFFFF200"/>
        <bgColor rgb="FFFFFF00"/>
      </patternFill>
    </fill>
    <fill>
      <patternFill patternType="solid">
        <fgColor rgb="FFC2E0AE"/>
        <bgColor rgb="FFBEE3D3"/>
      </patternFill>
    </fill>
    <fill>
      <patternFill patternType="solid">
        <fgColor rgb="FF72BF44"/>
        <bgColor rgb="FF59C5C7"/>
      </patternFill>
    </fill>
    <fill>
      <patternFill patternType="solid">
        <fgColor rgb="FF808080"/>
        <bgColor rgb="FF999999"/>
      </patternFill>
    </fill>
    <fill>
      <patternFill patternType="solid">
        <fgColor rgb="FF00AAAD"/>
        <bgColor rgb="FF008080"/>
      </patternFill>
    </fill>
    <fill>
      <patternFill patternType="solid">
        <fgColor rgb="FFEEEEEE"/>
        <bgColor rgb="FFE0EFD4"/>
      </patternFill>
    </fill>
    <fill>
      <patternFill patternType="solid">
        <fgColor rgb="FFCCCCCC"/>
        <bgColor rgb="FFBFBFBF"/>
      </patternFill>
    </fill>
    <fill>
      <patternFill patternType="solid">
        <fgColor rgb="FF666666"/>
        <bgColor rgb="FF595959"/>
      </patternFill>
    </fill>
    <fill>
      <patternFill patternType="solid">
        <fgColor rgb="FFE0EFD4"/>
        <bgColor rgb="FFEEEEEE"/>
      </patternFill>
    </fill>
    <fill>
      <patternFill patternType="solid">
        <fgColor rgb="FFFFFFFF"/>
        <bgColor rgb="FFEEEEEE"/>
      </patternFill>
    </fill>
    <fill>
      <patternFill patternType="solid">
        <fgColor rgb="FF999999"/>
        <bgColor rgb="FF808080"/>
      </patternFill>
    </fill>
    <fill>
      <patternFill patternType="solid">
        <fgColor rgb="FFB2B2B2"/>
        <bgColor rgb="FFB3B3B3"/>
      </patternFill>
    </fill>
    <fill>
      <patternFill patternType="solid">
        <fgColor rgb="FFEF413D"/>
        <bgColor rgb="FFCE181E"/>
      </patternFill>
    </fill>
    <fill>
      <patternFill patternType="solid">
        <fgColor rgb="FF21409A"/>
        <bgColor rgb="FF004586"/>
      </patternFill>
    </fill>
    <fill>
      <patternFill patternType="solid">
        <fgColor rgb="FFCCBE00"/>
        <bgColor rgb="FFFFF200"/>
      </patternFill>
    </fill>
    <fill>
      <patternFill patternType="solid">
        <fgColor rgb="FFDDDDDD"/>
        <bgColor rgb="FFD9D9D9"/>
      </patternFill>
    </fill>
    <fill>
      <patternFill patternType="solid">
        <fgColor rgb="FFFFFBCC"/>
        <bgColor rgb="FFFFF9AE"/>
      </patternFill>
    </fill>
    <fill>
      <patternFill patternType="solid">
        <fgColor rgb="FFFFF9AE"/>
        <bgColor rgb="FFFFFBCC"/>
      </patternFill>
    </fill>
    <fill>
      <patternFill patternType="solid">
        <fgColor rgb="FFFFF685"/>
        <bgColor rgb="FFFFF9AE"/>
      </patternFill>
    </fill>
    <fill>
      <patternFill patternType="solid">
        <fgColor rgb="FFDFCCE4"/>
        <bgColor rgb="FFD9D9D9"/>
      </patternFill>
    </fill>
    <fill>
      <patternFill patternType="solid">
        <fgColor rgb="FFFFFF00"/>
        <bgColor rgb="FFFFF200"/>
      </patternFill>
    </fill>
    <fill>
      <patternFill patternType="solid">
        <fgColor rgb="FFB4C7E7"/>
        <bgColor rgb="FFBFBFBF"/>
      </patternFill>
    </fill>
    <fill>
      <patternFill patternType="solid">
        <fgColor rgb="FFDAE3F3"/>
        <bgColor rgb="FFDDDDDD"/>
      </patternFill>
    </fill>
    <fill>
      <patternFill patternType="solid">
        <fgColor rgb="FFFFF450"/>
        <bgColor rgb="FFFFF685"/>
      </patternFill>
    </fill>
    <fill>
      <patternFill patternType="solid">
        <fgColor rgb="FF99CCFF"/>
        <bgColor rgb="FFB4C7E7"/>
      </patternFill>
    </fill>
    <fill>
      <patternFill patternType="solid">
        <fgColor rgb="FFF58220"/>
        <bgColor rgb="FFEF413D"/>
      </patternFill>
    </fill>
    <fill>
      <patternFill patternType="solid">
        <fgColor rgb="FFBEE3D3"/>
        <bgColor rgb="FFBCE4E5"/>
      </patternFill>
    </fill>
    <fill>
      <patternFill patternType="solid">
        <fgColor rgb="FFBCAED5"/>
        <bgColor rgb="FFB3B3B3"/>
      </patternFill>
    </fill>
    <fill>
      <patternFill patternType="solid">
        <fgColor rgb="FFFCD4D1"/>
        <bgColor rgb="FFDFCCE4"/>
      </patternFill>
    </fill>
    <fill>
      <patternFill patternType="solid">
        <fgColor rgb="FF59C5C7"/>
        <bgColor rgb="FF5B9BD5"/>
      </patternFill>
    </fill>
    <fill>
      <patternFill patternType="solid">
        <fgColor rgb="FFBCE4E5"/>
        <bgColor rgb="FFBEE3D3"/>
      </patternFill>
    </fill>
    <fill>
      <patternFill patternType="solid">
        <fgColor indexed="9"/>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50"/>
        <bgColor rgb="FF008080"/>
      </patternFill>
    </fill>
  </fills>
  <borders count="63">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top/>
      <bottom style="thick">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n">
        <color auto="1"/>
      </bottom>
      <diagonal/>
    </border>
    <border>
      <left style="thick">
        <color auto="1"/>
      </left>
      <right/>
      <top style="thick">
        <color auto="1"/>
      </top>
      <bottom style="thick">
        <color auto="1"/>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ck">
        <color indexed="8"/>
      </right>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ck">
        <color indexed="8"/>
      </right>
      <top/>
      <bottom style="thick">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right/>
      <top style="thick">
        <color indexed="8"/>
      </top>
      <bottom/>
      <diagonal/>
    </border>
    <border>
      <left/>
      <right/>
      <top/>
      <bottom style="thick">
        <color indexed="8"/>
      </bottom>
      <diagonal/>
    </border>
  </borders>
  <cellStyleXfs count="2">
    <xf numFmtId="0" fontId="0" fillId="0" borderId="0"/>
    <xf numFmtId="9" fontId="23" fillId="0" borderId="0" applyFont="0" applyFill="0" applyBorder="0" applyAlignment="0" applyProtection="0">
      <alignment vertical="center"/>
    </xf>
  </cellStyleXfs>
  <cellXfs count="369">
    <xf numFmtId="0" fontId="0" fillId="0" borderId="0" xfId="0"/>
    <xf numFmtId="0" fontId="0" fillId="3" borderId="0" xfId="0" applyFill="1"/>
    <xf numFmtId="0" fontId="0" fillId="0" borderId="0" xfId="0" applyFont="1" applyAlignment="1">
      <alignment horizontal="center"/>
    </xf>
    <xf numFmtId="0" fontId="0" fillId="5" borderId="0" xfId="0" applyFont="1" applyFill="1"/>
    <xf numFmtId="0" fontId="0" fillId="6" borderId="0" xfId="0" applyFont="1" applyFill="1"/>
    <xf numFmtId="0" fontId="3" fillId="7" borderId="0" xfId="0" applyFont="1" applyFill="1"/>
    <xf numFmtId="0" fontId="3" fillId="8" borderId="0" xfId="0" applyFont="1" applyFill="1"/>
    <xf numFmtId="0" fontId="3" fillId="9" borderId="0" xfId="0" applyFont="1" applyFill="1"/>
    <xf numFmtId="0" fontId="0" fillId="10" borderId="0" xfId="0" applyFill="1"/>
    <xf numFmtId="0" fontId="3" fillId="0" borderId="0" xfId="0" applyFont="1"/>
    <xf numFmtId="0" fontId="3" fillId="3" borderId="0" xfId="0" applyFont="1" applyFill="1"/>
    <xf numFmtId="0" fontId="0" fillId="0" borderId="0" xfId="0" applyAlignment="1">
      <alignment horizontal="center" vertical="center"/>
    </xf>
    <xf numFmtId="0" fontId="4" fillId="0" borderId="0" xfId="0" applyFont="1" applyBorder="1" applyAlignment="1"/>
    <xf numFmtId="0" fontId="5" fillId="0" borderId="0" xfId="0" applyFont="1" applyBorder="1" applyAlignment="1"/>
    <xf numFmtId="0" fontId="7" fillId="0" borderId="1" xfId="0" applyFont="1" applyBorder="1" applyAlignment="1">
      <alignment horizontal="left" vertical="top" wrapText="1"/>
    </xf>
    <xf numFmtId="0" fontId="8" fillId="0" borderId="1" xfId="0" applyFont="1" applyBorder="1" applyAlignment="1">
      <alignment horizontal="right" vertical="center"/>
    </xf>
    <xf numFmtId="0" fontId="7" fillId="0" borderId="2" xfId="0" applyFont="1" applyBorder="1" applyAlignment="1">
      <alignment horizontal="left" vertical="top" wrapText="1"/>
    </xf>
    <xf numFmtId="0" fontId="7" fillId="0" borderId="2" xfId="0" applyFont="1" applyBorder="1" applyAlignment="1">
      <alignment horizontal="left" vertical="center" wrapText="1"/>
    </xf>
    <xf numFmtId="0" fontId="7" fillId="0" borderId="4" xfId="0" applyFont="1" applyBorder="1" applyAlignment="1">
      <alignment horizontal="left" vertical="top" wrapText="1"/>
    </xf>
    <xf numFmtId="0" fontId="8" fillId="0" borderId="2" xfId="0" applyFont="1" applyBorder="1" applyAlignment="1">
      <alignment horizontal="left" vertical="center" wrapText="1"/>
    </xf>
    <xf numFmtId="176" fontId="8" fillId="0" borderId="2" xfId="0" applyNumberFormat="1" applyFont="1" applyBorder="1" applyAlignment="1">
      <alignment horizontal="right" vertical="center"/>
    </xf>
    <xf numFmtId="0" fontId="8" fillId="0" borderId="2" xfId="0" applyFont="1" applyBorder="1" applyAlignment="1">
      <alignment horizontal="right" vertical="center"/>
    </xf>
    <xf numFmtId="0" fontId="7" fillId="0" borderId="6" xfId="0" applyFont="1" applyBorder="1" applyAlignment="1">
      <alignment horizontal="left" vertical="top" wrapText="1"/>
    </xf>
    <xf numFmtId="0" fontId="8" fillId="0" borderId="7" xfId="0" applyFont="1" applyBorder="1" applyAlignment="1">
      <alignment horizontal="right" vertical="center"/>
    </xf>
    <xf numFmtId="0" fontId="9" fillId="0" borderId="0" xfId="0" applyFont="1" applyBorder="1" applyAlignment="1"/>
    <xf numFmtId="0" fontId="7" fillId="11" borderId="0" xfId="0" applyFont="1" applyFill="1"/>
    <xf numFmtId="0" fontId="7" fillId="0" borderId="8" xfId="0" applyFont="1" applyBorder="1" applyAlignment="1">
      <alignment horizontal="left" wrapText="1"/>
    </xf>
    <xf numFmtId="0" fontId="8"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7" fillId="0" borderId="13" xfId="0" applyFont="1" applyBorder="1" applyAlignment="1">
      <alignment horizontal="center" wrapText="1"/>
    </xf>
    <xf numFmtId="176" fontId="8" fillId="0" borderId="14" xfId="0" applyNumberFormat="1" applyFont="1" applyBorder="1" applyAlignment="1">
      <alignment horizontal="right" vertical="center"/>
    </xf>
    <xf numFmtId="177" fontId="8" fillId="0" borderId="15" xfId="0" applyNumberFormat="1" applyFont="1" applyBorder="1" applyAlignment="1">
      <alignment horizontal="right" vertical="center"/>
    </xf>
    <xf numFmtId="178" fontId="8" fillId="0" borderId="15" xfId="0" applyNumberFormat="1" applyFont="1" applyBorder="1" applyAlignment="1">
      <alignment horizontal="right" vertical="center"/>
    </xf>
    <xf numFmtId="179" fontId="8" fillId="0" borderId="15" xfId="0" applyNumberFormat="1" applyFont="1" applyBorder="1" applyAlignment="1">
      <alignment horizontal="right" vertical="center"/>
    </xf>
    <xf numFmtId="0" fontId="7" fillId="0" borderId="16" xfId="0" applyFont="1" applyBorder="1" applyAlignment="1">
      <alignment horizontal="left" vertical="center" wrapText="1"/>
    </xf>
    <xf numFmtId="176" fontId="8" fillId="0" borderId="17" xfId="0" applyNumberFormat="1" applyFont="1" applyBorder="1" applyAlignment="1">
      <alignment horizontal="right" vertical="center"/>
    </xf>
    <xf numFmtId="177" fontId="8" fillId="0" borderId="18" xfId="0" applyNumberFormat="1" applyFont="1" applyBorder="1" applyAlignment="1">
      <alignment horizontal="right" vertical="center"/>
    </xf>
    <xf numFmtId="178" fontId="8" fillId="0" borderId="18" xfId="0" applyNumberFormat="1" applyFont="1" applyBorder="1" applyAlignment="1">
      <alignment horizontal="right" vertical="center"/>
    </xf>
    <xf numFmtId="179" fontId="8" fillId="0" borderId="18" xfId="0" applyNumberFormat="1" applyFont="1" applyBorder="1" applyAlignment="1">
      <alignment horizontal="right" vertical="center"/>
    </xf>
    <xf numFmtId="0" fontId="7" fillId="0" borderId="19"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20" xfId="0" applyFont="1" applyBorder="1" applyAlignment="1">
      <alignment horizontal="left" vertical="center" wrapText="1"/>
    </xf>
    <xf numFmtId="0" fontId="7" fillId="0" borderId="21" xfId="0" applyFont="1" applyBorder="1" applyAlignment="1">
      <alignment horizontal="left" vertical="center" wrapText="1"/>
    </xf>
    <xf numFmtId="178" fontId="8" fillId="0" borderId="21" xfId="0" applyNumberFormat="1" applyFont="1" applyBorder="1" applyAlignment="1">
      <alignment horizontal="right" vertical="center"/>
    </xf>
    <xf numFmtId="177" fontId="8" fillId="0" borderId="21" xfId="0" applyNumberFormat="1" applyFont="1" applyBorder="1" applyAlignment="1">
      <alignment horizontal="right" vertical="center"/>
    </xf>
    <xf numFmtId="178" fontId="8" fillId="0" borderId="22" xfId="0" applyNumberFormat="1" applyFont="1" applyBorder="1" applyAlignment="1">
      <alignment horizontal="right" vertical="center"/>
    </xf>
    <xf numFmtId="0" fontId="8" fillId="0" borderId="10" xfId="0" applyFont="1" applyBorder="1" applyAlignment="1">
      <alignment horizontal="center" wrapText="1"/>
    </xf>
    <xf numFmtId="180" fontId="8" fillId="0" borderId="9" xfId="0" applyNumberFormat="1" applyFont="1" applyBorder="1" applyAlignment="1">
      <alignment horizontal="right" vertical="center"/>
    </xf>
    <xf numFmtId="176" fontId="8" fillId="0" borderId="10" xfId="0" applyNumberFormat="1" applyFont="1" applyBorder="1" applyAlignment="1">
      <alignment horizontal="right" vertical="center"/>
    </xf>
    <xf numFmtId="181" fontId="8" fillId="0" borderId="12" xfId="0" applyNumberFormat="1" applyFont="1" applyBorder="1" applyAlignment="1">
      <alignment horizontal="right" vertical="center"/>
    </xf>
    <xf numFmtId="0" fontId="7" fillId="0" borderId="9" xfId="0" applyFont="1" applyBorder="1" applyAlignment="1">
      <alignment horizontal="center" wrapText="1"/>
    </xf>
    <xf numFmtId="181" fontId="8" fillId="0" borderId="14" xfId="0" applyNumberFormat="1" applyFont="1" applyBorder="1" applyAlignment="1">
      <alignment horizontal="right" vertical="center"/>
    </xf>
    <xf numFmtId="176" fontId="8" fillId="0" borderId="15" xfId="0" applyNumberFormat="1" applyFont="1" applyBorder="1" applyAlignment="1">
      <alignment horizontal="right" vertical="center"/>
    </xf>
    <xf numFmtId="181" fontId="8" fillId="0" borderId="15" xfId="0" applyNumberFormat="1" applyFont="1" applyBorder="1" applyAlignment="1">
      <alignment horizontal="right" vertical="center"/>
    </xf>
    <xf numFmtId="180" fontId="8" fillId="0" borderId="15" xfId="0" applyNumberFormat="1" applyFont="1" applyBorder="1" applyAlignment="1">
      <alignment horizontal="right" vertical="center"/>
    </xf>
    <xf numFmtId="181" fontId="8" fillId="0" borderId="16" xfId="0" applyNumberFormat="1" applyFont="1" applyBorder="1" applyAlignment="1">
      <alignment horizontal="right" vertical="center"/>
    </xf>
    <xf numFmtId="181" fontId="8" fillId="0" borderId="17" xfId="0" applyNumberFormat="1" applyFont="1" applyBorder="1" applyAlignment="1">
      <alignment horizontal="right" vertical="center"/>
    </xf>
    <xf numFmtId="176" fontId="8" fillId="0" borderId="18" xfId="0" applyNumberFormat="1" applyFont="1" applyBorder="1" applyAlignment="1">
      <alignment horizontal="right" vertical="center"/>
    </xf>
    <xf numFmtId="181" fontId="8" fillId="0" borderId="18" xfId="0" applyNumberFormat="1" applyFont="1" applyBorder="1" applyAlignment="1">
      <alignment horizontal="right" vertical="center"/>
    </xf>
    <xf numFmtId="0" fontId="7" fillId="0" borderId="7" xfId="0" applyFont="1" applyBorder="1" applyAlignment="1">
      <alignment horizontal="left" vertical="top" wrapText="1"/>
    </xf>
    <xf numFmtId="181" fontId="8" fillId="0" borderId="20" xfId="0" applyNumberFormat="1" applyFont="1" applyBorder="1" applyAlignment="1">
      <alignment horizontal="right" vertical="center"/>
    </xf>
    <xf numFmtId="176" fontId="8" fillId="0" borderId="21" xfId="0" applyNumberFormat="1" applyFont="1" applyBorder="1" applyAlignment="1">
      <alignment horizontal="right" vertical="center"/>
    </xf>
    <xf numFmtId="0" fontId="7" fillId="0" borderId="22" xfId="0" applyFont="1" applyBorder="1" applyAlignment="1">
      <alignment horizontal="left" vertical="center" wrapText="1"/>
    </xf>
    <xf numFmtId="0" fontId="8" fillId="0" borderId="1" xfId="0" applyFont="1" applyBorder="1" applyAlignment="1">
      <alignment horizontal="left" vertical="top" wrapText="1"/>
    </xf>
    <xf numFmtId="180" fontId="8" fillId="0" borderId="14" xfId="0" applyNumberFormat="1" applyFont="1" applyBorder="1" applyAlignment="1">
      <alignment horizontal="right" vertical="center"/>
    </xf>
    <xf numFmtId="0" fontId="8" fillId="0" borderId="7" xfId="0" applyFont="1" applyBorder="1" applyAlignment="1">
      <alignment horizontal="left" vertical="top" wrapText="1"/>
    </xf>
    <xf numFmtId="180" fontId="8" fillId="0" borderId="20" xfId="0" applyNumberFormat="1" applyFont="1" applyBorder="1" applyAlignment="1">
      <alignment horizontal="right" vertical="center"/>
    </xf>
    <xf numFmtId="180" fontId="8" fillId="0" borderId="21" xfId="0" applyNumberFormat="1" applyFont="1" applyBorder="1" applyAlignment="1">
      <alignment horizontal="right" vertical="center"/>
    </xf>
    <xf numFmtId="181" fontId="8" fillId="0" borderId="22" xfId="0" applyNumberFormat="1" applyFont="1" applyBorder="1" applyAlignment="1">
      <alignment horizontal="right" vertical="center"/>
    </xf>
    <xf numFmtId="0" fontId="8" fillId="0" borderId="23" xfId="0" applyFont="1" applyBorder="1" applyAlignment="1">
      <alignment horizontal="center" wrapText="1"/>
    </xf>
    <xf numFmtId="0" fontId="7" fillId="0" borderId="24" xfId="0" applyFont="1" applyBorder="1" applyAlignment="1">
      <alignment horizontal="center" wrapText="1"/>
    </xf>
    <xf numFmtId="0" fontId="8" fillId="0" borderId="27" xfId="0" applyFont="1" applyBorder="1" applyAlignment="1">
      <alignment horizontal="left" vertical="top"/>
    </xf>
    <xf numFmtId="178" fontId="8" fillId="0" borderId="14" xfId="0" applyNumberFormat="1" applyFont="1" applyBorder="1" applyAlignment="1">
      <alignment horizontal="right" vertical="center"/>
    </xf>
    <xf numFmtId="177" fontId="8" fillId="0" borderId="16" xfId="0" applyNumberFormat="1" applyFont="1" applyBorder="1" applyAlignment="1">
      <alignment horizontal="right" vertical="center"/>
    </xf>
    <xf numFmtId="0" fontId="8" fillId="0" borderId="4" xfId="0" applyFont="1" applyBorder="1" applyAlignment="1">
      <alignment horizontal="left" vertical="top"/>
    </xf>
    <xf numFmtId="178" fontId="8" fillId="0" borderId="17" xfId="0" applyNumberFormat="1" applyFont="1" applyBorder="1" applyAlignment="1">
      <alignment horizontal="right" vertical="center"/>
    </xf>
    <xf numFmtId="177" fontId="8" fillId="0" borderId="19" xfId="0" applyNumberFormat="1" applyFont="1" applyBorder="1" applyAlignment="1">
      <alignment horizontal="right" vertical="center"/>
    </xf>
    <xf numFmtId="0" fontId="8" fillId="0" borderId="0" xfId="0" applyFont="1" applyBorder="1" applyAlignment="1">
      <alignment horizontal="left" vertical="top"/>
    </xf>
    <xf numFmtId="0" fontId="8" fillId="0" borderId="17" xfId="0" applyFont="1" applyBorder="1" applyAlignment="1">
      <alignment horizontal="right" vertical="center"/>
    </xf>
    <xf numFmtId="0" fontId="8" fillId="2" borderId="4" xfId="0" applyFont="1" applyFill="1" applyBorder="1" applyAlignment="1">
      <alignment horizontal="left" vertical="top"/>
    </xf>
    <xf numFmtId="0" fontId="8" fillId="2" borderId="17" xfId="0" applyFont="1" applyFill="1" applyBorder="1" applyAlignment="1">
      <alignment horizontal="right" vertical="center"/>
    </xf>
    <xf numFmtId="180" fontId="8" fillId="0" borderId="18" xfId="0" applyNumberFormat="1" applyFont="1" applyBorder="1" applyAlignment="1">
      <alignment horizontal="right" vertical="center"/>
    </xf>
    <xf numFmtId="0" fontId="8" fillId="0" borderId="28" xfId="0" applyFont="1" applyBorder="1" applyAlignment="1">
      <alignment horizontal="left" vertical="top"/>
    </xf>
    <xf numFmtId="0" fontId="8" fillId="0" borderId="6" xfId="0" applyFont="1" applyBorder="1" applyAlignment="1">
      <alignment horizontal="left" vertical="top"/>
    </xf>
    <xf numFmtId="178" fontId="8" fillId="0" borderId="20" xfId="0" applyNumberFormat="1" applyFont="1" applyBorder="1" applyAlignment="1">
      <alignment horizontal="right" vertical="center"/>
    </xf>
    <xf numFmtId="181" fontId="8" fillId="0" borderId="21" xfId="0" applyNumberFormat="1" applyFont="1" applyBorder="1" applyAlignment="1">
      <alignment horizontal="right" vertical="center"/>
    </xf>
    <xf numFmtId="177" fontId="8" fillId="0" borderId="22" xfId="0" applyNumberFormat="1" applyFont="1" applyBorder="1" applyAlignment="1">
      <alignment horizontal="right" vertical="center"/>
    </xf>
    <xf numFmtId="0" fontId="8" fillId="0" borderId="13" xfId="0" applyFont="1" applyBorder="1" applyAlignment="1">
      <alignment horizontal="center"/>
    </xf>
    <xf numFmtId="0" fontId="8" fillId="0" borderId="24" xfId="0" applyFont="1" applyBorder="1" applyAlignment="1">
      <alignment horizontal="center"/>
    </xf>
    <xf numFmtId="181" fontId="8" fillId="0" borderId="19" xfId="0" applyNumberFormat="1" applyFont="1" applyBorder="1" applyAlignment="1">
      <alignment horizontal="right" vertical="center"/>
    </xf>
    <xf numFmtId="176" fontId="8" fillId="0" borderId="20" xfId="0" applyNumberFormat="1" applyFont="1" applyBorder="1" applyAlignment="1">
      <alignment horizontal="right" vertical="center"/>
    </xf>
    <xf numFmtId="0" fontId="0" fillId="12" borderId="0" xfId="0" applyFont="1" applyFill="1"/>
    <xf numFmtId="0" fontId="0" fillId="13" borderId="0" xfId="0" applyFont="1" applyFill="1"/>
    <xf numFmtId="0" fontId="3" fillId="14" borderId="0" xfId="0" applyFont="1" applyFill="1"/>
    <xf numFmtId="0" fontId="0" fillId="16" borderId="0" xfId="0" applyFont="1" applyFill="1"/>
    <xf numFmtId="0" fontId="3" fillId="4" borderId="0" xfId="0" applyFont="1" applyFill="1"/>
    <xf numFmtId="0" fontId="3" fillId="18" borderId="0" xfId="0" applyFont="1" applyFill="1"/>
    <xf numFmtId="0" fontId="3" fillId="17" borderId="0" xfId="0" applyFont="1" applyFill="1"/>
    <xf numFmtId="0" fontId="3" fillId="19" borderId="0" xfId="0" applyFont="1" applyFill="1"/>
    <xf numFmtId="0" fontId="3" fillId="20" borderId="0" xfId="0" applyFont="1" applyFill="1"/>
    <xf numFmtId="0" fontId="0" fillId="21" borderId="0" xfId="0" applyFont="1" applyFill="1" applyAlignment="1">
      <alignment horizontal="right"/>
    </xf>
    <xf numFmtId="0" fontId="3" fillId="21" borderId="0" xfId="0" applyFont="1" applyFill="1"/>
    <xf numFmtId="0" fontId="11" fillId="0" borderId="0" xfId="0" applyFont="1" applyBorder="1" applyAlignment="1"/>
    <xf numFmtId="0" fontId="12" fillId="0" borderId="0" xfId="0" applyFont="1" applyBorder="1" applyAlignment="1"/>
    <xf numFmtId="182" fontId="8" fillId="0" borderId="15" xfId="0" applyNumberFormat="1" applyFont="1" applyBorder="1" applyAlignment="1">
      <alignment horizontal="right" vertical="center"/>
    </xf>
    <xf numFmtId="183" fontId="8" fillId="0" borderId="15" xfId="0" applyNumberFormat="1" applyFont="1" applyBorder="1" applyAlignment="1">
      <alignment horizontal="right" vertical="center"/>
    </xf>
    <xf numFmtId="184" fontId="8" fillId="0" borderId="15" xfId="0" applyNumberFormat="1" applyFont="1" applyBorder="1" applyAlignment="1">
      <alignment horizontal="right" vertical="center"/>
    </xf>
    <xf numFmtId="182" fontId="8" fillId="0" borderId="18" xfId="0" applyNumberFormat="1" applyFont="1" applyBorder="1" applyAlignment="1">
      <alignment horizontal="right" vertical="center"/>
    </xf>
    <xf numFmtId="183" fontId="8" fillId="0" borderId="18" xfId="0" applyNumberFormat="1" applyFont="1" applyBorder="1" applyAlignment="1">
      <alignment horizontal="right" vertical="center"/>
    </xf>
    <xf numFmtId="184" fontId="8" fillId="0" borderId="18" xfId="0" applyNumberFormat="1" applyFont="1" applyBorder="1" applyAlignment="1">
      <alignment horizontal="right" vertical="center"/>
    </xf>
    <xf numFmtId="185" fontId="8" fillId="0" borderId="18" xfId="0" applyNumberFormat="1" applyFont="1" applyBorder="1" applyAlignment="1">
      <alignment horizontal="right" vertical="center"/>
    </xf>
    <xf numFmtId="186" fontId="8" fillId="0" borderId="18" xfId="0" applyNumberFormat="1" applyFont="1" applyBorder="1" applyAlignment="1">
      <alignment horizontal="right" vertical="center"/>
    </xf>
    <xf numFmtId="0" fontId="8" fillId="0" borderId="21" xfId="0" applyFont="1" applyBorder="1" applyAlignment="1">
      <alignment horizontal="right" vertical="center"/>
    </xf>
    <xf numFmtId="183" fontId="8" fillId="0" borderId="22" xfId="0" applyNumberFormat="1" applyFont="1" applyBorder="1" applyAlignment="1">
      <alignment horizontal="right" vertical="center"/>
    </xf>
    <xf numFmtId="180" fontId="8" fillId="0" borderId="17" xfId="0" applyNumberFormat="1" applyFont="1" applyBorder="1" applyAlignment="1">
      <alignment horizontal="right" vertical="center"/>
    </xf>
    <xf numFmtId="183" fontId="8" fillId="0" borderId="14" xfId="0" applyNumberFormat="1" applyFont="1" applyBorder="1" applyAlignment="1">
      <alignment horizontal="right" vertical="center"/>
    </xf>
    <xf numFmtId="185" fontId="8" fillId="0" borderId="15" xfId="0" applyNumberFormat="1" applyFont="1" applyBorder="1" applyAlignment="1">
      <alignment horizontal="right" vertical="center"/>
    </xf>
    <xf numFmtId="182" fontId="8" fillId="0" borderId="16" xfId="0" applyNumberFormat="1" applyFont="1" applyBorder="1" applyAlignment="1">
      <alignment horizontal="right" vertical="center"/>
    </xf>
    <xf numFmtId="183" fontId="8" fillId="0" borderId="17" xfId="0" applyNumberFormat="1" applyFont="1" applyBorder="1" applyAlignment="1">
      <alignment horizontal="right" vertical="center"/>
    </xf>
    <xf numFmtId="182" fontId="8" fillId="0" borderId="19" xfId="0" applyNumberFormat="1" applyFont="1" applyBorder="1" applyAlignment="1">
      <alignment horizontal="right" vertical="center"/>
    </xf>
    <xf numFmtId="185" fontId="8" fillId="0" borderId="17" xfId="0" applyNumberFormat="1" applyFont="1" applyBorder="1" applyAlignment="1">
      <alignment horizontal="right" vertical="center"/>
    </xf>
    <xf numFmtId="186" fontId="8" fillId="0" borderId="19" xfId="0" applyNumberFormat="1" applyFont="1" applyBorder="1" applyAlignment="1">
      <alignment horizontal="right" vertical="center"/>
    </xf>
    <xf numFmtId="185" fontId="8" fillId="0" borderId="20" xfId="0" applyNumberFormat="1" applyFont="1" applyBorder="1" applyAlignment="1">
      <alignment horizontal="right" vertical="center"/>
    </xf>
    <xf numFmtId="185" fontId="8" fillId="0" borderId="21" xfId="0" applyNumberFormat="1" applyFont="1" applyBorder="1" applyAlignment="1">
      <alignment horizontal="right" vertical="center"/>
    </xf>
    <xf numFmtId="182" fontId="8" fillId="0" borderId="21" xfId="0" applyNumberFormat="1" applyFont="1" applyBorder="1" applyAlignment="1">
      <alignment horizontal="right" vertical="center"/>
    </xf>
    <xf numFmtId="182" fontId="8" fillId="0" borderId="22" xfId="0" applyNumberFormat="1" applyFont="1" applyBorder="1" applyAlignment="1">
      <alignment horizontal="right" vertical="center"/>
    </xf>
    <xf numFmtId="0" fontId="0" fillId="23" borderId="0" xfId="0" applyFont="1" applyFill="1"/>
    <xf numFmtId="0" fontId="3" fillId="24" borderId="0" xfId="0" applyFont="1" applyFill="1"/>
    <xf numFmtId="0" fontId="14" fillId="0" borderId="0" xfId="0" applyFont="1"/>
    <xf numFmtId="0" fontId="0" fillId="3" borderId="0" xfId="0" applyFill="1" applyAlignment="1">
      <alignment horizontal="center" vertical="center"/>
    </xf>
    <xf numFmtId="0" fontId="0" fillId="0" borderId="0" xfId="0" applyFont="1"/>
    <xf numFmtId="187" fontId="3" fillId="0" borderId="0" xfId="0" applyNumberFormat="1" applyFont="1"/>
    <xf numFmtId="0" fontId="3" fillId="17" borderId="0" xfId="0" applyFont="1" applyFill="1"/>
    <xf numFmtId="0" fontId="3" fillId="12" borderId="0" xfId="0" applyFont="1" applyFill="1"/>
    <xf numFmtId="187" fontId="3" fillId="6" borderId="0" xfId="0" applyNumberFormat="1" applyFont="1" applyFill="1"/>
    <xf numFmtId="0" fontId="3" fillId="25" borderId="0" xfId="0" applyFont="1" applyFill="1"/>
    <xf numFmtId="187" fontId="0" fillId="6" borderId="0" xfId="0" applyNumberFormat="1" applyFont="1" applyFill="1" applyAlignment="1">
      <alignment horizontal="right"/>
    </xf>
    <xf numFmtId="0" fontId="3" fillId="13" borderId="0" xfId="0" applyFont="1" applyFill="1"/>
    <xf numFmtId="0" fontId="15" fillId="0" borderId="0" xfId="0" applyFont="1" applyBorder="1" applyAlignment="1"/>
    <xf numFmtId="0" fontId="8" fillId="0" borderId="8" xfId="0" applyFont="1" applyBorder="1" applyAlignment="1">
      <alignment horizontal="left" vertical="top" wrapText="1"/>
    </xf>
    <xf numFmtId="176" fontId="8" fillId="0" borderId="9" xfId="0" applyNumberFormat="1" applyFont="1" applyBorder="1" applyAlignment="1">
      <alignment horizontal="right" vertical="center"/>
    </xf>
    <xf numFmtId="188" fontId="8" fillId="0" borderId="10" xfId="0" applyNumberFormat="1" applyFont="1" applyBorder="1" applyAlignment="1">
      <alignment horizontal="right" vertical="center"/>
    </xf>
    <xf numFmtId="189" fontId="8" fillId="0" borderId="10" xfId="0" applyNumberFormat="1" applyFont="1" applyBorder="1" applyAlignment="1">
      <alignment horizontal="right" vertical="center"/>
    </xf>
    <xf numFmtId="189" fontId="8" fillId="0" borderId="12" xfId="0" applyNumberFormat="1" applyFont="1" applyBorder="1" applyAlignment="1">
      <alignment horizontal="right" vertical="center"/>
    </xf>
    <xf numFmtId="181" fontId="8" fillId="0" borderId="10" xfId="0" applyNumberFormat="1" applyFont="1" applyBorder="1" applyAlignment="1">
      <alignment horizontal="right" vertical="center"/>
    </xf>
    <xf numFmtId="188" fontId="8" fillId="0" borderId="12" xfId="0" applyNumberFormat="1" applyFont="1" applyBorder="1" applyAlignment="1">
      <alignment horizontal="right" vertical="center"/>
    </xf>
    <xf numFmtId="0" fontId="8" fillId="11" borderId="0" xfId="0" applyFont="1" applyFill="1"/>
    <xf numFmtId="0" fontId="7" fillId="0" borderId="27" xfId="0" applyFont="1" applyBorder="1" applyAlignment="1">
      <alignment horizontal="left" vertical="top" wrapText="1"/>
    </xf>
    <xf numFmtId="176" fontId="8" fillId="0" borderId="1" xfId="0" applyNumberFormat="1" applyFont="1" applyBorder="1" applyAlignment="1">
      <alignment horizontal="right" vertical="center"/>
    </xf>
    <xf numFmtId="176" fontId="8" fillId="0" borderId="7" xfId="0" applyNumberFormat="1" applyFont="1" applyBorder="1" applyAlignment="1">
      <alignment horizontal="right" vertical="center"/>
    </xf>
    <xf numFmtId="190" fontId="8" fillId="0" borderId="15" xfId="0" applyNumberFormat="1" applyFont="1" applyBorder="1" applyAlignment="1">
      <alignment horizontal="right" vertical="center"/>
    </xf>
    <xf numFmtId="190" fontId="8" fillId="0" borderId="16" xfId="0" applyNumberFormat="1" applyFont="1" applyBorder="1" applyAlignment="1">
      <alignment horizontal="right" vertical="center"/>
    </xf>
    <xf numFmtId="190" fontId="8" fillId="0" borderId="18" xfId="0" applyNumberFormat="1" applyFont="1" applyBorder="1" applyAlignment="1">
      <alignment horizontal="right" vertical="center"/>
    </xf>
    <xf numFmtId="190" fontId="8" fillId="0" borderId="19" xfId="0" applyNumberFormat="1" applyFont="1" applyBorder="1" applyAlignment="1">
      <alignment horizontal="right" vertical="center"/>
    </xf>
    <xf numFmtId="190" fontId="8" fillId="0" borderId="21" xfId="0" applyNumberFormat="1" applyFont="1" applyBorder="1" applyAlignment="1">
      <alignment horizontal="right" vertical="center"/>
    </xf>
    <xf numFmtId="191" fontId="8" fillId="0" borderId="15" xfId="0" applyNumberFormat="1" applyFont="1" applyBorder="1" applyAlignment="1">
      <alignment horizontal="right" vertical="center"/>
    </xf>
    <xf numFmtId="189" fontId="8" fillId="0" borderId="15" xfId="0" applyNumberFormat="1" applyFont="1" applyBorder="1" applyAlignment="1">
      <alignment horizontal="right" vertical="center"/>
    </xf>
    <xf numFmtId="192" fontId="8" fillId="0" borderId="15" xfId="0" applyNumberFormat="1" applyFont="1" applyBorder="1" applyAlignment="1">
      <alignment horizontal="right" vertical="center"/>
    </xf>
    <xf numFmtId="191" fontId="8" fillId="0" borderId="18" xfId="0" applyNumberFormat="1" applyFont="1" applyBorder="1" applyAlignment="1">
      <alignment horizontal="right" vertical="center"/>
    </xf>
    <xf numFmtId="189" fontId="8" fillId="0" borderId="18" xfId="0" applyNumberFormat="1" applyFont="1" applyBorder="1" applyAlignment="1">
      <alignment horizontal="right" vertical="center"/>
    </xf>
    <xf numFmtId="192" fontId="8" fillId="0" borderId="18" xfId="0" applyNumberFormat="1" applyFont="1" applyBorder="1" applyAlignment="1">
      <alignment horizontal="right" vertical="center"/>
    </xf>
    <xf numFmtId="189" fontId="8" fillId="0" borderId="21" xfId="0" applyNumberFormat="1" applyFont="1" applyBorder="1" applyAlignment="1">
      <alignment horizontal="right" vertical="center"/>
    </xf>
    <xf numFmtId="191" fontId="8" fillId="0" borderId="21" xfId="0" applyNumberFormat="1" applyFont="1" applyBorder="1" applyAlignment="1">
      <alignment horizontal="right" vertical="center"/>
    </xf>
    <xf numFmtId="189" fontId="8" fillId="0" borderId="22" xfId="0" applyNumberFormat="1" applyFont="1" applyBorder="1" applyAlignment="1">
      <alignment horizontal="right" vertical="center"/>
    </xf>
    <xf numFmtId="189" fontId="8" fillId="0" borderId="14" xfId="0" applyNumberFormat="1" applyFont="1" applyBorder="1" applyAlignment="1">
      <alignment horizontal="right" vertical="center"/>
    </xf>
    <xf numFmtId="191" fontId="8" fillId="0" borderId="16" xfId="0" applyNumberFormat="1" applyFont="1" applyBorder="1" applyAlignment="1">
      <alignment horizontal="right" vertical="center"/>
    </xf>
    <xf numFmtId="189" fontId="8" fillId="0" borderId="17" xfId="0" applyNumberFormat="1" applyFont="1" applyBorder="1" applyAlignment="1">
      <alignment horizontal="right" vertical="center"/>
    </xf>
    <xf numFmtId="188" fontId="8" fillId="0" borderId="19" xfId="0" applyNumberFormat="1" applyFont="1" applyBorder="1" applyAlignment="1">
      <alignment horizontal="right" vertical="center"/>
    </xf>
    <xf numFmtId="193" fontId="8" fillId="0" borderId="17" xfId="0" applyNumberFormat="1" applyFont="1" applyBorder="1" applyAlignment="1">
      <alignment horizontal="right" vertical="center"/>
    </xf>
    <xf numFmtId="191" fontId="8" fillId="0" borderId="19" xfId="0" applyNumberFormat="1" applyFont="1" applyBorder="1" applyAlignment="1">
      <alignment horizontal="right" vertical="center"/>
    </xf>
    <xf numFmtId="188" fontId="8" fillId="0" borderId="18" xfId="0" applyNumberFormat="1" applyFont="1" applyBorder="1" applyAlignment="1">
      <alignment horizontal="right" vertical="center"/>
    </xf>
    <xf numFmtId="0" fontId="8" fillId="11" borderId="4" xfId="0" applyFont="1" applyFill="1" applyBorder="1" applyAlignment="1">
      <alignment horizontal="left" vertical="top"/>
    </xf>
    <xf numFmtId="189" fontId="8" fillId="11" borderId="17" xfId="0" applyNumberFormat="1" applyFont="1" applyFill="1" applyBorder="1" applyAlignment="1">
      <alignment horizontal="right" vertical="center"/>
    </xf>
    <xf numFmtId="189" fontId="8" fillId="11" borderId="18" xfId="0" applyNumberFormat="1" applyFont="1" applyFill="1" applyBorder="1" applyAlignment="1">
      <alignment horizontal="right" vertical="center"/>
    </xf>
    <xf numFmtId="181" fontId="8" fillId="11" borderId="18" xfId="0" applyNumberFormat="1" applyFont="1" applyFill="1" applyBorder="1" applyAlignment="1">
      <alignment horizontal="right" vertical="center"/>
    </xf>
    <xf numFmtId="188" fontId="8" fillId="11" borderId="18" xfId="0" applyNumberFormat="1" applyFont="1" applyFill="1" applyBorder="1" applyAlignment="1">
      <alignment horizontal="right" vertical="center"/>
    </xf>
    <xf numFmtId="191" fontId="8" fillId="11" borderId="19" xfId="0" applyNumberFormat="1" applyFont="1" applyFill="1" applyBorder="1" applyAlignment="1">
      <alignment horizontal="right" vertical="center"/>
    </xf>
    <xf numFmtId="191" fontId="8" fillId="11" borderId="18" xfId="0" applyNumberFormat="1" applyFont="1" applyFill="1" applyBorder="1" applyAlignment="1">
      <alignment horizontal="right" vertical="center"/>
    </xf>
    <xf numFmtId="188" fontId="8" fillId="11" borderId="19" xfId="0" applyNumberFormat="1" applyFont="1" applyFill="1" applyBorder="1" applyAlignment="1">
      <alignment horizontal="right" vertical="center"/>
    </xf>
    <xf numFmtId="0" fontId="8" fillId="26" borderId="4" xfId="0" applyFont="1" applyFill="1" applyBorder="1" applyAlignment="1">
      <alignment horizontal="left" vertical="top"/>
    </xf>
    <xf numFmtId="0" fontId="8" fillId="26" borderId="17" xfId="0" applyFont="1" applyFill="1" applyBorder="1" applyAlignment="1">
      <alignment horizontal="right" vertical="center"/>
    </xf>
    <xf numFmtId="189" fontId="8" fillId="0" borderId="20" xfId="0" applyNumberFormat="1" applyFont="1" applyBorder="1" applyAlignment="1">
      <alignment horizontal="right" vertical="center"/>
    </xf>
    <xf numFmtId="188" fontId="8" fillId="0" borderId="22" xfId="0" applyNumberFormat="1" applyFont="1" applyBorder="1" applyAlignment="1">
      <alignment horizontal="right" vertical="center"/>
    </xf>
    <xf numFmtId="191" fontId="8" fillId="0" borderId="22" xfId="0" applyNumberFormat="1" applyFont="1" applyBorder="1" applyAlignment="1">
      <alignment horizontal="right" vertical="center"/>
    </xf>
    <xf numFmtId="0" fontId="3" fillId="28" borderId="0" xfId="0" applyFont="1" applyFill="1" applyAlignment="1">
      <alignment horizontal="center" vertical="center"/>
    </xf>
    <xf numFmtId="10" fontId="3" fillId="28" borderId="0" xfId="0" applyNumberFormat="1" applyFont="1" applyFill="1" applyAlignment="1">
      <alignment horizontal="center" vertical="center"/>
    </xf>
    <xf numFmtId="0" fontId="3" fillId="29" borderId="0" xfId="0" applyFont="1" applyFill="1" applyAlignment="1">
      <alignment horizontal="center" vertical="center"/>
    </xf>
    <xf numFmtId="10" fontId="3" fillId="29" borderId="0" xfId="0" applyNumberFormat="1" applyFont="1" applyFill="1" applyAlignment="1">
      <alignment horizontal="center" vertical="center"/>
    </xf>
    <xf numFmtId="0" fontId="3" fillId="30" borderId="0" xfId="0" applyFont="1" applyFill="1" applyAlignment="1">
      <alignment horizontal="center" vertical="center"/>
    </xf>
    <xf numFmtId="10" fontId="3" fillId="30" borderId="0" xfId="0" applyNumberFormat="1" applyFont="1" applyFill="1" applyAlignment="1">
      <alignment horizontal="center" vertical="center"/>
    </xf>
    <xf numFmtId="0" fontId="3" fillId="31" borderId="0" xfId="0" applyFont="1" applyFill="1" applyAlignment="1">
      <alignment horizontal="center" vertical="center"/>
    </xf>
    <xf numFmtId="10" fontId="3" fillId="31" borderId="0" xfId="0" applyNumberFormat="1" applyFont="1" applyFill="1" applyAlignment="1">
      <alignment horizontal="center" vertical="center"/>
    </xf>
    <xf numFmtId="185" fontId="8" fillId="0" borderId="22" xfId="0" applyNumberFormat="1" applyFont="1" applyBorder="1" applyAlignment="1">
      <alignment horizontal="right" vertical="center"/>
    </xf>
    <xf numFmtId="181" fontId="8" fillId="0" borderId="9" xfId="0" applyNumberFormat="1" applyFont="1" applyBorder="1" applyAlignment="1">
      <alignment horizontal="right" vertical="center"/>
    </xf>
    <xf numFmtId="183" fontId="8" fillId="0" borderId="17" xfId="0" applyNumberFormat="1" applyFont="1" applyBorder="1" applyAlignment="1">
      <alignment horizontal="right" vertical="center"/>
    </xf>
    <xf numFmtId="0" fontId="8" fillId="0" borderId="17" xfId="0" applyFont="1" applyBorder="1" applyAlignment="1">
      <alignment horizontal="right" vertical="center"/>
    </xf>
    <xf numFmtId="194" fontId="14" fillId="2" borderId="0" xfId="0" applyNumberFormat="1" applyFont="1" applyFill="1"/>
    <xf numFmtId="0" fontId="8" fillId="0" borderId="14" xfId="0" applyFont="1" applyBorder="1" applyAlignment="1">
      <alignment horizontal="right" vertical="center"/>
    </xf>
    <xf numFmtId="186" fontId="8" fillId="0" borderId="15" xfId="0" applyNumberFormat="1" applyFont="1" applyBorder="1" applyAlignment="1">
      <alignment horizontal="right" vertical="center"/>
    </xf>
    <xf numFmtId="0" fontId="8" fillId="32" borderId="4" xfId="0" applyFont="1" applyFill="1" applyBorder="1" applyAlignment="1">
      <alignment horizontal="left" vertical="top"/>
    </xf>
    <xf numFmtId="0" fontId="8" fillId="32" borderId="17" xfId="0" applyFont="1" applyFill="1" applyBorder="1" applyAlignment="1">
      <alignment horizontal="right" vertical="center"/>
    </xf>
    <xf numFmtId="0" fontId="8" fillId="0" borderId="4" xfId="0" applyFont="1" applyBorder="1" applyAlignment="1">
      <alignment horizontal="left" vertical="top"/>
    </xf>
    <xf numFmtId="185" fontId="8" fillId="0" borderId="17" xfId="0" applyNumberFormat="1" applyFont="1" applyBorder="1" applyAlignment="1">
      <alignment horizontal="right" vertical="center"/>
    </xf>
    <xf numFmtId="0" fontId="7" fillId="0" borderId="15" xfId="0" applyFont="1" applyBorder="1" applyAlignment="1">
      <alignment horizontal="left" vertical="center" wrapText="1"/>
    </xf>
    <xf numFmtId="180" fontId="8" fillId="0" borderId="19" xfId="0" applyNumberFormat="1" applyFont="1" applyBorder="1" applyAlignment="1">
      <alignment horizontal="right" vertical="center"/>
    </xf>
    <xf numFmtId="0" fontId="0" fillId="4" borderId="0" xfId="0" applyFont="1" applyFill="1" applyBorder="1" applyAlignment="1">
      <alignment horizontal="center" vertical="center"/>
    </xf>
    <xf numFmtId="0" fontId="17" fillId="0" borderId="0" xfId="0" applyFont="1" applyBorder="1" applyAlignment="1"/>
    <xf numFmtId="0" fontId="18" fillId="0" borderId="0" xfId="0" applyFont="1" applyBorder="1" applyAlignment="1"/>
    <xf numFmtId="0" fontId="20" fillId="0" borderId="35" xfId="0" applyFont="1" applyBorder="1" applyAlignment="1">
      <alignment horizontal="right" vertical="center"/>
    </xf>
    <xf numFmtId="0" fontId="20" fillId="0" borderId="38" xfId="0" applyFont="1" applyBorder="1" applyAlignment="1">
      <alignment horizontal="left" vertical="center" wrapText="1"/>
    </xf>
    <xf numFmtId="0" fontId="20" fillId="0" borderId="37" xfId="0" applyFont="1" applyBorder="1" applyAlignment="1">
      <alignment horizontal="left" vertical="top" wrapText="1"/>
    </xf>
    <xf numFmtId="176" fontId="20" fillId="0" borderId="38" xfId="0" applyNumberFormat="1" applyFont="1" applyBorder="1" applyAlignment="1">
      <alignment horizontal="right" vertical="center"/>
    </xf>
    <xf numFmtId="0" fontId="20" fillId="0" borderId="38" xfId="0" applyFont="1" applyBorder="1" applyAlignment="1">
      <alignment horizontal="right" vertical="center"/>
    </xf>
    <xf numFmtId="0" fontId="20" fillId="0" borderId="40" xfId="0" applyFont="1" applyBorder="1" applyAlignment="1">
      <alignment horizontal="left" vertical="top" wrapText="1"/>
    </xf>
    <xf numFmtId="0" fontId="20" fillId="0" borderId="41" xfId="0" applyFont="1" applyBorder="1" applyAlignment="1">
      <alignment horizontal="right" vertical="center"/>
    </xf>
    <xf numFmtId="0" fontId="21" fillId="0" borderId="0" xfId="0" applyFont="1" applyBorder="1" applyAlignment="1"/>
    <xf numFmtId="0" fontId="20" fillId="33" borderId="0" xfId="0" applyFont="1" applyFill="1"/>
    <xf numFmtId="0" fontId="20" fillId="0" borderId="46" xfId="0" applyFont="1" applyBorder="1" applyAlignment="1">
      <alignment horizontal="center" wrapText="1"/>
    </xf>
    <xf numFmtId="176" fontId="20" fillId="0" borderId="48" xfId="0" applyNumberFormat="1" applyFont="1" applyBorder="1" applyAlignment="1">
      <alignment horizontal="right" vertical="center"/>
    </xf>
    <xf numFmtId="186" fontId="20" fillId="0" borderId="49" xfId="0" applyNumberFormat="1" applyFont="1" applyBorder="1" applyAlignment="1">
      <alignment horizontal="right" vertical="center"/>
    </xf>
    <xf numFmtId="183" fontId="20" fillId="0" borderId="49" xfId="0" applyNumberFormat="1" applyFont="1" applyBorder="1" applyAlignment="1">
      <alignment horizontal="right" vertical="center"/>
    </xf>
    <xf numFmtId="182" fontId="20" fillId="0" borderId="49" xfId="0" applyNumberFormat="1" applyFont="1" applyBorder="1" applyAlignment="1">
      <alignment horizontal="right" vertical="center"/>
    </xf>
    <xf numFmtId="195" fontId="20" fillId="0" borderId="49" xfId="0" applyNumberFormat="1" applyFont="1" applyBorder="1" applyAlignment="1">
      <alignment horizontal="right" vertical="center"/>
    </xf>
    <xf numFmtId="184" fontId="20" fillId="0" borderId="49" xfId="0" applyNumberFormat="1" applyFont="1" applyBorder="1" applyAlignment="1">
      <alignment horizontal="right" vertical="center"/>
    </xf>
    <xf numFmtId="0" fontId="20" fillId="0" borderId="50" xfId="0" applyFont="1" applyBorder="1" applyAlignment="1">
      <alignment horizontal="left" vertical="center" wrapText="1"/>
    </xf>
    <xf numFmtId="176" fontId="20" fillId="0" borderId="51" xfId="0" applyNumberFormat="1" applyFont="1" applyBorder="1" applyAlignment="1">
      <alignment horizontal="right" vertical="center"/>
    </xf>
    <xf numFmtId="186" fontId="20" fillId="0" borderId="52" xfId="0" applyNumberFormat="1" applyFont="1" applyBorder="1" applyAlignment="1">
      <alignment horizontal="right" vertical="center"/>
    </xf>
    <xf numFmtId="183" fontId="20" fillId="0" borderId="52" xfId="0" applyNumberFormat="1" applyFont="1" applyBorder="1" applyAlignment="1">
      <alignment horizontal="right" vertical="center"/>
    </xf>
    <xf numFmtId="182" fontId="20" fillId="0" borderId="52" xfId="0" applyNumberFormat="1" applyFont="1" applyBorder="1" applyAlignment="1">
      <alignment horizontal="right" vertical="center"/>
    </xf>
    <xf numFmtId="184" fontId="20" fillId="0" borderId="52" xfId="0" applyNumberFormat="1" applyFont="1" applyBorder="1" applyAlignment="1">
      <alignment horizontal="right" vertical="center"/>
    </xf>
    <xf numFmtId="195" fontId="20" fillId="0" borderId="52" xfId="0" applyNumberFormat="1" applyFont="1" applyBorder="1" applyAlignment="1">
      <alignment horizontal="right" vertical="center"/>
    </xf>
    <xf numFmtId="0" fontId="20" fillId="0" borderId="53" xfId="0" applyFont="1" applyBorder="1" applyAlignment="1">
      <alignment horizontal="left" vertical="center" wrapText="1"/>
    </xf>
    <xf numFmtId="0" fontId="20" fillId="0" borderId="51" xfId="0" applyFont="1" applyBorder="1" applyAlignment="1">
      <alignment horizontal="left" vertical="center" wrapText="1"/>
    </xf>
    <xf numFmtId="0" fontId="20" fillId="0" borderId="52" xfId="0" applyFont="1" applyBorder="1" applyAlignment="1">
      <alignment horizontal="left" vertical="center" wrapText="1"/>
    </xf>
    <xf numFmtId="0" fontId="20" fillId="0" borderId="54" xfId="0" applyFont="1" applyBorder="1" applyAlignment="1">
      <alignment horizontal="left" vertical="center" wrapText="1"/>
    </xf>
    <xf numFmtId="0" fontId="20" fillId="0" borderId="55" xfId="0" applyFont="1" applyBorder="1" applyAlignment="1">
      <alignment horizontal="left" vertical="center" wrapText="1"/>
    </xf>
    <xf numFmtId="183" fontId="20" fillId="0" borderId="55" xfId="0" applyNumberFormat="1" applyFont="1" applyBorder="1" applyAlignment="1">
      <alignment horizontal="right" vertical="center"/>
    </xf>
    <xf numFmtId="186" fontId="20" fillId="0" borderId="55" xfId="0" applyNumberFormat="1" applyFont="1" applyBorder="1" applyAlignment="1">
      <alignment horizontal="right" vertical="center"/>
    </xf>
    <xf numFmtId="182" fontId="20" fillId="0" borderId="55" xfId="0" applyNumberFormat="1" applyFont="1" applyBorder="1" applyAlignment="1">
      <alignment horizontal="right" vertical="center"/>
    </xf>
    <xf numFmtId="183" fontId="20" fillId="0" borderId="56" xfId="0" applyNumberFormat="1" applyFont="1" applyBorder="1" applyAlignment="1">
      <alignment horizontal="right" vertical="center"/>
    </xf>
    <xf numFmtId="0" fontId="20" fillId="0" borderId="57" xfId="0" applyFont="1" applyBorder="1" applyAlignment="1">
      <alignment horizontal="center" wrapText="1"/>
    </xf>
    <xf numFmtId="0" fontId="20" fillId="0" borderId="58" xfId="0" applyFont="1" applyBorder="1" applyAlignment="1">
      <alignment horizontal="center" wrapText="1"/>
    </xf>
    <xf numFmtId="0" fontId="20" fillId="0" borderId="59" xfId="0" applyFont="1" applyBorder="1" applyAlignment="1">
      <alignment horizontal="center" wrapText="1"/>
    </xf>
    <xf numFmtId="180" fontId="20" fillId="0" borderId="57" xfId="0" applyNumberFormat="1" applyFont="1" applyBorder="1" applyAlignment="1">
      <alignment horizontal="right" vertical="center"/>
    </xf>
    <xf numFmtId="176" fontId="20" fillId="0" borderId="58" xfId="0" applyNumberFormat="1" applyFont="1" applyBorder="1" applyAlignment="1">
      <alignment horizontal="right" vertical="center"/>
    </xf>
    <xf numFmtId="181" fontId="20" fillId="0" borderId="59" xfId="0" applyNumberFormat="1" applyFont="1" applyBorder="1" applyAlignment="1">
      <alignment horizontal="right" vertical="center"/>
    </xf>
    <xf numFmtId="0" fontId="20" fillId="0" borderId="60" xfId="0" applyFont="1" applyBorder="1" applyAlignment="1">
      <alignment horizontal="left" wrapText="1"/>
    </xf>
    <xf numFmtId="0" fontId="20" fillId="0" borderId="35" xfId="0" applyFont="1" applyBorder="1" applyAlignment="1">
      <alignment horizontal="left" vertical="top" wrapText="1"/>
    </xf>
    <xf numFmtId="181" fontId="20" fillId="0" borderId="48" xfId="0" applyNumberFormat="1" applyFont="1" applyBorder="1" applyAlignment="1">
      <alignment horizontal="right" vertical="center"/>
    </xf>
    <xf numFmtId="176" fontId="20" fillId="0" borderId="49" xfId="0" applyNumberFormat="1" applyFont="1" applyBorder="1" applyAlignment="1">
      <alignment horizontal="right" vertical="center"/>
    </xf>
    <xf numFmtId="181" fontId="20" fillId="0" borderId="49" xfId="0" applyNumberFormat="1" applyFont="1" applyBorder="1" applyAlignment="1">
      <alignment horizontal="right" vertical="center"/>
    </xf>
    <xf numFmtId="180" fontId="20" fillId="0" borderId="49" xfId="0" applyNumberFormat="1" applyFont="1" applyBorder="1" applyAlignment="1">
      <alignment horizontal="right" vertical="center"/>
    </xf>
    <xf numFmtId="181" fontId="20" fillId="0" borderId="50" xfId="0" applyNumberFormat="1" applyFont="1" applyBorder="1" applyAlignment="1">
      <alignment horizontal="right" vertical="center"/>
    </xf>
    <xf numFmtId="0" fontId="20" fillId="0" borderId="38" xfId="0" applyFont="1" applyBorder="1" applyAlignment="1">
      <alignment horizontal="left" vertical="top" wrapText="1"/>
    </xf>
    <xf numFmtId="181" fontId="20" fillId="0" borderId="51" xfId="0" applyNumberFormat="1" applyFont="1" applyBorder="1" applyAlignment="1">
      <alignment horizontal="right" vertical="center"/>
    </xf>
    <xf numFmtId="176" fontId="20" fillId="0" borderId="52" xfId="0" applyNumberFormat="1" applyFont="1" applyBorder="1" applyAlignment="1">
      <alignment horizontal="right" vertical="center"/>
    </xf>
    <xf numFmtId="181" fontId="20" fillId="0" borderId="52" xfId="0" applyNumberFormat="1" applyFont="1" applyBorder="1" applyAlignment="1">
      <alignment horizontal="right" vertical="center"/>
    </xf>
    <xf numFmtId="0" fontId="20" fillId="0" borderId="41" xfId="0" applyFont="1" applyBorder="1" applyAlignment="1">
      <alignment horizontal="left" vertical="top" wrapText="1"/>
    </xf>
    <xf numFmtId="180" fontId="20" fillId="0" borderId="54" xfId="0" applyNumberFormat="1" applyFont="1" applyBorder="1" applyAlignment="1">
      <alignment horizontal="right" vertical="center"/>
    </xf>
    <xf numFmtId="176" fontId="20" fillId="0" borderId="55" xfId="0" applyNumberFormat="1" applyFont="1" applyBorder="1" applyAlignment="1">
      <alignment horizontal="right" vertical="center"/>
    </xf>
    <xf numFmtId="0" fontId="20" fillId="0" borderId="56" xfId="0" applyFont="1" applyBorder="1" applyAlignment="1">
      <alignment horizontal="left" vertical="center" wrapText="1"/>
    </xf>
    <xf numFmtId="180" fontId="20" fillId="0" borderId="48" xfId="0" applyNumberFormat="1" applyFont="1" applyBorder="1" applyAlignment="1">
      <alignment horizontal="right" vertical="center"/>
    </xf>
    <xf numFmtId="180" fontId="20" fillId="0" borderId="55" xfId="0" applyNumberFormat="1" applyFont="1" applyBorder="1" applyAlignment="1">
      <alignment horizontal="right" vertical="center"/>
    </xf>
    <xf numFmtId="181" fontId="20" fillId="0" borderId="56" xfId="0" applyNumberFormat="1" applyFont="1" applyBorder="1" applyAlignment="1">
      <alignment horizontal="right" vertical="center"/>
    </xf>
    <xf numFmtId="0" fontId="20" fillId="0" borderId="47" xfId="0" applyFont="1" applyBorder="1" applyAlignment="1">
      <alignment horizontal="center" wrapText="1"/>
    </xf>
    <xf numFmtId="0" fontId="20" fillId="0" borderId="34" xfId="0" applyFont="1" applyBorder="1" applyAlignment="1">
      <alignment horizontal="left" vertical="top"/>
    </xf>
    <xf numFmtId="183" fontId="20" fillId="0" borderId="48" xfId="0" applyNumberFormat="1" applyFont="1" applyBorder="1" applyAlignment="1">
      <alignment horizontal="right" vertical="center"/>
    </xf>
    <xf numFmtId="186" fontId="20" fillId="0" borderId="50" xfId="0" applyNumberFormat="1" applyFont="1" applyBorder="1" applyAlignment="1">
      <alignment horizontal="right" vertical="center"/>
    </xf>
    <xf numFmtId="0" fontId="20" fillId="0" borderId="37" xfId="0" applyFont="1" applyBorder="1" applyAlignment="1">
      <alignment horizontal="left" vertical="top"/>
    </xf>
    <xf numFmtId="183" fontId="20" fillId="0" borderId="51" xfId="0" applyNumberFormat="1" applyFont="1" applyBorder="1" applyAlignment="1">
      <alignment horizontal="right" vertical="center"/>
    </xf>
    <xf numFmtId="186" fontId="20" fillId="0" borderId="53" xfId="0" applyNumberFormat="1" applyFont="1" applyBorder="1" applyAlignment="1">
      <alignment horizontal="right" vertical="center"/>
    </xf>
    <xf numFmtId="0" fontId="20" fillId="0" borderId="51" xfId="0" applyFont="1" applyBorder="1" applyAlignment="1">
      <alignment horizontal="right" vertical="center"/>
    </xf>
    <xf numFmtId="182" fontId="20" fillId="0" borderId="53" xfId="0" applyNumberFormat="1" applyFont="1" applyBorder="1" applyAlignment="1">
      <alignment horizontal="right" vertical="center"/>
    </xf>
    <xf numFmtId="180" fontId="20" fillId="0" borderId="52" xfId="0" applyNumberFormat="1" applyFont="1" applyBorder="1" applyAlignment="1">
      <alignment horizontal="right" vertical="center"/>
    </xf>
    <xf numFmtId="0" fontId="20" fillId="0" borderId="0" xfId="0" applyFont="1" applyBorder="1" applyAlignment="1">
      <alignment horizontal="left" vertical="top"/>
    </xf>
    <xf numFmtId="0" fontId="20" fillId="0" borderId="62" xfId="0" applyFont="1" applyBorder="1" applyAlignment="1">
      <alignment horizontal="left" vertical="top"/>
    </xf>
    <xf numFmtId="0" fontId="20" fillId="0" borderId="40" xfId="0" applyFont="1" applyBorder="1" applyAlignment="1">
      <alignment horizontal="left" vertical="top"/>
    </xf>
    <xf numFmtId="183" fontId="20" fillId="0" borderId="54" xfId="0" applyNumberFormat="1" applyFont="1" applyBorder="1" applyAlignment="1">
      <alignment horizontal="right" vertical="center"/>
    </xf>
    <xf numFmtId="181" fontId="20" fillId="0" borderId="55" xfId="0" applyNumberFormat="1" applyFont="1" applyBorder="1" applyAlignment="1">
      <alignment horizontal="right" vertical="center"/>
    </xf>
    <xf numFmtId="186" fontId="20" fillId="0" borderId="56" xfId="0" applyNumberFormat="1" applyFont="1" applyBorder="1" applyAlignment="1">
      <alignment horizontal="right" vertical="center"/>
    </xf>
    <xf numFmtId="0" fontId="20" fillId="0" borderId="46" xfId="0" applyFont="1" applyBorder="1" applyAlignment="1">
      <alignment horizontal="center"/>
    </xf>
    <xf numFmtId="0" fontId="20" fillId="0" borderId="47" xfId="0" applyFont="1" applyBorder="1" applyAlignment="1">
      <alignment horizontal="center"/>
    </xf>
    <xf numFmtId="181" fontId="20" fillId="0" borderId="53" xfId="0" applyNumberFormat="1" applyFont="1" applyBorder="1" applyAlignment="1">
      <alignment horizontal="right" vertical="center"/>
    </xf>
    <xf numFmtId="176" fontId="20" fillId="0" borderId="54" xfId="0" applyNumberFormat="1" applyFont="1" applyBorder="1" applyAlignment="1">
      <alignment horizontal="right" vertical="center"/>
    </xf>
    <xf numFmtId="182" fontId="20" fillId="0" borderId="56" xfId="0" applyNumberFormat="1" applyFont="1" applyBorder="1" applyAlignment="1">
      <alignment horizontal="right" vertical="center"/>
    </xf>
    <xf numFmtId="0" fontId="20" fillId="34" borderId="51" xfId="0" applyFont="1" applyFill="1" applyBorder="1" applyAlignment="1">
      <alignment horizontal="right" vertical="center"/>
    </xf>
    <xf numFmtId="0" fontId="0" fillId="2" borderId="0" xfId="0" applyFont="1" applyFill="1" applyBorder="1" applyAlignment="1">
      <alignment horizontal="center" vertical="center"/>
    </xf>
    <xf numFmtId="0" fontId="0" fillId="35" borderId="0" xfId="0" applyFill="1"/>
    <xf numFmtId="0" fontId="3" fillId="35" borderId="0" xfId="0" applyFont="1" applyFill="1" applyBorder="1" applyAlignment="1">
      <alignment vertical="center"/>
    </xf>
    <xf numFmtId="0" fontId="0" fillId="2" borderId="0" xfId="0" applyFont="1" applyFill="1" applyBorder="1" applyAlignment="1">
      <alignment horizontal="center" vertical="center"/>
    </xf>
    <xf numFmtId="0" fontId="0" fillId="3" borderId="0" xfId="0" applyFill="1" applyBorder="1" applyAlignment="1">
      <alignment horizontal="center" vertical="center"/>
    </xf>
    <xf numFmtId="0" fontId="1" fillId="4" borderId="0"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wrapText="1"/>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5" xfId="0" applyFont="1" applyBorder="1" applyAlignment="1">
      <alignment horizontal="left" vertical="top" wrapText="1"/>
    </xf>
    <xf numFmtId="0" fontId="7" fillId="0" borderId="8" xfId="0" applyFont="1" applyBorder="1" applyAlignment="1">
      <alignment horizontal="left" wrapText="1"/>
    </xf>
    <xf numFmtId="0" fontId="8"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8" fillId="0" borderId="1" xfId="0" applyFont="1" applyBorder="1" applyAlignment="1">
      <alignment horizontal="left" vertical="top"/>
    </xf>
    <xf numFmtId="0" fontId="8" fillId="0" borderId="2" xfId="0" applyFont="1" applyBorder="1" applyAlignment="1">
      <alignment horizontal="left" vertical="top"/>
    </xf>
    <xf numFmtId="0" fontId="8" fillId="0" borderId="0" xfId="0" applyFont="1" applyBorder="1" applyAlignment="1">
      <alignment horizontal="left" vertical="top" wrapText="1"/>
    </xf>
    <xf numFmtId="0" fontId="8" fillId="0" borderId="8" xfId="0" applyFont="1" applyBorder="1" applyAlignment="1">
      <alignment horizontal="left" wrapText="1"/>
    </xf>
    <xf numFmtId="0" fontId="7" fillId="0" borderId="9" xfId="0" applyFont="1" applyBorder="1" applyAlignment="1">
      <alignment horizontal="center" wrapText="1"/>
    </xf>
    <xf numFmtId="0" fontId="8" fillId="0" borderId="23" xfId="0" applyFont="1" applyBorder="1" applyAlignment="1">
      <alignment horizontal="center" wrapText="1"/>
    </xf>
    <xf numFmtId="0" fontId="8" fillId="0" borderId="25" xfId="0" applyFont="1" applyBorder="1" applyAlignment="1">
      <alignment horizontal="left" vertical="top" wrapText="1"/>
    </xf>
    <xf numFmtId="0" fontId="8" fillId="0" borderId="26" xfId="0" applyFont="1" applyBorder="1" applyAlignment="1">
      <alignment horizontal="left" vertical="top"/>
    </xf>
    <xf numFmtId="0" fontId="8" fillId="0" borderId="0" xfId="0" applyFont="1" applyBorder="1" applyAlignment="1">
      <alignment horizontal="left" vertical="top"/>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7" fillId="0" borderId="0" xfId="0" applyFont="1" applyBorder="1" applyAlignment="1">
      <alignment horizontal="left" vertical="top" wrapText="1"/>
    </xf>
    <xf numFmtId="0" fontId="0" fillId="6" borderId="0" xfId="0" applyFont="1" applyFill="1" applyBorder="1" applyAlignment="1">
      <alignment horizontal="center" vertical="center"/>
    </xf>
    <xf numFmtId="0" fontId="0" fillId="15" borderId="0" xfId="0" applyFont="1" applyFill="1" applyBorder="1" applyAlignment="1">
      <alignment horizontal="center" vertical="center"/>
    </xf>
    <xf numFmtId="0" fontId="3" fillId="17" borderId="0" xfId="0" applyFont="1" applyFill="1" applyBorder="1" applyAlignment="1">
      <alignment horizontal="center" vertical="center"/>
    </xf>
    <xf numFmtId="9" fontId="3" fillId="4" borderId="0" xfId="1" applyFont="1" applyFill="1" applyBorder="1" applyAlignment="1">
      <alignment horizontal="center" vertical="center"/>
    </xf>
    <xf numFmtId="0" fontId="3" fillId="13" borderId="0" xfId="0" applyFont="1" applyFill="1" applyBorder="1" applyAlignment="1">
      <alignment horizontal="center" vertical="center"/>
    </xf>
    <xf numFmtId="0" fontId="3" fillId="12" borderId="0" xfId="0" applyFont="1" applyFill="1" applyBorder="1" applyAlignment="1">
      <alignment horizontal="center" vertical="center"/>
    </xf>
    <xf numFmtId="0" fontId="3" fillId="5" borderId="0" xfId="0" applyFont="1" applyFill="1" applyBorder="1" applyAlignment="1">
      <alignment horizontal="center" vertical="center"/>
    </xf>
    <xf numFmtId="0" fontId="0" fillId="22" borderId="0" xfId="0" applyFont="1" applyFill="1" applyBorder="1" applyAlignment="1">
      <alignment horizontal="center"/>
    </xf>
    <xf numFmtId="0" fontId="0" fillId="0" borderId="0" xfId="0" applyFont="1" applyBorder="1"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xf>
    <xf numFmtId="10" fontId="3" fillId="0" borderId="0" xfId="0" applyNumberFormat="1" applyFont="1" applyAlignment="1">
      <alignment horizontal="center" vertical="center"/>
    </xf>
    <xf numFmtId="0" fontId="7" fillId="0" borderId="29" xfId="0" applyFont="1" applyBorder="1" applyAlignment="1">
      <alignment horizontal="center" wrapText="1"/>
    </xf>
    <xf numFmtId="0" fontId="8" fillId="0" borderId="30" xfId="0" applyFont="1" applyBorder="1" applyAlignment="1">
      <alignment horizontal="center" wrapText="1"/>
    </xf>
    <xf numFmtId="0" fontId="8" fillId="0" borderId="13" xfId="0" applyFont="1" applyBorder="1" applyAlignment="1">
      <alignment horizontal="center" wrapText="1"/>
    </xf>
    <xf numFmtId="0" fontId="7" fillId="0" borderId="13" xfId="0" applyFont="1" applyBorder="1" applyAlignment="1">
      <alignment horizontal="center" wrapText="1"/>
    </xf>
    <xf numFmtId="0" fontId="7" fillId="0" borderId="31" xfId="0" applyFont="1" applyBorder="1" applyAlignment="1">
      <alignment horizontal="center" wrapText="1"/>
    </xf>
    <xf numFmtId="0" fontId="7" fillId="0" borderId="7" xfId="0" applyFont="1" applyBorder="1" applyAlignment="1">
      <alignment horizontal="left" vertical="top" wrapText="1"/>
    </xf>
    <xf numFmtId="0" fontId="13" fillId="0" borderId="0" xfId="0" applyFont="1" applyBorder="1" applyAlignment="1">
      <alignment horizontal="center" vertical="center" wrapText="1"/>
    </xf>
    <xf numFmtId="0" fontId="7" fillId="0" borderId="32" xfId="0" applyFont="1" applyBorder="1" applyAlignment="1">
      <alignment horizontal="left" vertical="top" wrapText="1"/>
    </xf>
    <xf numFmtId="0" fontId="8" fillId="11" borderId="3" xfId="0" applyFont="1" applyFill="1" applyBorder="1" applyAlignment="1">
      <alignment horizontal="left" vertical="top" wrapText="1"/>
    </xf>
    <xf numFmtId="0" fontId="8" fillId="11" borderId="0" xfId="0" applyFont="1" applyFill="1" applyBorder="1" applyAlignment="1">
      <alignment horizontal="left" vertical="top"/>
    </xf>
    <xf numFmtId="0" fontId="19" fillId="0" borderId="0" xfId="0" applyFont="1" applyBorder="1" applyAlignment="1">
      <alignment horizontal="center" vertical="center" wrapText="1"/>
    </xf>
    <xf numFmtId="0" fontId="20" fillId="0" borderId="33" xfId="0" applyFont="1" applyBorder="1" applyAlignment="1">
      <alignment horizontal="left" vertical="top" wrapText="1"/>
    </xf>
    <xf numFmtId="0" fontId="20" fillId="0" borderId="34" xfId="0" applyFont="1" applyBorder="1" applyAlignment="1">
      <alignment horizontal="left" vertical="top" wrapText="1"/>
    </xf>
    <xf numFmtId="0" fontId="20" fillId="0" borderId="36" xfId="0" applyFont="1" applyBorder="1" applyAlignment="1">
      <alignment horizontal="left" vertical="top" wrapText="1"/>
    </xf>
    <xf numFmtId="0" fontId="20" fillId="0" borderId="37" xfId="0" applyFont="1" applyBorder="1" applyAlignment="1">
      <alignment horizontal="left" vertical="top" wrapText="1"/>
    </xf>
    <xf numFmtId="0" fontId="20" fillId="0" borderId="39" xfId="0" applyFont="1" applyBorder="1" applyAlignment="1">
      <alignment horizontal="left" vertical="top" wrapText="1"/>
    </xf>
    <xf numFmtId="0" fontId="20" fillId="0" borderId="33" xfId="0" applyFont="1" applyBorder="1" applyAlignment="1">
      <alignment horizontal="left" wrapText="1"/>
    </xf>
    <xf numFmtId="0" fontId="20" fillId="0" borderId="34" xfId="0" applyFont="1" applyBorder="1" applyAlignment="1">
      <alignment horizontal="left" wrapText="1"/>
    </xf>
    <xf numFmtId="0" fontId="20" fillId="0" borderId="39" xfId="0" applyFont="1" applyBorder="1" applyAlignment="1">
      <alignment horizontal="left" wrapText="1"/>
    </xf>
    <xf numFmtId="0" fontId="20" fillId="0" borderId="40" xfId="0" applyFont="1" applyBorder="1" applyAlignment="1">
      <alignment horizontal="left" wrapText="1"/>
    </xf>
    <xf numFmtId="0" fontId="20" fillId="0" borderId="42" xfId="0" applyFont="1" applyBorder="1" applyAlignment="1">
      <alignment horizontal="center" wrapText="1"/>
    </xf>
    <xf numFmtId="0" fontId="20" fillId="0" borderId="45" xfId="0" applyFont="1" applyBorder="1" applyAlignment="1">
      <alignment horizontal="center" wrapText="1"/>
    </xf>
    <xf numFmtId="0" fontId="20" fillId="0" borderId="43" xfId="0" applyFont="1" applyBorder="1" applyAlignment="1">
      <alignment horizontal="center" wrapText="1"/>
    </xf>
    <xf numFmtId="0" fontId="20" fillId="0" borderId="46" xfId="0" applyFont="1" applyBorder="1" applyAlignment="1">
      <alignment horizontal="center" wrapText="1"/>
    </xf>
    <xf numFmtId="0" fontId="20" fillId="0" borderId="0" xfId="0" applyFont="1" applyBorder="1" applyAlignment="1">
      <alignment horizontal="left" vertical="top" wrapText="1"/>
    </xf>
    <xf numFmtId="0" fontId="20" fillId="0" borderId="44" xfId="0" applyFont="1" applyBorder="1" applyAlignment="1">
      <alignment horizontal="center" wrapText="1"/>
    </xf>
    <xf numFmtId="0" fontId="20" fillId="0" borderId="47" xfId="0" applyFont="1" applyBorder="1" applyAlignment="1">
      <alignment horizontal="center" wrapText="1"/>
    </xf>
    <xf numFmtId="0" fontId="20" fillId="0" borderId="33" xfId="0" applyFont="1" applyBorder="1" applyAlignment="1">
      <alignment horizontal="left" vertical="top"/>
    </xf>
    <xf numFmtId="0" fontId="20" fillId="0" borderId="36" xfId="0" applyFont="1" applyBorder="1" applyAlignment="1">
      <alignment horizontal="left" vertical="top"/>
    </xf>
    <xf numFmtId="0" fontId="20" fillId="0" borderId="61" xfId="0" applyFont="1" applyBorder="1" applyAlignment="1">
      <alignment horizontal="left" wrapText="1"/>
    </xf>
    <xf numFmtId="0" fontId="20" fillId="0" borderId="62" xfId="0" applyFont="1" applyBorder="1" applyAlignment="1">
      <alignment horizontal="left" wrapText="1"/>
    </xf>
    <xf numFmtId="0" fontId="20" fillId="0" borderId="61" xfId="0" applyFont="1" applyBorder="1" applyAlignment="1">
      <alignment horizontal="left" vertical="top"/>
    </xf>
    <xf numFmtId="0" fontId="20" fillId="0" borderId="0" xfId="0" applyFont="1" applyBorder="1" applyAlignment="1">
      <alignment horizontal="left" vertical="top"/>
    </xf>
    <xf numFmtId="0" fontId="0" fillId="4" borderId="0" xfId="0" applyFont="1" applyFill="1" applyBorder="1" applyAlignment="1">
      <alignment horizontal="center" vertical="center"/>
    </xf>
    <xf numFmtId="10" fontId="0" fillId="27" borderId="0" xfId="0" applyNumberFormat="1" applyFont="1" applyFill="1" applyBorder="1" applyAlignment="1">
      <alignment horizontal="center" vertical="center"/>
    </xf>
    <xf numFmtId="10" fontId="3" fillId="28" borderId="0" xfId="0" applyNumberFormat="1" applyFont="1" applyFill="1" applyBorder="1" applyAlignment="1">
      <alignment horizontal="center" vertical="center"/>
    </xf>
    <xf numFmtId="0" fontId="0" fillId="0" borderId="0" xfId="0" applyAlignment="1">
      <alignment horizontal="center"/>
    </xf>
    <xf numFmtId="0" fontId="0" fillId="3" borderId="0" xfId="0" applyFont="1" applyFill="1" applyBorder="1" applyAlignment="1">
      <alignment horizontal="center" vertical="center"/>
    </xf>
    <xf numFmtId="0" fontId="0" fillId="36" borderId="0" xfId="0" applyFont="1" applyFill="1"/>
    <xf numFmtId="11" fontId="0" fillId="6" borderId="0" xfId="0" applyNumberFormat="1" applyFont="1" applyFill="1"/>
  </cellXfs>
  <cellStyles count="2">
    <cellStyle name="百分比" xfId="1" builtinId="5"/>
    <cellStyle name="常规" xfId="0" builtinId="0"/>
  </cellStyles>
  <dxfs count="0"/>
  <tableStyles count="0" defaultTableStyle="TableStyleMedium2" defaultPivotStyle="PivotStyleLight16"/>
  <colors>
    <indexedColors>
      <rgbColor rgb="FF000000"/>
      <rgbColor rgb="FFFFFFFF"/>
      <rgbColor rgb="FFCE181E"/>
      <rgbColor rgb="FFC2E0AE"/>
      <rgbColor rgb="FF0000FF"/>
      <rgbColor rgb="FFFFFF00"/>
      <rgbColor rgb="FFFF00FF"/>
      <rgbColor rgb="FFBCE4E5"/>
      <rgbColor rgb="FF800000"/>
      <rgbColor rgb="FF008000"/>
      <rgbColor rgb="FF000080"/>
      <rgbColor rgb="FF72BF44"/>
      <rgbColor rgb="FF800080"/>
      <rgbColor rgb="FF00AAAD"/>
      <rgbColor rgb="FFBFBFBF"/>
      <rgbColor rgb="FF808080"/>
      <rgbColor rgb="FFB2B2B2"/>
      <rgbColor rgb="FFDDDDDD"/>
      <rgbColor rgb="FFFFFBCC"/>
      <rgbColor rgb="FFDAE3F3"/>
      <rgbColor rgb="FF660066"/>
      <rgbColor rgb="FFCCCCCC"/>
      <rgbColor rgb="FF0066CC"/>
      <rgbColor rgb="FFDFCCE4"/>
      <rgbColor rgb="FF000080"/>
      <rgbColor rgb="FFFF00FF"/>
      <rgbColor rgb="FFFFF200"/>
      <rgbColor rgb="FFBEE3D3"/>
      <rgbColor rgb="FF800080"/>
      <rgbColor rgb="FF800000"/>
      <rgbColor rgb="FF008080"/>
      <rgbColor rgb="FF0000FF"/>
      <rgbColor rgb="FFB4C7E7"/>
      <rgbColor rgb="FFEEEEEE"/>
      <rgbColor rgb="FFE0EFD4"/>
      <rgbColor rgb="FFFFF9AE"/>
      <rgbColor rgb="FF99CCFF"/>
      <rgbColor rgb="FFB3B3B3"/>
      <rgbColor rgb="FFBCAED5"/>
      <rgbColor rgb="FFFCD4D1"/>
      <rgbColor rgb="FFD9D9D9"/>
      <rgbColor rgb="FF59C5C7"/>
      <rgbColor rgb="FFCCBE00"/>
      <rgbColor rgb="FFFFF450"/>
      <rgbColor rgb="FFF58220"/>
      <rgbColor rgb="FFEF413D"/>
      <rgbColor rgb="FF666666"/>
      <rgbColor rgb="FF999999"/>
      <rgbColor rgb="FF004586"/>
      <rgbColor rgb="FF5B9BD5"/>
      <rgbColor rgb="FF003300"/>
      <rgbColor rgb="FF333300"/>
      <rgbColor rgb="FF993300"/>
      <rgbColor rgb="FFFFF685"/>
      <rgbColor rgb="FF21409A"/>
      <rgbColor rgb="FF59595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scatterChart>
        <c:scatterStyle val="lineMarker"/>
        <c:varyColors val="0"/>
        <c:ser>
          <c:idx val="0"/>
          <c:order val="0"/>
          <c:tx>
            <c:strRef>
              <c:f>'蛋白质 DW'!$J$2:$J$2</c:f>
              <c:strCache>
                <c:ptCount val="1"/>
                <c:pt idx="0">
                  <c:v>A620</c:v>
                </c:pt>
              </c:strCache>
            </c:strRef>
          </c:tx>
          <c:spPr>
            <a:ln w="28800">
              <a:noFill/>
            </a:ln>
          </c:spPr>
          <c:marker>
            <c:symbol val="square"/>
            <c:size val="8"/>
            <c:spPr>
              <a:solidFill>
                <a:srgbClr val="004586"/>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4586"/>
                </a:solidFill>
                <a:round/>
              </a:ln>
            </c:spPr>
            <c:trendlineType val="linear"/>
            <c:intercept val="0"/>
            <c:dispRSqr val="1"/>
            <c:dispEq val="1"/>
            <c:trendlineLbl>
              <c:numFmt formatCode="General" sourceLinked="0"/>
            </c:trendlineLbl>
          </c:trendline>
          <c:xVal>
            <c:numRef>
              <c:f>'蛋白质 DW'!$I$3:$I$8</c:f>
              <c:numCache>
                <c:formatCode>General</c:formatCode>
                <c:ptCount val="6"/>
                <c:pt idx="0">
                  <c:v>0</c:v>
                </c:pt>
                <c:pt idx="1">
                  <c:v>10</c:v>
                </c:pt>
                <c:pt idx="2">
                  <c:v>20</c:v>
                </c:pt>
                <c:pt idx="3">
                  <c:v>30</c:v>
                </c:pt>
                <c:pt idx="4">
                  <c:v>40</c:v>
                </c:pt>
                <c:pt idx="5">
                  <c:v>50</c:v>
                </c:pt>
              </c:numCache>
            </c:numRef>
          </c:xVal>
          <c:yVal>
            <c:numRef>
              <c:f>'蛋白质 DW'!$J$3:$J$8</c:f>
              <c:numCache>
                <c:formatCode>General</c:formatCode>
                <c:ptCount val="6"/>
                <c:pt idx="0">
                  <c:v>0</c:v>
                </c:pt>
                <c:pt idx="1">
                  <c:v>7.3999999999999996E-2</c:v>
                </c:pt>
                <c:pt idx="2">
                  <c:v>0.13900000000000001</c:v>
                </c:pt>
                <c:pt idx="3">
                  <c:v>0.192</c:v>
                </c:pt>
                <c:pt idx="4">
                  <c:v>0.245</c:v>
                </c:pt>
                <c:pt idx="5">
                  <c:v>0.27800000000000002</c:v>
                </c:pt>
              </c:numCache>
            </c:numRef>
          </c:yVal>
          <c:smooth val="0"/>
          <c:extLst>
            <c:ext xmlns:c16="http://schemas.microsoft.com/office/drawing/2014/chart" uri="{C3380CC4-5D6E-409C-BE32-E72D297353CC}">
              <c16:uniqueId val="{00000000-563B-4C46-B2CB-8C7F116BBAE0}"/>
            </c:ext>
          </c:extLst>
        </c:ser>
        <c:dLbls>
          <c:showLegendKey val="0"/>
          <c:showVal val="0"/>
          <c:showCatName val="0"/>
          <c:showSerName val="0"/>
          <c:showPercent val="0"/>
          <c:showBubbleSize val="0"/>
        </c:dLbls>
        <c:axId val="57342874"/>
        <c:axId val="4246950"/>
      </c:scatterChart>
      <c:valAx>
        <c:axId val="57342874"/>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4246950"/>
        <c:crosses val="autoZero"/>
        <c:crossBetween val="midCat"/>
      </c:valAx>
      <c:valAx>
        <c:axId val="4246950"/>
        <c:scaling>
          <c:orientation val="minMax"/>
        </c:scaling>
        <c:delete val="0"/>
        <c:axPos val="l"/>
        <c:majorGridlines>
          <c:spPr>
            <a:ln w="6480">
              <a:solidFill>
                <a:srgbClr val="B3B3B3"/>
              </a:solidFill>
              <a:round/>
            </a:ln>
          </c:spPr>
        </c:majorGridlines>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57342874"/>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zh-CN"/>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scatterChart>
        <c:scatterStyle val="lineMarker"/>
        <c:varyColors val="0"/>
        <c:ser>
          <c:idx val="0"/>
          <c:order val="0"/>
          <c:tx>
            <c:strRef>
              <c:f>'蛋白质 DW'!$J$2:$J$2</c:f>
              <c:strCache>
                <c:ptCount val="1"/>
                <c:pt idx="0">
                  <c:v>A620</c:v>
                </c:pt>
              </c:strCache>
            </c:strRef>
          </c:tx>
          <c:spPr>
            <a:ln w="28800">
              <a:noFill/>
            </a:ln>
          </c:spPr>
          <c:marker>
            <c:symbol val="square"/>
            <c:size val="8"/>
            <c:spPr>
              <a:solidFill>
                <a:srgbClr val="004586"/>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4586"/>
                </a:solidFill>
                <a:round/>
              </a:ln>
            </c:spPr>
            <c:trendlineType val="linear"/>
            <c:intercept val="0"/>
            <c:dispRSqr val="1"/>
            <c:dispEq val="1"/>
            <c:trendlineLbl>
              <c:numFmt formatCode="General" sourceLinked="0"/>
            </c:trendlineLbl>
          </c:trendline>
          <c:xVal>
            <c:numRef>
              <c:f>'蛋白质 DW'!$I$3:$I$7</c:f>
              <c:numCache>
                <c:formatCode>General</c:formatCode>
                <c:ptCount val="5"/>
                <c:pt idx="0">
                  <c:v>0</c:v>
                </c:pt>
                <c:pt idx="1">
                  <c:v>10</c:v>
                </c:pt>
                <c:pt idx="2">
                  <c:v>20</c:v>
                </c:pt>
                <c:pt idx="3">
                  <c:v>30</c:v>
                </c:pt>
                <c:pt idx="4">
                  <c:v>40</c:v>
                </c:pt>
              </c:numCache>
            </c:numRef>
          </c:xVal>
          <c:yVal>
            <c:numRef>
              <c:f>'蛋白质 DW'!$J$3:$J$7</c:f>
              <c:numCache>
                <c:formatCode>General</c:formatCode>
                <c:ptCount val="5"/>
                <c:pt idx="0">
                  <c:v>0</c:v>
                </c:pt>
                <c:pt idx="1">
                  <c:v>7.3999999999999996E-2</c:v>
                </c:pt>
                <c:pt idx="2">
                  <c:v>0.13900000000000001</c:v>
                </c:pt>
                <c:pt idx="3">
                  <c:v>0.192</c:v>
                </c:pt>
                <c:pt idx="4">
                  <c:v>0.245</c:v>
                </c:pt>
              </c:numCache>
            </c:numRef>
          </c:yVal>
          <c:smooth val="0"/>
          <c:extLst>
            <c:ext xmlns:c16="http://schemas.microsoft.com/office/drawing/2014/chart" uri="{C3380CC4-5D6E-409C-BE32-E72D297353CC}">
              <c16:uniqueId val="{00000000-1ED2-498C-8F6B-F83EDEEAEC64}"/>
            </c:ext>
          </c:extLst>
        </c:ser>
        <c:dLbls>
          <c:showLegendKey val="0"/>
          <c:showVal val="0"/>
          <c:showCatName val="0"/>
          <c:showSerName val="0"/>
          <c:showPercent val="0"/>
          <c:showBubbleSize val="0"/>
        </c:dLbls>
        <c:axId val="99457066"/>
        <c:axId val="32080694"/>
      </c:scatterChart>
      <c:valAx>
        <c:axId val="99457066"/>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32080694"/>
        <c:crosses val="autoZero"/>
        <c:crossBetween val="midCat"/>
      </c:valAx>
      <c:valAx>
        <c:axId val="32080694"/>
        <c:scaling>
          <c:orientation val="minMax"/>
        </c:scaling>
        <c:delete val="0"/>
        <c:axPos val="l"/>
        <c:majorGridlines>
          <c:spPr>
            <a:ln w="6480">
              <a:solidFill>
                <a:srgbClr val="B3B3B3"/>
              </a:solidFill>
              <a:round/>
            </a:ln>
          </c:spPr>
        </c:majorGridlines>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99457066"/>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zh-CN"/>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scatterChart>
        <c:scatterStyle val="lineMarker"/>
        <c:varyColors val="0"/>
        <c:ser>
          <c:idx val="0"/>
          <c:order val="0"/>
          <c:tx>
            <c:strRef>
              <c:f>'蛋白质 DW'!$M$31:$M$31</c:f>
              <c:strCache>
                <c:ptCount val="1"/>
                <c:pt idx="0">
                  <c:v>%mg/gDW</c:v>
                </c:pt>
              </c:strCache>
            </c:strRef>
          </c:tx>
          <c:spPr>
            <a:ln w="28800">
              <a:solidFill>
                <a:srgbClr val="004586"/>
              </a:solidFill>
              <a:round/>
            </a:ln>
          </c:spPr>
          <c:marker>
            <c:symbol val="square"/>
            <c:size val="8"/>
            <c:spPr>
              <a:solidFill>
                <a:srgbClr val="004586"/>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'蛋白质 DW'!$H$32:$H$47</c:f>
              <c:numCache>
                <c:formatCode>General</c:formatCode>
                <c:ptCount val="16"/>
                <c:pt idx="0">
                  <c:v>0</c:v>
                </c:pt>
                <c:pt idx="4">
                  <c:v>50</c:v>
                </c:pt>
                <c:pt idx="8">
                  <c:v>200</c:v>
                </c:pt>
                <c:pt idx="12">
                  <c:v>400</c:v>
                </c:pt>
              </c:numCache>
            </c:numRef>
          </c:xVal>
          <c:yVal>
            <c:numRef>
              <c:f>'蛋白质 DW'!$M$32:$M$47</c:f>
              <c:numCache>
                <c:formatCode>General</c:formatCode>
                <c:ptCount val="16"/>
                <c:pt idx="0">
                  <c:v>5.566037735849056</c:v>
                </c:pt>
                <c:pt idx="1">
                  <c:v>4.8113207547169807</c:v>
                </c:pt>
                <c:pt idx="2">
                  <c:v>5.7232704402515715</c:v>
                </c:pt>
                <c:pt idx="3">
                  <c:v>5.5031446540880484</c:v>
                </c:pt>
                <c:pt idx="4">
                  <c:v>6.2893081761006284</c:v>
                </c:pt>
                <c:pt idx="5">
                  <c:v>5.9119496855345899</c:v>
                </c:pt>
                <c:pt idx="6">
                  <c:v>6.0062893081760995</c:v>
                </c:pt>
                <c:pt idx="7">
                  <c:v>4.1194968553459121</c:v>
                </c:pt>
                <c:pt idx="8">
                  <c:v>7.0125786163521999</c:v>
                </c:pt>
                <c:pt idx="9">
                  <c:v>8.4905660377358476</c:v>
                </c:pt>
                <c:pt idx="10">
                  <c:v>8.4276729559748436</c:v>
                </c:pt>
                <c:pt idx="11">
                  <c:v>0</c:v>
                </c:pt>
                <c:pt idx="12">
                  <c:v>5.0943396226415096</c:v>
                </c:pt>
                <c:pt idx="13">
                  <c:v>4.5911949685534585</c:v>
                </c:pt>
                <c:pt idx="14">
                  <c:v>3.3018867924528301</c:v>
                </c:pt>
                <c:pt idx="15">
                  <c:v>4.7798742138364778</c:v>
                </c:pt>
              </c:numCache>
            </c:numRef>
          </c:yVal>
          <c:smooth val="0"/>
          <c:extLst>
            <c:ext xmlns:c16="http://schemas.microsoft.com/office/drawing/2014/chart" uri="{C3380CC4-5D6E-409C-BE32-E72D297353CC}">
              <c16:uniqueId val="{00000000-B184-4BF3-8D0E-24E5CDDCFC49}"/>
            </c:ext>
          </c:extLst>
        </c:ser>
        <c:dLbls>
          <c:showLegendKey val="0"/>
          <c:showVal val="0"/>
          <c:showCatName val="0"/>
          <c:showSerName val="0"/>
          <c:showPercent val="0"/>
          <c:showBubbleSize val="0"/>
        </c:dLbls>
        <c:axId val="98143312"/>
        <c:axId val="22742885"/>
      </c:scatterChart>
      <c:valAx>
        <c:axId val="98143312"/>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22742885"/>
        <c:crosses val="autoZero"/>
        <c:crossBetween val="midCat"/>
      </c:valAx>
      <c:valAx>
        <c:axId val="22742885"/>
        <c:scaling>
          <c:orientation val="minMax"/>
        </c:scaling>
        <c:delete val="0"/>
        <c:axPos val="l"/>
        <c:majorGridlines>
          <c:spPr>
            <a:ln w="6480">
              <a:solidFill>
                <a:srgbClr val="B3B3B3"/>
              </a:solidFill>
              <a:round/>
            </a:ln>
          </c:spPr>
        </c:majorGridlines>
        <c:numFmt formatCode="0.00%"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98143312"/>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zh-CN"/>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400" b="0" strike="noStrike" spc="-1">
                <a:solidFill>
                  <a:srgbClr val="595959"/>
                </a:solidFill>
                <a:latin typeface="Calibri"/>
              </a:defRPr>
            </a:pPr>
            <a:r>
              <a:rPr lang="zh-CN" altLang="en-US" sz="1400" b="0" strike="noStrike" spc="-1">
                <a:solidFill>
                  <a:srgbClr val="595959"/>
                </a:solidFill>
                <a:latin typeface="Calibri"/>
              </a:rPr>
              <a:t>标准曲线</a:t>
            </a:r>
          </a:p>
        </c:rich>
      </c:tx>
      <c:overlay val="0"/>
    </c:title>
    <c:autoTitleDeleted val="0"/>
    <c:plotArea>
      <c:layout/>
      <c:scatterChart>
        <c:scatterStyle val="lineMarker"/>
        <c:varyColors val="0"/>
        <c:ser>
          <c:idx val="0"/>
          <c:order val="0"/>
          <c:tx>
            <c:strRef>
              <c:f>脯氨酸!$B$1:$B$2</c:f>
              <c:strCache>
                <c:ptCount val="2"/>
                <c:pt idx="0">
                  <c:v>标准曲线</c:v>
                </c:pt>
                <c:pt idx="1">
                  <c:v>A520</c:v>
                </c:pt>
              </c:strCache>
            </c:strRef>
          </c:tx>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5B9BD5"/>
                </a:solidFill>
                <a:round/>
              </a:ln>
            </c:spPr>
            <c:trendlineType val="linear"/>
            <c:intercept val="0"/>
            <c:dispRSqr val="1"/>
            <c:dispEq val="1"/>
            <c:trendlineLbl>
              <c:numFmt formatCode="General" sourceLinked="0"/>
            </c:trendlineLbl>
          </c:trendline>
          <c:xVal>
            <c:numRef>
              <c:f>脯氨酸!$A$3:$A$8</c:f>
              <c:numCache>
                <c:formatCode>General</c:formatCode>
                <c:ptCount val="6"/>
                <c:pt idx="0">
                  <c:v>0</c:v>
                </c:pt>
                <c:pt idx="1">
                  <c:v>2</c:v>
                </c:pt>
                <c:pt idx="2">
                  <c:v>4</c:v>
                </c:pt>
                <c:pt idx="3">
                  <c:v>6</c:v>
                </c:pt>
                <c:pt idx="4">
                  <c:v>8</c:v>
                </c:pt>
                <c:pt idx="5">
                  <c:v>10</c:v>
                </c:pt>
              </c:numCache>
            </c:numRef>
          </c:xVal>
          <c:yVal>
            <c:numRef>
              <c:f>脯氨酸!$B$3:$B$8</c:f>
              <c:numCache>
                <c:formatCode>General</c:formatCode>
                <c:ptCount val="6"/>
                <c:pt idx="0">
                  <c:v>0</c:v>
                </c:pt>
                <c:pt idx="1">
                  <c:v>7.4999999999999997E-2</c:v>
                </c:pt>
                <c:pt idx="2">
                  <c:v>0.186</c:v>
                </c:pt>
                <c:pt idx="3">
                  <c:v>0.30399999999999999</c:v>
                </c:pt>
                <c:pt idx="4">
                  <c:v>0.36599999999999999</c:v>
                </c:pt>
                <c:pt idx="5">
                  <c:v>0.439</c:v>
                </c:pt>
              </c:numCache>
            </c:numRef>
          </c:yVal>
          <c:smooth val="0"/>
          <c:extLst>
            <c:ext xmlns:c16="http://schemas.microsoft.com/office/drawing/2014/chart" uri="{C3380CC4-5D6E-409C-BE32-E72D297353CC}">
              <c16:uniqueId val="{00000000-E2A6-4841-B175-7A69D586C323}"/>
            </c:ext>
          </c:extLst>
        </c:ser>
        <c:dLbls>
          <c:showLegendKey val="0"/>
          <c:showVal val="0"/>
          <c:showCatName val="0"/>
          <c:showSerName val="0"/>
          <c:showPercent val="0"/>
          <c:showBubbleSize val="0"/>
        </c:dLbls>
        <c:axId val="59124040"/>
        <c:axId val="88211595"/>
      </c:scatterChart>
      <c:valAx>
        <c:axId val="5912404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zh-CN"/>
          </a:p>
        </c:txPr>
        <c:crossAx val="88211595"/>
        <c:crosses val="autoZero"/>
        <c:crossBetween val="midCat"/>
      </c:valAx>
      <c:valAx>
        <c:axId val="8821159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zh-CN"/>
          </a:p>
        </c:txPr>
        <c:crossAx val="59124040"/>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A520</a:t>
            </a:r>
          </a:p>
        </c:rich>
      </c:tx>
      <c:overlay val="0"/>
    </c:title>
    <c:autoTitleDeleted val="0"/>
    <c:plotArea>
      <c:layout/>
      <c:scatterChart>
        <c:scatterStyle val="lineMarker"/>
        <c:varyColors val="0"/>
        <c:ser>
          <c:idx val="0"/>
          <c:order val="0"/>
          <c:tx>
            <c:strRef>
              <c:f>脯氨酸!$F$2:$F$2</c:f>
              <c:strCache>
                <c:ptCount val="1"/>
                <c:pt idx="0">
                  <c:v>A520</c:v>
                </c:pt>
              </c:strCache>
            </c:strRef>
          </c:tx>
          <c:spPr>
            <a:ln w="19080">
              <a:noFill/>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5B9BD5"/>
                </a:solidFill>
                <a:round/>
              </a:ln>
            </c:spPr>
            <c:trendlineType val="linear"/>
            <c:intercept val="0"/>
            <c:dispRSqr val="1"/>
            <c:dispEq val="1"/>
            <c:trendlineLbl>
              <c:numFmt formatCode="General" sourceLinked="0"/>
            </c:trendlineLbl>
          </c:trendline>
          <c:xVal>
            <c:numRef>
              <c:f>脯氨酸!$D$3:$D$8</c:f>
              <c:numCache>
                <c:formatCode>General</c:formatCode>
                <c:ptCount val="6"/>
                <c:pt idx="0">
                  <c:v>0</c:v>
                </c:pt>
                <c:pt idx="1">
                  <c:v>2</c:v>
                </c:pt>
                <c:pt idx="2">
                  <c:v>4</c:v>
                </c:pt>
                <c:pt idx="3">
                  <c:v>6</c:v>
                </c:pt>
                <c:pt idx="4">
                  <c:v>8</c:v>
                </c:pt>
                <c:pt idx="5">
                  <c:v>10</c:v>
                </c:pt>
              </c:numCache>
            </c:numRef>
          </c:xVal>
          <c:yVal>
            <c:numRef>
              <c:f>脯氨酸!$F$3:$F$8</c:f>
              <c:numCache>
                <c:formatCode>General</c:formatCode>
                <c:ptCount val="6"/>
                <c:pt idx="0">
                  <c:v>0</c:v>
                </c:pt>
                <c:pt idx="1">
                  <c:v>7.5000000000000011E-2</c:v>
                </c:pt>
                <c:pt idx="2">
                  <c:v>0.185</c:v>
                </c:pt>
                <c:pt idx="3">
                  <c:v>0.30299999999999999</c:v>
                </c:pt>
                <c:pt idx="4">
                  <c:v>0.375</c:v>
                </c:pt>
                <c:pt idx="5">
                  <c:v>0.438</c:v>
                </c:pt>
              </c:numCache>
            </c:numRef>
          </c:yVal>
          <c:smooth val="0"/>
          <c:extLst>
            <c:ext xmlns:c16="http://schemas.microsoft.com/office/drawing/2014/chart" uri="{C3380CC4-5D6E-409C-BE32-E72D297353CC}">
              <c16:uniqueId val="{00000000-314D-40C8-8EEF-89DD5562DAB6}"/>
            </c:ext>
          </c:extLst>
        </c:ser>
        <c:dLbls>
          <c:showLegendKey val="0"/>
          <c:showVal val="0"/>
          <c:showCatName val="0"/>
          <c:showSerName val="0"/>
          <c:showPercent val="0"/>
          <c:showBubbleSize val="0"/>
        </c:dLbls>
        <c:axId val="95176308"/>
        <c:axId val="1219956"/>
      </c:scatterChart>
      <c:valAx>
        <c:axId val="9517630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zh-CN"/>
          </a:p>
        </c:txPr>
        <c:crossAx val="1219956"/>
        <c:crosses val="autoZero"/>
        <c:crossBetween val="midCat"/>
      </c:valAx>
      <c:valAx>
        <c:axId val="12199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zh-CN"/>
          </a:p>
        </c:txPr>
        <c:crossAx val="95176308"/>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6.8853279919879801E-2"/>
          <c:y val="4.2043010752688202E-2"/>
          <c:w val="0.69497996995493205"/>
          <c:h val="0.86591397849462404"/>
        </c:manualLayout>
      </c:layout>
      <c:scatterChart>
        <c:scatterStyle val="lineMarker"/>
        <c:varyColors val="0"/>
        <c:ser>
          <c:idx val="0"/>
          <c:order val="0"/>
          <c:tx>
            <c:strRef>
              <c:f>总糖!$P$2:$P$2</c:f>
              <c:strCache>
                <c:ptCount val="1"/>
                <c:pt idx="0">
                  <c:v>A625</c:v>
                </c:pt>
              </c:strCache>
            </c:strRef>
          </c:tx>
          <c:spPr>
            <a:ln w="28800">
              <a:noFill/>
            </a:ln>
          </c:spPr>
          <c:marker>
            <c:symbol val="square"/>
            <c:size val="8"/>
            <c:spPr>
              <a:solidFill>
                <a:srgbClr val="004586"/>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4586"/>
                </a:solidFill>
                <a:round/>
              </a:ln>
            </c:spPr>
            <c:trendlineType val="linear"/>
            <c:dispRSqr val="0"/>
            <c:dispEq val="0"/>
          </c:trendline>
          <c:trendline>
            <c:spPr>
              <a:ln w="6480">
                <a:solidFill>
                  <a:srgbClr val="004586"/>
                </a:solidFill>
                <a:round/>
              </a:ln>
            </c:spPr>
            <c:trendlineType val="linear"/>
            <c:intercept val="0"/>
            <c:dispRSqr val="1"/>
            <c:dispEq val="1"/>
            <c:trendlineLbl>
              <c:numFmt formatCode="General" sourceLinked="0"/>
            </c:trendlineLbl>
          </c:trendline>
          <c:xVal>
            <c:numRef>
              <c:f>总糖!$O$3:$O$9</c:f>
              <c:numCache>
                <c:formatCode>General</c:formatCode>
                <c:ptCount val="7"/>
                <c:pt idx="0">
                  <c:v>0</c:v>
                </c:pt>
                <c:pt idx="1">
                  <c:v>10</c:v>
                </c:pt>
                <c:pt idx="2">
                  <c:v>20</c:v>
                </c:pt>
                <c:pt idx="3">
                  <c:v>40</c:v>
                </c:pt>
                <c:pt idx="4">
                  <c:v>60</c:v>
                </c:pt>
                <c:pt idx="5">
                  <c:v>80</c:v>
                </c:pt>
                <c:pt idx="6">
                  <c:v>100</c:v>
                </c:pt>
              </c:numCache>
            </c:numRef>
          </c:xVal>
          <c:yVal>
            <c:numRef>
              <c:f>总糖!$P$3:$P$9</c:f>
              <c:numCache>
                <c:formatCode>General</c:formatCode>
                <c:ptCount val="7"/>
                <c:pt idx="0">
                  <c:v>0</c:v>
                </c:pt>
                <c:pt idx="1">
                  <c:v>6.7000000000000004E-2</c:v>
                </c:pt>
                <c:pt idx="2">
                  <c:v>0.13700000000000001</c:v>
                </c:pt>
                <c:pt idx="3">
                  <c:v>0.28999999999999998</c:v>
                </c:pt>
                <c:pt idx="4">
                  <c:v>0.45500000000000002</c:v>
                </c:pt>
                <c:pt idx="5">
                  <c:v>0.57199999999999995</c:v>
                </c:pt>
                <c:pt idx="6">
                  <c:v>0.73899999999999999</c:v>
                </c:pt>
              </c:numCache>
            </c:numRef>
          </c:yVal>
          <c:smooth val="0"/>
          <c:extLst>
            <c:ext xmlns:c16="http://schemas.microsoft.com/office/drawing/2014/chart" uri="{C3380CC4-5D6E-409C-BE32-E72D297353CC}">
              <c16:uniqueId val="{00000000-DD85-4896-96AE-C08FB7ABF876}"/>
            </c:ext>
          </c:extLst>
        </c:ser>
        <c:dLbls>
          <c:showLegendKey val="0"/>
          <c:showVal val="0"/>
          <c:showCatName val="0"/>
          <c:showSerName val="0"/>
          <c:showPercent val="0"/>
          <c:showBubbleSize val="0"/>
        </c:dLbls>
        <c:axId val="18944460"/>
        <c:axId val="5245516"/>
      </c:scatterChart>
      <c:valAx>
        <c:axId val="18944460"/>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5245516"/>
        <c:crosses val="autoZero"/>
        <c:crossBetween val="midCat"/>
      </c:valAx>
      <c:valAx>
        <c:axId val="5245516"/>
        <c:scaling>
          <c:orientation val="minMax"/>
        </c:scaling>
        <c:delete val="0"/>
        <c:axPos val="l"/>
        <c:majorGridlines>
          <c:spPr>
            <a:ln w="6480">
              <a:solidFill>
                <a:srgbClr val="B3B3B3"/>
              </a:solidFill>
              <a:round/>
            </a:ln>
          </c:spPr>
        </c:majorGridlines>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18944460"/>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zh-CN"/>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scatterChart>
        <c:scatterStyle val="lineMarker"/>
        <c:varyColors val="0"/>
        <c:ser>
          <c:idx val="0"/>
          <c:order val="0"/>
          <c:tx>
            <c:strRef>
              <c:f>硝态氮!$F$1:$F$1</c:f>
              <c:strCache>
                <c:ptCount val="1"/>
                <c:pt idx="0">
                  <c:v>A</c:v>
                </c:pt>
              </c:strCache>
            </c:strRef>
          </c:tx>
          <c:spPr>
            <a:ln w="28800">
              <a:noFill/>
            </a:ln>
          </c:spPr>
          <c:marker>
            <c:symbol val="square"/>
            <c:size val="8"/>
            <c:spPr>
              <a:solidFill>
                <a:srgbClr val="004586"/>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6480">
                <a:solidFill>
                  <a:srgbClr val="004586"/>
                </a:solidFill>
                <a:round/>
              </a:ln>
            </c:spPr>
            <c:trendlineType val="linear"/>
            <c:intercept val="0"/>
            <c:dispRSqr val="1"/>
            <c:dispEq val="1"/>
            <c:trendlineLbl>
              <c:numFmt formatCode="General" sourceLinked="0"/>
            </c:trendlineLbl>
          </c:trendline>
          <c:xVal>
            <c:numRef>
              <c:f>硝态氮!$E$2:$E$9</c:f>
              <c:numCache>
                <c:formatCode>General</c:formatCode>
                <c:ptCount val="8"/>
                <c:pt idx="0">
                  <c:v>0</c:v>
                </c:pt>
                <c:pt idx="1">
                  <c:v>10</c:v>
                </c:pt>
                <c:pt idx="2">
                  <c:v>20</c:v>
                </c:pt>
                <c:pt idx="3">
                  <c:v>30</c:v>
                </c:pt>
                <c:pt idx="4">
                  <c:v>40</c:v>
                </c:pt>
                <c:pt idx="5">
                  <c:v>60</c:v>
                </c:pt>
                <c:pt idx="6">
                  <c:v>80</c:v>
                </c:pt>
                <c:pt idx="7">
                  <c:v>100</c:v>
                </c:pt>
              </c:numCache>
            </c:numRef>
          </c:xVal>
          <c:yVal>
            <c:numRef>
              <c:f>硝态氮!$F$2:$F$9</c:f>
              <c:numCache>
                <c:formatCode>General</c:formatCode>
                <c:ptCount val="8"/>
                <c:pt idx="0">
                  <c:v>0</c:v>
                </c:pt>
                <c:pt idx="1">
                  <c:v>7.8E-2</c:v>
                </c:pt>
                <c:pt idx="2">
                  <c:v>0.152</c:v>
                </c:pt>
                <c:pt idx="3">
                  <c:v>0.20399999999999999</c:v>
                </c:pt>
                <c:pt idx="4">
                  <c:v>0.29299999999999998</c:v>
                </c:pt>
                <c:pt idx="5">
                  <c:v>0.41899999999999998</c:v>
                </c:pt>
                <c:pt idx="6">
                  <c:v>0.57499999999999996</c:v>
                </c:pt>
                <c:pt idx="7">
                  <c:v>0.68300000000000005</c:v>
                </c:pt>
              </c:numCache>
            </c:numRef>
          </c:yVal>
          <c:smooth val="0"/>
          <c:extLst>
            <c:ext xmlns:c16="http://schemas.microsoft.com/office/drawing/2014/chart" uri="{C3380CC4-5D6E-409C-BE32-E72D297353CC}">
              <c16:uniqueId val="{00000000-A972-4D75-BC91-2374C3237072}"/>
            </c:ext>
          </c:extLst>
        </c:ser>
        <c:dLbls>
          <c:showLegendKey val="0"/>
          <c:showVal val="0"/>
          <c:showCatName val="0"/>
          <c:showSerName val="0"/>
          <c:showPercent val="0"/>
          <c:showBubbleSize val="0"/>
        </c:dLbls>
        <c:axId val="48941150"/>
        <c:axId val="89346938"/>
      </c:scatterChart>
      <c:valAx>
        <c:axId val="48941150"/>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89346938"/>
        <c:crosses val="autoZero"/>
        <c:crossBetween val="midCat"/>
      </c:valAx>
      <c:valAx>
        <c:axId val="89346938"/>
        <c:scaling>
          <c:orientation val="minMax"/>
        </c:scaling>
        <c:delete val="0"/>
        <c:axPos val="l"/>
        <c:majorGridlines>
          <c:spPr>
            <a:ln w="6480">
              <a:solidFill>
                <a:srgbClr val="B3B3B3"/>
              </a:solidFill>
              <a:round/>
            </a:ln>
          </c:spPr>
        </c:majorGridlines>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zh-CN"/>
          </a:p>
        </c:txPr>
        <c:crossAx val="48941150"/>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zh-CN"/>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262</xdr:row>
      <xdr:rowOff>0</xdr:rowOff>
    </xdr:from>
    <xdr:to>
      <xdr:col>5</xdr:col>
      <xdr:colOff>267840</xdr:colOff>
      <xdr:row>289</xdr:row>
      <xdr:rowOff>48960</xdr:rowOff>
    </xdr:to>
    <xdr:pic>
      <xdr:nvPicPr>
        <xdr:cNvPr id="2" name="图像 3"/>
        <xdr:cNvPicPr/>
      </xdr:nvPicPr>
      <xdr:blipFill>
        <a:blip xmlns:r="http://schemas.openxmlformats.org/officeDocument/2006/relationships" r:embed="rId1"/>
        <a:stretch/>
      </xdr:blipFill>
      <xdr:spPr>
        <a:xfrm>
          <a:off x="0" y="58054680"/>
          <a:ext cx="5657040" cy="451440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10080</xdr:colOff>
      <xdr:row>263</xdr:row>
      <xdr:rowOff>67320</xdr:rowOff>
    </xdr:from>
    <xdr:to>
      <xdr:col>6</xdr:col>
      <xdr:colOff>790560</xdr:colOff>
      <xdr:row>290</xdr:row>
      <xdr:rowOff>116280</xdr:rowOff>
    </xdr:to>
    <xdr:pic>
      <xdr:nvPicPr>
        <xdr:cNvPr id="11" name="图像 2"/>
        <xdr:cNvPicPr/>
      </xdr:nvPicPr>
      <xdr:blipFill>
        <a:blip xmlns:r="http://schemas.openxmlformats.org/officeDocument/2006/relationships" r:embed="rId1"/>
        <a:stretch/>
      </xdr:blipFill>
      <xdr:spPr>
        <a:xfrm>
          <a:off x="10080" y="58322520"/>
          <a:ext cx="5657040" cy="45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46800</xdr:colOff>
      <xdr:row>0</xdr:row>
      <xdr:rowOff>11880</xdr:rowOff>
    </xdr:from>
    <xdr:to>
      <xdr:col>16</xdr:col>
      <xdr:colOff>203400</xdr:colOff>
      <xdr:row>18</xdr:row>
      <xdr:rowOff>96840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6480</xdr:colOff>
      <xdr:row>7</xdr:row>
      <xdr:rowOff>142560</xdr:rowOff>
    </xdr:from>
    <xdr:to>
      <xdr:col>14</xdr:col>
      <xdr:colOff>21240</xdr:colOff>
      <xdr:row>26</xdr:row>
      <xdr:rowOff>98280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82080</xdr:colOff>
      <xdr:row>21</xdr:row>
      <xdr:rowOff>36360</xdr:rowOff>
    </xdr:from>
    <xdr:to>
      <xdr:col>25</xdr:col>
      <xdr:colOff>151560</xdr:colOff>
      <xdr:row>38</xdr:row>
      <xdr:rowOff>164160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257</xdr:row>
      <xdr:rowOff>0</xdr:rowOff>
    </xdr:from>
    <xdr:to>
      <xdr:col>6</xdr:col>
      <xdr:colOff>780480</xdr:colOff>
      <xdr:row>284</xdr:row>
      <xdr:rowOff>48960</xdr:rowOff>
    </xdr:to>
    <xdr:pic>
      <xdr:nvPicPr>
        <xdr:cNvPr id="4" name="图像 4"/>
        <xdr:cNvPicPr/>
      </xdr:nvPicPr>
      <xdr:blipFill>
        <a:blip xmlns:r="http://schemas.openxmlformats.org/officeDocument/2006/relationships" r:embed="rId1"/>
        <a:stretch/>
      </xdr:blipFill>
      <xdr:spPr>
        <a:xfrm>
          <a:off x="0" y="57022200"/>
          <a:ext cx="5657040" cy="45144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409680</xdr:colOff>
      <xdr:row>0</xdr:row>
      <xdr:rowOff>0</xdr:rowOff>
    </xdr:from>
    <xdr:to>
      <xdr:col>20</xdr:col>
      <xdr:colOff>180720</xdr:colOff>
      <xdr:row>15</xdr:row>
      <xdr:rowOff>33840</xdr:rowOff>
    </xdr:to>
    <xdr:graphicFrame macro="">
      <xdr:nvGraphicFramePr>
        <xdr:cNvPr id="5"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633600</xdr:colOff>
      <xdr:row>0</xdr:row>
      <xdr:rowOff>0</xdr:rowOff>
    </xdr:from>
    <xdr:to>
      <xdr:col>13</xdr:col>
      <xdr:colOff>404280</xdr:colOff>
      <xdr:row>15</xdr:row>
      <xdr:rowOff>28440</xdr:rowOff>
    </xdr:to>
    <xdr:graphicFrame macro="">
      <xdr:nvGraphicFramePr>
        <xdr:cNvPr id="6"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377</xdr:row>
      <xdr:rowOff>95400</xdr:rowOff>
    </xdr:from>
    <xdr:to>
      <xdr:col>7</xdr:col>
      <xdr:colOff>12960</xdr:colOff>
      <xdr:row>405</xdr:row>
      <xdr:rowOff>27360</xdr:rowOff>
    </xdr:to>
    <xdr:pic>
      <xdr:nvPicPr>
        <xdr:cNvPr id="7" name="图像 1"/>
        <xdr:cNvPicPr/>
      </xdr:nvPicPr>
      <xdr:blipFill>
        <a:blip xmlns:r="http://schemas.openxmlformats.org/officeDocument/2006/relationships" r:embed="rId1"/>
        <a:stretch/>
      </xdr:blipFill>
      <xdr:spPr>
        <a:xfrm>
          <a:off x="0" y="88587000"/>
          <a:ext cx="5702400" cy="45597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263</xdr:row>
      <xdr:rowOff>0</xdr:rowOff>
    </xdr:from>
    <xdr:to>
      <xdr:col>8</xdr:col>
      <xdr:colOff>466725</xdr:colOff>
      <xdr:row>289</xdr:row>
      <xdr:rowOff>57150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416075"/>
          <a:ext cx="5953125" cy="4762500"/>
        </a:xfrm>
        <a:prstGeom prst="rect">
          <a:avLst/>
        </a:prstGeom>
        <a:noFill/>
        <a:ln>
          <a:noFill/>
        </a:ln>
        <a:extLst>
          <a:ext uri="{909E8E84-426E-40DD-AFC4-6F175D3DCCD1}">
            <a14:hiddenFill xmlns:a14="http://schemas.microsoft.com/office/drawing/2010/main">
              <a:solidFill>
                <a:srgbClr xmlns:mc="http://schemas.openxmlformats.org/markup-compatibility/2006" val="008000"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235440</xdr:colOff>
      <xdr:row>19</xdr:row>
      <xdr:rowOff>124200</xdr:rowOff>
    </xdr:from>
    <xdr:to>
      <xdr:col>16</xdr:col>
      <xdr:colOff>167400</xdr:colOff>
      <xdr:row>38</xdr:row>
      <xdr:rowOff>33480</xdr:rowOff>
    </xdr:to>
    <xdr:graphicFrame macro="">
      <xdr:nvGraphicFramePr>
        <xdr:cNvPr id="8"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263</xdr:row>
      <xdr:rowOff>0</xdr:rowOff>
    </xdr:from>
    <xdr:to>
      <xdr:col>6</xdr:col>
      <xdr:colOff>780480</xdr:colOff>
      <xdr:row>290</xdr:row>
      <xdr:rowOff>48960</xdr:rowOff>
    </xdr:to>
    <xdr:pic>
      <xdr:nvPicPr>
        <xdr:cNvPr id="9" name="图像 5"/>
        <xdr:cNvPicPr/>
      </xdr:nvPicPr>
      <xdr:blipFill>
        <a:blip xmlns:r="http://schemas.openxmlformats.org/officeDocument/2006/relationships" r:embed="rId1"/>
        <a:stretch/>
      </xdr:blipFill>
      <xdr:spPr>
        <a:xfrm>
          <a:off x="0" y="58226040"/>
          <a:ext cx="5657040" cy="451440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249120</xdr:colOff>
      <xdr:row>0</xdr:row>
      <xdr:rowOff>0</xdr:rowOff>
    </xdr:from>
    <xdr:to>
      <xdr:col>14</xdr:col>
      <xdr:colOff>318600</xdr:colOff>
      <xdr:row>14</xdr:row>
      <xdr:rowOff>109080</xdr:rowOff>
    </xdr:to>
    <xdr:graphicFrame macro="">
      <xdr:nvGraphicFramePr>
        <xdr:cNvPr id="10"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abSelected="1" topLeftCell="A19" zoomScaleNormal="100" workbookViewId="0">
      <selection activeCell="H22" sqref="H22"/>
    </sheetView>
  </sheetViews>
  <sheetFormatPr defaultRowHeight="14.25"/>
  <cols>
    <col min="1" max="3" width="8.625" customWidth="1"/>
    <col min="4" max="4" width="6.125" customWidth="1"/>
    <col min="5" max="6" width="8.625" customWidth="1"/>
    <col min="7" max="7" width="10.625" customWidth="1"/>
    <col min="8" max="8" width="10.875" customWidth="1"/>
    <col min="9" max="9" width="18.25" customWidth="1"/>
    <col min="10" max="1027" width="8.625" customWidth="1"/>
  </cols>
  <sheetData>
    <row r="1" spans="1:19">
      <c r="A1" s="291" t="s">
        <v>0</v>
      </c>
      <c r="B1" s="291"/>
      <c r="C1" s="291"/>
      <c r="D1" s="292"/>
      <c r="E1" s="291" t="s">
        <v>1</v>
      </c>
      <c r="F1" s="291"/>
      <c r="G1" s="291"/>
      <c r="H1" s="288"/>
      <c r="I1" s="288"/>
      <c r="J1" s="1"/>
      <c r="K1" s="293" t="s">
        <v>2</v>
      </c>
      <c r="L1" s="293"/>
      <c r="M1" s="293"/>
      <c r="N1" s="293"/>
      <c r="O1" s="293"/>
      <c r="P1" s="293"/>
      <c r="Q1" s="293"/>
      <c r="R1" s="293"/>
      <c r="S1" s="293"/>
    </row>
    <row r="2" spans="1:19">
      <c r="A2" s="2" t="s">
        <v>3</v>
      </c>
      <c r="B2" s="3" t="s">
        <v>4</v>
      </c>
      <c r="C2" s="4" t="s">
        <v>5</v>
      </c>
      <c r="D2" s="292"/>
      <c r="E2" s="2" t="s">
        <v>3</v>
      </c>
      <c r="F2" s="3" t="s">
        <v>4</v>
      </c>
      <c r="G2" s="4" t="s">
        <v>5</v>
      </c>
      <c r="H2" s="4"/>
      <c r="I2" s="4"/>
      <c r="J2" s="1"/>
      <c r="K2" s="293"/>
      <c r="L2" s="293"/>
      <c r="M2" s="293"/>
      <c r="N2" s="293"/>
      <c r="O2" s="293"/>
      <c r="P2" s="293"/>
      <c r="Q2" s="293"/>
      <c r="R2" s="293"/>
      <c r="S2" s="293"/>
    </row>
    <row r="3" spans="1:19">
      <c r="A3" s="294">
        <v>0</v>
      </c>
      <c r="B3" s="5">
        <v>1</v>
      </c>
      <c r="C3" s="4">
        <v>0.13900000000000001</v>
      </c>
      <c r="D3" s="292"/>
      <c r="E3" s="294">
        <v>0</v>
      </c>
      <c r="F3" s="5">
        <v>1</v>
      </c>
      <c r="G3" s="4">
        <v>0.624</v>
      </c>
      <c r="H3" s="4"/>
      <c r="I3" s="4"/>
      <c r="J3" s="1"/>
    </row>
    <row r="4" spans="1:19">
      <c r="A4" s="294"/>
      <c r="B4" s="5">
        <v>2</v>
      </c>
      <c r="C4" s="4">
        <v>0.13200000000000001</v>
      </c>
      <c r="D4" s="292"/>
      <c r="E4" s="294"/>
      <c r="F4" s="5">
        <v>2</v>
      </c>
      <c r="G4" s="4">
        <v>0.61099999999999999</v>
      </c>
      <c r="H4" s="4"/>
      <c r="I4" s="4"/>
      <c r="J4" s="1"/>
    </row>
    <row r="5" spans="1:19">
      <c r="A5" s="294"/>
      <c r="B5" s="5">
        <v>3</v>
      </c>
      <c r="C5" s="4">
        <v>0.126</v>
      </c>
      <c r="D5" s="292"/>
      <c r="E5" s="294"/>
      <c r="F5" s="5">
        <v>3</v>
      </c>
      <c r="G5" s="4">
        <v>0.56200000000000006</v>
      </c>
      <c r="H5" s="4"/>
      <c r="I5" s="4"/>
      <c r="J5" s="1"/>
    </row>
    <row r="6" spans="1:19">
      <c r="A6" s="294"/>
      <c r="B6" s="5">
        <v>4</v>
      </c>
      <c r="C6" s="4">
        <v>0.13200000000000001</v>
      </c>
      <c r="D6" s="292"/>
      <c r="E6" s="294"/>
      <c r="F6" s="5">
        <v>4</v>
      </c>
      <c r="G6" s="4">
        <v>0.61</v>
      </c>
      <c r="H6" s="4"/>
      <c r="I6" s="4"/>
      <c r="J6" s="1"/>
    </row>
    <row r="7" spans="1:19">
      <c r="A7" s="294">
        <v>50</v>
      </c>
      <c r="B7" s="6">
        <v>1</v>
      </c>
      <c r="C7" s="4">
        <v>0.13600000000000001</v>
      </c>
      <c r="D7" s="292"/>
      <c r="E7" s="294">
        <v>50</v>
      </c>
      <c r="F7" s="6">
        <v>1</v>
      </c>
      <c r="G7" s="4">
        <v>0.55300000000000005</v>
      </c>
      <c r="H7" s="4"/>
      <c r="I7" s="4"/>
      <c r="J7" s="1"/>
    </row>
    <row r="8" spans="1:19">
      <c r="A8" s="294"/>
      <c r="B8" s="6">
        <v>2</v>
      </c>
      <c r="C8" s="4">
        <v>0.126</v>
      </c>
      <c r="D8" s="292"/>
      <c r="E8" s="292"/>
      <c r="F8" s="6">
        <v>2</v>
      </c>
      <c r="G8" s="4">
        <v>0.54200000000000004</v>
      </c>
      <c r="H8" s="4"/>
      <c r="I8" s="4"/>
      <c r="J8" s="1"/>
    </row>
    <row r="9" spans="1:19">
      <c r="A9" s="294"/>
      <c r="B9" s="6">
        <v>3</v>
      </c>
      <c r="C9" s="4">
        <v>0.14000000000000001</v>
      </c>
      <c r="D9" s="292"/>
      <c r="E9" s="292"/>
      <c r="F9" s="6">
        <v>3</v>
      </c>
      <c r="G9" s="4">
        <v>0.55400000000000005</v>
      </c>
      <c r="H9" s="4"/>
      <c r="I9" s="4"/>
      <c r="J9" s="1"/>
    </row>
    <row r="10" spans="1:19">
      <c r="A10" s="294"/>
      <c r="B10" s="6">
        <v>4</v>
      </c>
      <c r="C10" s="4">
        <v>0.126</v>
      </c>
      <c r="D10" s="292"/>
      <c r="E10" s="292"/>
      <c r="F10" s="6">
        <v>4</v>
      </c>
      <c r="G10" s="4">
        <v>0.54800000000000004</v>
      </c>
      <c r="H10" s="4"/>
      <c r="I10" s="4"/>
      <c r="J10" s="1"/>
    </row>
    <row r="11" spans="1:19">
      <c r="A11" s="294">
        <v>200</v>
      </c>
      <c r="B11" s="7">
        <v>1</v>
      </c>
      <c r="C11" s="4">
        <v>0.11799999999999999</v>
      </c>
      <c r="D11" s="292"/>
      <c r="E11" s="294">
        <v>200</v>
      </c>
      <c r="F11" s="7">
        <v>1</v>
      </c>
      <c r="G11" s="4">
        <v>0.51500000000000001</v>
      </c>
      <c r="H11" s="4"/>
      <c r="I11" s="4"/>
      <c r="J11" s="1"/>
    </row>
    <row r="12" spans="1:19">
      <c r="A12" s="294"/>
      <c r="B12" s="7">
        <v>2</v>
      </c>
      <c r="C12" s="4">
        <v>0.11700000000000001</v>
      </c>
      <c r="D12" s="292"/>
      <c r="E12" s="292"/>
      <c r="F12" s="7">
        <v>2</v>
      </c>
      <c r="G12" s="4">
        <v>0.51600000000000001</v>
      </c>
      <c r="H12" s="4"/>
      <c r="I12" s="4"/>
      <c r="J12" s="1"/>
    </row>
    <row r="13" spans="1:19">
      <c r="A13" s="294"/>
      <c r="B13" s="7">
        <v>3</v>
      </c>
      <c r="C13" s="4">
        <v>0.122</v>
      </c>
      <c r="D13" s="292"/>
      <c r="E13" s="292"/>
      <c r="F13" s="7">
        <v>3</v>
      </c>
      <c r="G13" s="4">
        <v>0.51500000000000001</v>
      </c>
      <c r="H13" s="4"/>
      <c r="I13" s="4"/>
      <c r="J13" s="1"/>
    </row>
    <row r="14" spans="1:19">
      <c r="A14" s="294"/>
      <c r="B14" s="7">
        <v>4</v>
      </c>
      <c r="C14" s="4">
        <v>0.111</v>
      </c>
      <c r="D14" s="292"/>
      <c r="E14" s="292"/>
      <c r="F14" s="7">
        <v>4</v>
      </c>
      <c r="G14" s="4">
        <v>0.49399999999999999</v>
      </c>
      <c r="H14" s="4"/>
      <c r="I14" s="4"/>
      <c r="J14" s="1"/>
    </row>
    <row r="15" spans="1:19">
      <c r="A15" s="294">
        <v>400</v>
      </c>
      <c r="B15" s="3">
        <v>1</v>
      </c>
      <c r="C15" s="4">
        <v>0.114</v>
      </c>
      <c r="D15" s="292"/>
      <c r="E15" s="294">
        <v>400</v>
      </c>
      <c r="F15" s="3">
        <v>1</v>
      </c>
      <c r="G15" s="4">
        <v>0.48899999999999999</v>
      </c>
      <c r="H15" s="4"/>
      <c r="I15" s="4"/>
      <c r="J15" s="1"/>
    </row>
    <row r="16" spans="1:19">
      <c r="A16" s="294"/>
      <c r="B16" s="3">
        <v>2</v>
      </c>
      <c r="C16" s="4">
        <v>0.112</v>
      </c>
      <c r="D16" s="292"/>
      <c r="E16" s="292"/>
      <c r="F16" s="3">
        <v>2</v>
      </c>
      <c r="G16" s="4">
        <v>0.47299999999999998</v>
      </c>
      <c r="H16" s="4"/>
      <c r="I16" s="4"/>
      <c r="J16" s="1"/>
    </row>
    <row r="17" spans="1:11">
      <c r="A17" s="294"/>
      <c r="B17" s="3">
        <v>3</v>
      </c>
      <c r="C17" s="4">
        <v>0.125</v>
      </c>
      <c r="D17" s="292"/>
      <c r="E17" s="292"/>
      <c r="F17" s="3">
        <v>3</v>
      </c>
      <c r="G17" s="4">
        <v>0.495</v>
      </c>
      <c r="H17" s="4"/>
      <c r="I17" s="4"/>
      <c r="J17" s="1"/>
    </row>
    <row r="18" spans="1:11">
      <c r="A18" s="294"/>
      <c r="B18" s="3">
        <v>4</v>
      </c>
      <c r="C18" s="4">
        <v>0.115</v>
      </c>
      <c r="D18" s="292"/>
      <c r="E18" s="292"/>
      <c r="F18" s="3">
        <v>4</v>
      </c>
      <c r="G18" s="4">
        <v>0.49199999999999999</v>
      </c>
      <c r="H18" s="4"/>
      <c r="I18" s="4"/>
      <c r="J18" s="1"/>
    </row>
    <row r="19" spans="1:11">
      <c r="A19" s="8"/>
      <c r="B19" s="8"/>
      <c r="C19" s="8"/>
      <c r="D19" s="8"/>
      <c r="E19" s="8"/>
      <c r="F19" s="8"/>
      <c r="G19" s="8"/>
      <c r="H19" s="8"/>
      <c r="I19" s="8"/>
      <c r="J19" s="8"/>
    </row>
    <row r="20" spans="1:11">
      <c r="A20" s="291" t="s">
        <v>6</v>
      </c>
      <c r="B20" s="291"/>
      <c r="C20" s="291"/>
      <c r="D20" s="1" t="s">
        <v>7</v>
      </c>
      <c r="E20" s="291" t="s">
        <v>8</v>
      </c>
      <c r="F20" s="291"/>
      <c r="G20" s="291"/>
      <c r="H20" s="288"/>
      <c r="I20" s="288"/>
      <c r="J20" s="1" t="s">
        <v>7</v>
      </c>
      <c r="K20" s="9" t="s">
        <v>9</v>
      </c>
    </row>
    <row r="21" spans="1:11">
      <c r="A21" s="2" t="s">
        <v>3</v>
      </c>
      <c r="B21" s="3" t="s">
        <v>4</v>
      </c>
      <c r="C21" s="4" t="s">
        <v>10</v>
      </c>
      <c r="D21" s="10" t="s">
        <v>11</v>
      </c>
      <c r="E21" s="2" t="s">
        <v>3</v>
      </c>
      <c r="F21" s="3" t="s">
        <v>4</v>
      </c>
      <c r="G21" s="4" t="s">
        <v>322</v>
      </c>
      <c r="H21" s="367" t="s">
        <v>323</v>
      </c>
      <c r="I21" s="4" t="s">
        <v>324</v>
      </c>
      <c r="J21" s="10" t="s">
        <v>11</v>
      </c>
      <c r="K21" s="11"/>
    </row>
    <row r="22" spans="1:11">
      <c r="A22" s="294">
        <v>0</v>
      </c>
      <c r="B22" s="5">
        <v>1</v>
      </c>
      <c r="C22" s="4">
        <f t="shared" ref="C22:C37" si="0">G3/85.4</f>
        <v>7.3067915690866502E-3</v>
      </c>
      <c r="D22" s="1"/>
      <c r="E22" s="294">
        <v>0</v>
      </c>
      <c r="F22" s="5">
        <v>1</v>
      </c>
      <c r="G22" s="4">
        <f t="shared" ref="G22:G37" si="1">6.45*0.000001*C3-0.56*0.000001*G3</f>
        <v>5.4711000000000009E-7</v>
      </c>
      <c r="H22" s="367">
        <f>G22*5</f>
        <v>2.7355500000000004E-6</v>
      </c>
      <c r="I22" s="368">
        <f>H22*8*5/0.2</f>
        <v>5.4711000000000007E-4</v>
      </c>
      <c r="J22" s="1"/>
      <c r="K22" s="294">
        <f>STDEV(G22:G25)</f>
        <v>2.1421841463017829E-8</v>
      </c>
    </row>
    <row r="23" spans="1:11">
      <c r="A23" s="294"/>
      <c r="B23" s="5">
        <v>2</v>
      </c>
      <c r="C23" s="4">
        <f t="shared" si="0"/>
        <v>7.1545667447306784E-3</v>
      </c>
      <c r="D23" s="1"/>
      <c r="E23" s="294"/>
      <c r="F23" s="5">
        <v>2</v>
      </c>
      <c r="G23" s="4">
        <f t="shared" si="1"/>
        <v>5.0923999999999997E-7</v>
      </c>
      <c r="H23" s="367">
        <f t="shared" ref="H23:H37" si="2">G23*5</f>
        <v>2.5461999999999999E-6</v>
      </c>
      <c r="I23" s="368">
        <f t="shared" ref="I23:I37" si="3">H23*8*5/0.2</f>
        <v>5.0923999999999989E-4</v>
      </c>
      <c r="J23" s="1"/>
      <c r="K23" s="294">
        <f>STDEV(G23:G26)</f>
        <v>3.1399020685365356E-8</v>
      </c>
    </row>
    <row r="24" spans="1:11">
      <c r="A24" s="294"/>
      <c r="B24" s="5">
        <v>3</v>
      </c>
      <c r="C24" s="4">
        <f t="shared" si="0"/>
        <v>6.5807962529274002E-3</v>
      </c>
      <c r="D24" s="1"/>
      <c r="E24" s="294"/>
      <c r="F24" s="5">
        <v>3</v>
      </c>
      <c r="G24" s="4">
        <f t="shared" si="1"/>
        <v>4.9797999999999991E-7</v>
      </c>
      <c r="H24" s="367">
        <f t="shared" si="2"/>
        <v>2.4898999999999997E-6</v>
      </c>
      <c r="I24" s="368">
        <f t="shared" si="3"/>
        <v>4.9797999999999986E-4</v>
      </c>
      <c r="J24" s="1"/>
      <c r="K24" s="294">
        <f>STDEV(G24:G27)</f>
        <v>3.1406610769072206E-8</v>
      </c>
    </row>
    <row r="25" spans="1:11">
      <c r="A25" s="294"/>
      <c r="B25" s="5">
        <v>4</v>
      </c>
      <c r="C25" s="4">
        <f t="shared" si="0"/>
        <v>7.1428571428571426E-3</v>
      </c>
      <c r="D25" s="1"/>
      <c r="E25" s="294"/>
      <c r="F25" s="5">
        <v>4</v>
      </c>
      <c r="G25" s="4">
        <f t="shared" si="1"/>
        <v>5.0979999999999997E-7</v>
      </c>
      <c r="H25" s="367">
        <f t="shared" si="2"/>
        <v>2.5489999999999997E-6</v>
      </c>
      <c r="I25" s="368">
        <f t="shared" si="3"/>
        <v>5.0979999999999981E-4</v>
      </c>
      <c r="J25" s="1"/>
      <c r="K25" s="294">
        <f>STDEV(G25:G28)</f>
        <v>4.207193641054969E-8</v>
      </c>
    </row>
    <row r="26" spans="1:11">
      <c r="A26" s="294">
        <v>50</v>
      </c>
      <c r="B26" s="6">
        <v>1</v>
      </c>
      <c r="C26" s="4">
        <f t="shared" si="0"/>
        <v>6.4754098360655741E-3</v>
      </c>
      <c r="D26" s="1"/>
      <c r="E26" s="294">
        <v>50</v>
      </c>
      <c r="F26" s="6">
        <v>1</v>
      </c>
      <c r="G26" s="4">
        <f t="shared" si="1"/>
        <v>5.6751999999999999E-7</v>
      </c>
      <c r="H26" s="367">
        <f t="shared" si="2"/>
        <v>2.8375999999999997E-6</v>
      </c>
      <c r="I26" s="368">
        <f t="shared" si="3"/>
        <v>5.6751999999999996E-4</v>
      </c>
      <c r="J26" s="1"/>
      <c r="K26" s="294">
        <f>STDEV(G26:G29)</f>
        <v>4.3207804850512892E-8</v>
      </c>
    </row>
    <row r="27" spans="1:11">
      <c r="A27" s="294"/>
      <c r="B27" s="6">
        <v>2</v>
      </c>
      <c r="C27" s="4">
        <f t="shared" si="0"/>
        <v>6.3466042154566747E-3</v>
      </c>
      <c r="D27" s="1"/>
      <c r="E27" s="294"/>
      <c r="F27" s="6">
        <v>2</v>
      </c>
      <c r="G27" s="4">
        <f t="shared" si="1"/>
        <v>5.091799999999999E-7</v>
      </c>
      <c r="H27" s="367">
        <f t="shared" si="2"/>
        <v>2.5458999999999996E-6</v>
      </c>
      <c r="I27" s="368">
        <f t="shared" si="3"/>
        <v>5.0917999999999981E-4</v>
      </c>
      <c r="J27" s="1"/>
      <c r="K27" s="294"/>
    </row>
    <row r="28" spans="1:11">
      <c r="A28" s="294"/>
      <c r="B28" s="6">
        <v>3</v>
      </c>
      <c r="C28" s="4">
        <f t="shared" si="0"/>
        <v>6.4871194379391098E-3</v>
      </c>
      <c r="D28" s="1"/>
      <c r="E28" s="294"/>
      <c r="F28" s="6">
        <v>3</v>
      </c>
      <c r="G28" s="4">
        <f t="shared" si="1"/>
        <v>5.9276000000000002E-7</v>
      </c>
      <c r="H28" s="367">
        <f t="shared" si="2"/>
        <v>2.9638000000000003E-6</v>
      </c>
      <c r="I28" s="368">
        <f t="shared" si="3"/>
        <v>5.9276000000000001E-4</v>
      </c>
      <c r="J28" s="1"/>
      <c r="K28" s="294"/>
    </row>
    <row r="29" spans="1:11">
      <c r="A29" s="294"/>
      <c r="B29" s="6">
        <v>4</v>
      </c>
      <c r="C29" s="4">
        <f t="shared" si="0"/>
        <v>6.4168618266978927E-3</v>
      </c>
      <c r="D29" s="1"/>
      <c r="E29" s="294"/>
      <c r="F29" s="6">
        <v>4</v>
      </c>
      <c r="G29" s="4">
        <f t="shared" si="1"/>
        <v>5.0581999999999991E-7</v>
      </c>
      <c r="H29" s="367">
        <f t="shared" si="2"/>
        <v>2.5290999999999996E-6</v>
      </c>
      <c r="I29" s="368">
        <f t="shared" si="3"/>
        <v>5.0581999999999992E-4</v>
      </c>
      <c r="J29" s="1"/>
      <c r="K29" s="294"/>
    </row>
    <row r="30" spans="1:11">
      <c r="A30" s="294">
        <v>200</v>
      </c>
      <c r="B30" s="7">
        <v>1</v>
      </c>
      <c r="C30" s="4">
        <f t="shared" si="0"/>
        <v>6.0304449648711945E-3</v>
      </c>
      <c r="D30" s="1"/>
      <c r="E30" s="294">
        <v>200</v>
      </c>
      <c r="F30" s="7">
        <v>1</v>
      </c>
      <c r="G30" s="4">
        <f t="shared" si="1"/>
        <v>4.7269999999999999E-7</v>
      </c>
      <c r="H30" s="367">
        <f t="shared" si="2"/>
        <v>2.3634999999999999E-6</v>
      </c>
      <c r="I30" s="368">
        <f t="shared" si="3"/>
        <v>4.727E-4</v>
      </c>
      <c r="J30" s="1"/>
      <c r="K30" s="294">
        <f>STDEV(G30:G33)</f>
        <v>2.4333668034227795E-8</v>
      </c>
    </row>
    <row r="31" spans="1:11">
      <c r="A31" s="294"/>
      <c r="B31" s="7">
        <v>2</v>
      </c>
      <c r="C31" s="4">
        <f t="shared" si="0"/>
        <v>6.0421545667447302E-3</v>
      </c>
      <c r="D31" s="1"/>
      <c r="E31" s="294"/>
      <c r="F31" s="7">
        <v>2</v>
      </c>
      <c r="G31" s="4">
        <f t="shared" si="1"/>
        <v>4.6569000000000004E-7</v>
      </c>
      <c r="H31" s="367">
        <f t="shared" si="2"/>
        <v>2.3284500000000001E-6</v>
      </c>
      <c r="I31" s="368">
        <f t="shared" si="3"/>
        <v>4.6569E-4</v>
      </c>
      <c r="J31" s="1"/>
      <c r="K31" s="294"/>
    </row>
    <row r="32" spans="1:11">
      <c r="A32" s="294"/>
      <c r="B32" s="7">
        <v>3</v>
      </c>
      <c r="C32" s="4">
        <f t="shared" si="0"/>
        <v>6.0304449648711945E-3</v>
      </c>
      <c r="D32" s="1"/>
      <c r="E32" s="294"/>
      <c r="F32" s="7">
        <v>3</v>
      </c>
      <c r="G32" s="4">
        <f t="shared" si="1"/>
        <v>4.9849999999999997E-7</v>
      </c>
      <c r="H32" s="367">
        <f t="shared" si="2"/>
        <v>2.4924999999999999E-6</v>
      </c>
      <c r="I32" s="368">
        <f t="shared" si="3"/>
        <v>4.9849999999999992E-4</v>
      </c>
      <c r="J32" s="1"/>
      <c r="K32" s="294"/>
    </row>
    <row r="33" spans="1:11">
      <c r="A33" s="294"/>
      <c r="B33" s="7">
        <v>4</v>
      </c>
      <c r="C33" s="4">
        <f t="shared" si="0"/>
        <v>5.7845433255269314E-3</v>
      </c>
      <c r="D33" s="1"/>
      <c r="E33" s="294"/>
      <c r="F33" s="7">
        <v>4</v>
      </c>
      <c r="G33" s="4">
        <f t="shared" si="1"/>
        <v>4.3930999999999998E-7</v>
      </c>
      <c r="H33" s="367">
        <f t="shared" si="2"/>
        <v>2.1965499999999997E-6</v>
      </c>
      <c r="I33" s="368">
        <f t="shared" si="3"/>
        <v>4.3930999999999994E-4</v>
      </c>
      <c r="J33" s="1"/>
      <c r="K33" s="294"/>
    </row>
    <row r="34" spans="1:11">
      <c r="A34" s="294">
        <v>400</v>
      </c>
      <c r="B34" s="3">
        <v>1</v>
      </c>
      <c r="C34" s="4">
        <f t="shared" si="0"/>
        <v>5.72599531615925E-3</v>
      </c>
      <c r="D34" s="1"/>
      <c r="E34" s="294">
        <v>400</v>
      </c>
      <c r="F34" s="3">
        <v>1</v>
      </c>
      <c r="G34" s="4">
        <f t="shared" si="1"/>
        <v>4.6146000000000006E-7</v>
      </c>
      <c r="H34" s="367">
        <f t="shared" si="2"/>
        <v>2.3073000000000003E-6</v>
      </c>
      <c r="I34" s="368">
        <f t="shared" si="3"/>
        <v>4.6146000000000007E-4</v>
      </c>
      <c r="J34" s="1"/>
      <c r="K34" s="294">
        <f>STDEV(G34:G37)</f>
        <v>3.3844549044122312E-8</v>
      </c>
    </row>
    <row r="35" spans="1:11">
      <c r="A35" s="294"/>
      <c r="B35" s="3">
        <v>2</v>
      </c>
      <c r="C35" s="4">
        <f t="shared" si="0"/>
        <v>5.5386416861826692E-3</v>
      </c>
      <c r="D35" s="1"/>
      <c r="E35" s="294"/>
      <c r="F35" s="3">
        <v>2</v>
      </c>
      <c r="G35" s="4">
        <f t="shared" si="1"/>
        <v>4.5752000000000004E-7</v>
      </c>
      <c r="H35" s="367">
        <f t="shared" si="2"/>
        <v>2.2876000000000003E-6</v>
      </c>
      <c r="I35" s="368">
        <f t="shared" si="3"/>
        <v>4.5752000000000005E-4</v>
      </c>
      <c r="J35" s="1"/>
      <c r="K35" s="294"/>
    </row>
    <row r="36" spans="1:11">
      <c r="A36" s="294"/>
      <c r="B36" s="3">
        <v>3</v>
      </c>
      <c r="C36" s="4">
        <f t="shared" si="0"/>
        <v>5.7962529274004681E-3</v>
      </c>
      <c r="D36" s="1"/>
      <c r="E36" s="294"/>
      <c r="F36" s="3">
        <v>3</v>
      </c>
      <c r="G36" s="4">
        <f t="shared" si="1"/>
        <v>5.2905000000000004E-7</v>
      </c>
      <c r="H36" s="367">
        <f t="shared" si="2"/>
        <v>2.6452500000000002E-6</v>
      </c>
      <c r="I36" s="368">
        <f t="shared" si="3"/>
        <v>5.2904999999999998E-4</v>
      </c>
      <c r="J36" s="1"/>
      <c r="K36" s="294"/>
    </row>
    <row r="37" spans="1:11">
      <c r="A37" s="294"/>
      <c r="B37" s="3">
        <v>4</v>
      </c>
      <c r="C37" s="4">
        <f t="shared" si="0"/>
        <v>5.761124121779859E-3</v>
      </c>
      <c r="D37" s="1"/>
      <c r="E37" s="294"/>
      <c r="F37" s="3">
        <v>4</v>
      </c>
      <c r="G37" s="4">
        <f t="shared" si="1"/>
        <v>4.6623000000000001E-7</v>
      </c>
      <c r="H37" s="367">
        <f t="shared" si="2"/>
        <v>2.3311500000000001E-6</v>
      </c>
      <c r="I37" s="368">
        <f t="shared" si="3"/>
        <v>4.6623000000000004E-4</v>
      </c>
      <c r="J37" s="1"/>
      <c r="K37" s="294"/>
    </row>
    <row r="38" spans="1:11">
      <c r="A38" s="8"/>
      <c r="B38" s="8"/>
      <c r="C38" s="8"/>
      <c r="D38" s="8"/>
      <c r="E38" s="8"/>
      <c r="F38" s="8"/>
      <c r="G38" s="8"/>
      <c r="H38" s="8"/>
      <c r="I38" s="8"/>
      <c r="J38" s="8"/>
    </row>
    <row r="39" spans="1:11">
      <c r="C39">
        <v>5.4711000000000009E-7</v>
      </c>
      <c r="D39">
        <v>2.1421841463017829E-8</v>
      </c>
      <c r="E39">
        <f>D39/C39/2</f>
        <v>1.9577270990310747E-2</v>
      </c>
    </row>
    <row r="40" spans="1:11">
      <c r="C40">
        <v>5.0923999999999997E-7</v>
      </c>
      <c r="D40">
        <v>2.1421841463017829E-8</v>
      </c>
      <c r="E40">
        <f t="shared" ref="E40:E54" si="4">D40/C40/2</f>
        <v>2.1033148871865751E-2</v>
      </c>
    </row>
    <row r="41" spans="1:11">
      <c r="C41">
        <v>4.9797999999999991E-7</v>
      </c>
      <c r="D41">
        <v>2.1421841463017829E-8</v>
      </c>
      <c r="E41">
        <f t="shared" si="4"/>
        <v>2.1508736759526321E-2</v>
      </c>
    </row>
    <row r="42" spans="1:11">
      <c r="C42">
        <v>5.0979999999999997E-7</v>
      </c>
      <c r="D42">
        <v>2.1421841463017829E-8</v>
      </c>
      <c r="E42">
        <f t="shared" si="4"/>
        <v>2.1010044589072019E-2</v>
      </c>
    </row>
    <row r="43" spans="1:11">
      <c r="C43">
        <v>5.6751999999999999E-7</v>
      </c>
      <c r="D43">
        <v>4.3207804850512892E-8</v>
      </c>
      <c r="E43">
        <f t="shared" si="4"/>
        <v>3.8067208953440311E-2</v>
      </c>
    </row>
    <row r="44" spans="1:11">
      <c r="C44">
        <v>5.091799999999999E-7</v>
      </c>
      <c r="D44">
        <v>4.3207804850512892E-8</v>
      </c>
      <c r="E44">
        <f t="shared" si="4"/>
        <v>4.2428811864677424E-2</v>
      </c>
    </row>
    <row r="45" spans="1:11">
      <c r="C45">
        <v>5.9276000000000002E-7</v>
      </c>
      <c r="D45">
        <v>4.3207804850512892E-8</v>
      </c>
      <c r="E45">
        <f t="shared" si="4"/>
        <v>3.6446289265902633E-2</v>
      </c>
    </row>
    <row r="46" spans="1:11">
      <c r="C46">
        <v>5.0581999999999991E-7</v>
      </c>
      <c r="D46">
        <v>4.3207804850512892E-8</v>
      </c>
      <c r="E46">
        <f t="shared" si="4"/>
        <v>4.2710652851323493E-2</v>
      </c>
    </row>
    <row r="47" spans="1:11">
      <c r="C47">
        <v>4.7269999999999999E-7</v>
      </c>
      <c r="D47">
        <v>2.4333668034227795E-8</v>
      </c>
      <c r="E47">
        <f t="shared" si="4"/>
        <v>2.5739018441112541E-2</v>
      </c>
    </row>
    <row r="48" spans="1:11">
      <c r="C48">
        <v>4.6569000000000004E-7</v>
      </c>
      <c r="D48">
        <v>2.4333668034227795E-8</v>
      </c>
      <c r="E48">
        <f t="shared" si="4"/>
        <v>2.6126466140810187E-2</v>
      </c>
    </row>
    <row r="49" spans="3:5">
      <c r="C49">
        <v>4.9849999999999997E-7</v>
      </c>
      <c r="D49">
        <v>2.4333668034227795E-8</v>
      </c>
      <c r="E49">
        <f t="shared" si="4"/>
        <v>2.4406888700328783E-2</v>
      </c>
    </row>
    <row r="50" spans="3:5">
      <c r="C50">
        <v>4.3930999999999998E-7</v>
      </c>
      <c r="D50">
        <v>2.4333668034227795E-8</v>
      </c>
      <c r="E50">
        <f t="shared" si="4"/>
        <v>2.7695326801379205E-2</v>
      </c>
    </row>
    <row r="51" spans="3:5">
      <c r="C51">
        <v>4.6146000000000006E-7</v>
      </c>
      <c r="D51">
        <v>3.3844549044122312E-8</v>
      </c>
      <c r="E51">
        <f t="shared" si="4"/>
        <v>3.6671162228711383E-2</v>
      </c>
    </row>
    <row r="52" spans="3:5">
      <c r="C52">
        <v>4.5752000000000004E-7</v>
      </c>
      <c r="D52">
        <v>3.3844549044122312E-8</v>
      </c>
      <c r="E52">
        <f t="shared" si="4"/>
        <v>3.6986961273957758E-2</v>
      </c>
    </row>
    <row r="53" spans="3:5">
      <c r="C53">
        <v>5.2905000000000004E-7</v>
      </c>
      <c r="D53">
        <v>3.3844549044122312E-8</v>
      </c>
      <c r="E53">
        <f t="shared" si="4"/>
        <v>3.1986153524357158E-2</v>
      </c>
    </row>
    <row r="54" spans="3:5">
      <c r="C54">
        <v>4.6623000000000001E-7</v>
      </c>
      <c r="D54">
        <v>3.3844549044122312E-8</v>
      </c>
      <c r="E54">
        <f t="shared" si="4"/>
        <v>3.6295979499519883E-2</v>
      </c>
    </row>
  </sheetData>
  <mergeCells count="26">
    <mergeCell ref="A34:A37"/>
    <mergeCell ref="E34:E37"/>
    <mergeCell ref="K34:K37"/>
    <mergeCell ref="A26:A29"/>
    <mergeCell ref="E26:E29"/>
    <mergeCell ref="K26:K29"/>
    <mergeCell ref="A30:A33"/>
    <mergeCell ref="E30:E33"/>
    <mergeCell ref="K30:K33"/>
    <mergeCell ref="A20:C20"/>
    <mergeCell ref="E20:G20"/>
    <mergeCell ref="A22:A25"/>
    <mergeCell ref="E22:E25"/>
    <mergeCell ref="K22:K25"/>
    <mergeCell ref="A1:C1"/>
    <mergeCell ref="D1:D18"/>
    <mergeCell ref="E1:G1"/>
    <mergeCell ref="K1:S2"/>
    <mergeCell ref="A3:A6"/>
    <mergeCell ref="E3:E6"/>
    <mergeCell ref="A7:A10"/>
    <mergeCell ref="E7:E10"/>
    <mergeCell ref="A11:A14"/>
    <mergeCell ref="E11:E14"/>
    <mergeCell ref="A15:A18"/>
    <mergeCell ref="E15:E18"/>
  </mergeCells>
  <phoneticPr fontId="16" type="noConversion"/>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3" zoomScaleNormal="100" workbookViewId="0">
      <selection activeCell="K19" sqref="K19:K34"/>
    </sheetView>
  </sheetViews>
  <sheetFormatPr defaultRowHeight="14.25"/>
  <cols>
    <col min="1" max="1" width="15.125" customWidth="1"/>
    <col min="2" max="2" width="11" customWidth="1"/>
    <col min="3" max="3" width="29" customWidth="1"/>
    <col min="4" max="4" width="16.5" customWidth="1"/>
    <col min="5" max="5" width="15" customWidth="1"/>
    <col min="6" max="1025" width="11" customWidth="1"/>
  </cols>
  <sheetData>
    <row r="1" spans="1:6">
      <c r="A1" s="366" t="s">
        <v>123</v>
      </c>
      <c r="B1" s="366"/>
      <c r="C1" s="325" t="s">
        <v>258</v>
      </c>
      <c r="E1" t="s">
        <v>259</v>
      </c>
      <c r="F1" s="9" t="s">
        <v>260</v>
      </c>
    </row>
    <row r="2" spans="1:6">
      <c r="A2" t="s">
        <v>261</v>
      </c>
      <c r="B2" s="9" t="s">
        <v>262</v>
      </c>
      <c r="C2" s="325"/>
      <c r="E2">
        <v>0</v>
      </c>
      <c r="F2">
        <v>0</v>
      </c>
    </row>
    <row r="3" spans="1:6">
      <c r="A3">
        <v>0</v>
      </c>
      <c r="B3">
        <v>0</v>
      </c>
      <c r="C3">
        <v>0</v>
      </c>
      <c r="E3">
        <v>10</v>
      </c>
      <c r="F3">
        <v>7.8E-2</v>
      </c>
    </row>
    <row r="4" spans="1:6">
      <c r="A4">
        <v>10</v>
      </c>
      <c r="B4">
        <v>0.08</v>
      </c>
      <c r="C4">
        <v>7.8E-2</v>
      </c>
      <c r="E4">
        <v>20</v>
      </c>
      <c r="F4">
        <v>0.152</v>
      </c>
    </row>
    <row r="5" spans="1:6">
      <c r="A5">
        <v>20</v>
      </c>
      <c r="B5">
        <v>0.161</v>
      </c>
      <c r="C5">
        <v>0.152</v>
      </c>
      <c r="E5">
        <v>30</v>
      </c>
      <c r="F5">
        <v>0.20399999999999999</v>
      </c>
    </row>
    <row r="6" spans="1:6">
      <c r="A6">
        <v>30</v>
      </c>
      <c r="B6">
        <v>0.19600000000000001</v>
      </c>
      <c r="C6">
        <v>0.20399999999999999</v>
      </c>
      <c r="E6">
        <v>40</v>
      </c>
      <c r="F6">
        <v>0.29299999999999998</v>
      </c>
    </row>
    <row r="7" spans="1:6">
      <c r="A7">
        <v>40</v>
      </c>
      <c r="B7">
        <v>0.28999999999999998</v>
      </c>
      <c r="C7">
        <v>0.29299999999999998</v>
      </c>
      <c r="E7">
        <v>60</v>
      </c>
      <c r="F7">
        <v>0.41899999999999998</v>
      </c>
    </row>
    <row r="8" spans="1:6">
      <c r="A8">
        <v>60</v>
      </c>
      <c r="B8">
        <v>0.41899999999999998</v>
      </c>
      <c r="C8">
        <v>0.41899999999999998</v>
      </c>
      <c r="E8">
        <v>80</v>
      </c>
      <c r="F8">
        <v>0.57499999999999996</v>
      </c>
    </row>
    <row r="9" spans="1:6">
      <c r="A9">
        <v>80</v>
      </c>
      <c r="B9">
        <v>0.57199999999999995</v>
      </c>
      <c r="C9">
        <v>0.57499999999999996</v>
      </c>
      <c r="E9">
        <v>100</v>
      </c>
      <c r="F9">
        <v>0.68300000000000005</v>
      </c>
    </row>
    <row r="10" spans="1:6">
      <c r="A10">
        <v>100</v>
      </c>
      <c r="B10">
        <v>0.71299999999999997</v>
      </c>
      <c r="C10">
        <v>0.68300000000000005</v>
      </c>
    </row>
    <row r="13" spans="1:6">
      <c r="A13" s="9" t="s">
        <v>263</v>
      </c>
      <c r="C13" s="198">
        <v>7.0043478260870002E-3</v>
      </c>
    </row>
    <row r="14" spans="1:6">
      <c r="A14" s="9" t="s">
        <v>264</v>
      </c>
    </row>
    <row r="17" spans="1:11">
      <c r="A17" s="291" t="s">
        <v>265</v>
      </c>
      <c r="B17" s="291"/>
      <c r="C17" s="291"/>
      <c r="D17" s="131"/>
      <c r="E17" s="325" t="s">
        <v>266</v>
      </c>
      <c r="F17" s="325" t="s">
        <v>156</v>
      </c>
      <c r="G17" s="325" t="s">
        <v>157</v>
      </c>
      <c r="H17" s="325" t="s">
        <v>158</v>
      </c>
      <c r="I17" s="325" t="s">
        <v>9</v>
      </c>
      <c r="J17" s="365" t="s">
        <v>320</v>
      </c>
      <c r="K17" s="365" t="s">
        <v>321</v>
      </c>
    </row>
    <row r="18" spans="1:11">
      <c r="A18" s="2" t="s">
        <v>3</v>
      </c>
      <c r="B18" s="3" t="s">
        <v>4</v>
      </c>
      <c r="C18" s="4" t="s">
        <v>5</v>
      </c>
      <c r="D18" s="132" t="s">
        <v>161</v>
      </c>
      <c r="E18" s="325"/>
      <c r="F18" s="325"/>
      <c r="G18" s="325"/>
      <c r="H18" s="325"/>
      <c r="I18" s="325"/>
      <c r="J18" s="365"/>
      <c r="K18" s="365"/>
    </row>
    <row r="19" spans="1:11">
      <c r="A19" s="294">
        <v>0</v>
      </c>
      <c r="B19" s="5">
        <v>1</v>
      </c>
      <c r="C19" s="5">
        <v>0.18</v>
      </c>
      <c r="D19" s="132">
        <f t="shared" ref="D19:D34" si="0">C19/0.007004347826087</f>
        <v>25.698324022346206</v>
      </c>
      <c r="E19">
        <v>25</v>
      </c>
      <c r="F19" s="133">
        <v>0.5</v>
      </c>
      <c r="G19">
        <f t="shared" ref="G19:G34" si="1">D19*E19/F19</f>
        <v>1284.9162011173103</v>
      </c>
      <c r="H19" s="134">
        <f t="shared" ref="H19:H34" si="2">G19/1000</f>
        <v>1.2849162011173103</v>
      </c>
      <c r="I19" s="294">
        <f>STDEV(H19:H22)</f>
        <v>0.32967745115343172</v>
      </c>
      <c r="J19" s="365">
        <f>STDEV(H20:H22)/SQRT(3)</f>
        <v>0.14282794126404019</v>
      </c>
      <c r="K19">
        <f>J19/H19</f>
        <v>0.11115739776636242</v>
      </c>
    </row>
    <row r="20" spans="1:11">
      <c r="A20" s="294"/>
      <c r="B20" s="5">
        <v>2</v>
      </c>
      <c r="C20" s="5">
        <v>0.27200000000000002</v>
      </c>
      <c r="D20">
        <f t="shared" si="0"/>
        <v>38.833022967100938</v>
      </c>
      <c r="E20">
        <v>25</v>
      </c>
      <c r="F20" s="133">
        <v>0.5</v>
      </c>
      <c r="G20">
        <f t="shared" si="1"/>
        <v>1941.6511483550469</v>
      </c>
      <c r="H20" s="134">
        <f t="shared" si="2"/>
        <v>1.9416511483550469</v>
      </c>
      <c r="I20" s="294"/>
      <c r="J20" s="365"/>
      <c r="K20">
        <f>J19/H20</f>
        <v>7.3560042639504539E-2</v>
      </c>
    </row>
    <row r="21" spans="1:11">
      <c r="A21" s="294"/>
      <c r="B21" s="5">
        <v>3</v>
      </c>
      <c r="C21" s="5">
        <v>0.27400000000000002</v>
      </c>
      <c r="D21">
        <f t="shared" si="0"/>
        <v>39.118559900682563</v>
      </c>
      <c r="E21">
        <v>25</v>
      </c>
      <c r="F21" s="133">
        <v>0.5</v>
      </c>
      <c r="G21">
        <f t="shared" si="1"/>
        <v>1955.9279950341281</v>
      </c>
      <c r="H21" s="134">
        <f t="shared" si="2"/>
        <v>1.9559279950341282</v>
      </c>
      <c r="I21" s="294"/>
      <c r="J21" s="365"/>
      <c r="K21">
        <f>J19/H21</f>
        <v>7.3023108021697924E-2</v>
      </c>
    </row>
    <row r="22" spans="1:11">
      <c r="A22" s="294"/>
      <c r="B22" s="5">
        <v>4</v>
      </c>
      <c r="C22" s="5">
        <v>0.21299999999999999</v>
      </c>
      <c r="D22">
        <f t="shared" si="0"/>
        <v>30.409683426443014</v>
      </c>
      <c r="E22">
        <v>25</v>
      </c>
      <c r="F22" s="133">
        <v>0.5</v>
      </c>
      <c r="G22">
        <f t="shared" si="1"/>
        <v>1520.4841713221506</v>
      </c>
      <c r="H22" s="134">
        <f t="shared" si="2"/>
        <v>1.5204841713221506</v>
      </c>
      <c r="I22" s="294"/>
      <c r="J22" s="365"/>
      <c r="K22">
        <f>J19/H22</f>
        <v>9.3935829098334436E-2</v>
      </c>
    </row>
    <row r="23" spans="1:11">
      <c r="A23" s="294">
        <v>50</v>
      </c>
      <c r="B23" s="6">
        <v>1</v>
      </c>
      <c r="C23" s="136">
        <v>0.17100000000000001</v>
      </c>
      <c r="D23">
        <f t="shared" si="0"/>
        <v>24.413407821228901</v>
      </c>
      <c r="E23">
        <v>25</v>
      </c>
      <c r="F23" s="133">
        <v>0.5</v>
      </c>
      <c r="G23">
        <f t="shared" si="1"/>
        <v>1220.6703910614451</v>
      </c>
      <c r="H23" s="100">
        <f t="shared" si="2"/>
        <v>1.2206703910614451</v>
      </c>
      <c r="I23" s="294">
        <f>STDEV(H23:H25)</f>
        <v>9.8482650111984066E-2</v>
      </c>
      <c r="J23" s="365">
        <f>STDEV(H23:H25)/SQRT(3)</f>
        <v>5.685898455266173E-2</v>
      </c>
      <c r="K23">
        <f>J23/H23</f>
        <v>4.6580129221631628E-2</v>
      </c>
    </row>
    <row r="24" spans="1:11">
      <c r="A24" s="294"/>
      <c r="B24" s="6">
        <v>2</v>
      </c>
      <c r="C24" s="136">
        <v>0.17599999999999999</v>
      </c>
      <c r="D24">
        <f t="shared" si="0"/>
        <v>25.127250155182956</v>
      </c>
      <c r="E24">
        <v>25</v>
      </c>
      <c r="F24" s="133">
        <v>0.5</v>
      </c>
      <c r="G24">
        <f t="shared" si="1"/>
        <v>1256.3625077591478</v>
      </c>
      <c r="H24" s="100">
        <f t="shared" si="2"/>
        <v>1.2563625077591478</v>
      </c>
      <c r="I24" s="294"/>
      <c r="J24" s="365"/>
      <c r="K24">
        <f>J23/H24</f>
        <v>4.5256830096017109E-2</v>
      </c>
    </row>
    <row r="25" spans="1:11">
      <c r="A25" s="294"/>
      <c r="B25" s="6">
        <v>3</v>
      </c>
      <c r="C25" s="136">
        <v>0.19700000000000001</v>
      </c>
      <c r="D25">
        <f t="shared" si="0"/>
        <v>28.125387957790018</v>
      </c>
      <c r="E25">
        <v>25</v>
      </c>
      <c r="F25" s="133">
        <v>0.5</v>
      </c>
      <c r="G25">
        <f t="shared" si="1"/>
        <v>1406.2693978895009</v>
      </c>
      <c r="H25" s="100">
        <f t="shared" si="2"/>
        <v>1.4062693978895009</v>
      </c>
      <c r="I25" s="294"/>
      <c r="J25" s="365"/>
      <c r="K25">
        <f>J23/H25</f>
        <v>4.0432497953802084E-2</v>
      </c>
    </row>
    <row r="26" spans="1:11">
      <c r="A26" s="294"/>
      <c r="B26" s="6">
        <v>4</v>
      </c>
      <c r="C26" s="138" t="s">
        <v>134</v>
      </c>
      <c r="D26" t="e">
        <f t="shared" si="0"/>
        <v>#VALUE!</v>
      </c>
      <c r="E26">
        <v>25</v>
      </c>
      <c r="F26" s="133">
        <v>0.5</v>
      </c>
      <c r="G26" t="e">
        <f t="shared" si="1"/>
        <v>#VALUE!</v>
      </c>
      <c r="H26" s="100" t="e">
        <f t="shared" si="2"/>
        <v>#VALUE!</v>
      </c>
      <c r="I26" s="294"/>
      <c r="J26" s="365"/>
      <c r="K26" t="e">
        <f>J23/H26</f>
        <v>#VALUE!</v>
      </c>
    </row>
    <row r="27" spans="1:11">
      <c r="A27" s="294">
        <v>200</v>
      </c>
      <c r="B27" s="7">
        <v>1</v>
      </c>
      <c r="C27" s="6">
        <v>8.8999999999999996E-2</v>
      </c>
      <c r="D27">
        <f t="shared" si="0"/>
        <v>12.706393544382291</v>
      </c>
      <c r="E27">
        <v>25</v>
      </c>
      <c r="F27" s="133">
        <v>0.5</v>
      </c>
      <c r="G27">
        <f t="shared" si="1"/>
        <v>635.31967721911451</v>
      </c>
      <c r="H27" s="134">
        <f t="shared" si="2"/>
        <v>0.63531967721911453</v>
      </c>
      <c r="I27" s="294">
        <f>STDEV(H27:H30)</f>
        <v>4.0117261732051164E-2</v>
      </c>
      <c r="J27" s="365">
        <f>STDEV(H28:H30)/SQRT(3)</f>
        <v>1.4473778005054661E-2</v>
      </c>
      <c r="K27">
        <f>J27/H27</f>
        <v>2.2781882135948419E-2</v>
      </c>
    </row>
    <row r="28" spans="1:11">
      <c r="A28" s="294"/>
      <c r="B28" s="7">
        <v>2</v>
      </c>
      <c r="C28" s="6">
        <v>8.3000000000000004E-2</v>
      </c>
      <c r="D28">
        <f t="shared" si="0"/>
        <v>11.849782743637419</v>
      </c>
      <c r="E28">
        <v>25</v>
      </c>
      <c r="F28" s="133">
        <v>0.5</v>
      </c>
      <c r="G28">
        <f t="shared" si="1"/>
        <v>592.489137181871</v>
      </c>
      <c r="H28" s="134">
        <f t="shared" si="2"/>
        <v>0.59248913718187102</v>
      </c>
      <c r="I28" s="294"/>
      <c r="J28" s="365"/>
      <c r="K28">
        <f>J27/H28</f>
        <v>2.4428765181920588E-2</v>
      </c>
    </row>
    <row r="29" spans="1:11">
      <c r="A29" s="294"/>
      <c r="B29" s="7">
        <v>3</v>
      </c>
      <c r="C29" s="6">
        <v>7.9000000000000001E-2</v>
      </c>
      <c r="D29">
        <f t="shared" si="0"/>
        <v>11.27870887647417</v>
      </c>
      <c r="E29">
        <v>25</v>
      </c>
      <c r="F29" s="133">
        <v>0.5</v>
      </c>
      <c r="G29">
        <f t="shared" si="1"/>
        <v>563.93544382370851</v>
      </c>
      <c r="H29" s="134">
        <f t="shared" si="2"/>
        <v>0.56393544382370853</v>
      </c>
      <c r="I29" s="294"/>
      <c r="J29" s="365"/>
      <c r="K29">
        <f>J27/H29</f>
        <v>2.5665664684802643E-2</v>
      </c>
    </row>
    <row r="30" spans="1:11">
      <c r="A30" s="294"/>
      <c r="B30" s="7">
        <v>4</v>
      </c>
      <c r="C30" s="6">
        <v>7.5999999999999998E-2</v>
      </c>
      <c r="D30">
        <f t="shared" si="0"/>
        <v>10.850403476101732</v>
      </c>
      <c r="E30">
        <v>25</v>
      </c>
      <c r="F30" s="133">
        <v>0.5</v>
      </c>
      <c r="G30">
        <f t="shared" si="1"/>
        <v>542.52017380508664</v>
      </c>
      <c r="H30" s="134">
        <f t="shared" si="2"/>
        <v>0.54252017380508666</v>
      </c>
      <c r="I30" s="294"/>
      <c r="J30" s="365"/>
      <c r="K30">
        <f>J27/H30</f>
        <v>2.6678783027623804E-2</v>
      </c>
    </row>
    <row r="31" spans="1:11">
      <c r="A31" s="294">
        <v>400</v>
      </c>
      <c r="B31" s="3">
        <v>1</v>
      </c>
      <c r="C31" s="136">
        <v>5.8000000000000003E-2</v>
      </c>
      <c r="D31">
        <f t="shared" si="0"/>
        <v>8.2805710738671117</v>
      </c>
      <c r="E31">
        <v>25</v>
      </c>
      <c r="F31" s="133">
        <v>0.5</v>
      </c>
      <c r="G31">
        <f t="shared" si="1"/>
        <v>414.0285536933556</v>
      </c>
      <c r="H31" s="100">
        <f t="shared" si="2"/>
        <v>0.41402855369335562</v>
      </c>
      <c r="I31" s="294">
        <f>STDEV(H31:H34)</f>
        <v>9.0670154006811984E-2</v>
      </c>
      <c r="J31" s="365">
        <f>STDEV(H32:H34)/SQRT(3)</f>
        <v>5.2348437823297969E-2</v>
      </c>
      <c r="K31">
        <f>I31/H31</f>
        <v>0.21899492969261619</v>
      </c>
    </row>
    <row r="32" spans="1:11">
      <c r="A32" s="294"/>
      <c r="B32" s="3">
        <v>2</v>
      </c>
      <c r="C32" s="136">
        <v>0.08</v>
      </c>
      <c r="D32">
        <f t="shared" si="0"/>
        <v>11.421477343264982</v>
      </c>
      <c r="E32">
        <v>25</v>
      </c>
      <c r="F32" s="133">
        <v>0.5</v>
      </c>
      <c r="G32">
        <f t="shared" si="1"/>
        <v>571.07386716324913</v>
      </c>
      <c r="H32" s="100">
        <f t="shared" si="2"/>
        <v>0.57107386716324915</v>
      </c>
      <c r="I32" s="294"/>
      <c r="J32" s="365"/>
      <c r="K32">
        <f>J31/H32</f>
        <v>9.1666666666666896E-2</v>
      </c>
    </row>
    <row r="33" spans="1:11">
      <c r="A33" s="294"/>
      <c r="B33" s="3">
        <v>3</v>
      </c>
      <c r="C33" s="136">
        <v>0.08</v>
      </c>
      <c r="D33">
        <f t="shared" si="0"/>
        <v>11.421477343264982</v>
      </c>
      <c r="E33">
        <v>25</v>
      </c>
      <c r="F33" s="133">
        <v>0.5</v>
      </c>
      <c r="G33">
        <f t="shared" si="1"/>
        <v>571.07386716324913</v>
      </c>
      <c r="H33" s="100">
        <f t="shared" si="2"/>
        <v>0.57107386716324915</v>
      </c>
      <c r="I33" s="294"/>
      <c r="J33" s="365"/>
      <c r="K33">
        <f>J31/H33</f>
        <v>9.1666666666666896E-2</v>
      </c>
    </row>
    <row r="34" spans="1:11">
      <c r="A34" s="294"/>
      <c r="B34" s="3">
        <v>4</v>
      </c>
      <c r="C34" s="136">
        <v>5.8000000000000003E-2</v>
      </c>
      <c r="D34">
        <f t="shared" si="0"/>
        <v>8.2805710738671117</v>
      </c>
      <c r="E34">
        <v>25</v>
      </c>
      <c r="F34" s="133">
        <v>0.5</v>
      </c>
      <c r="G34">
        <f t="shared" si="1"/>
        <v>414.0285536933556</v>
      </c>
      <c r="H34" s="100">
        <f t="shared" si="2"/>
        <v>0.41402855369335562</v>
      </c>
      <c r="I34" s="294"/>
      <c r="J34" s="365"/>
      <c r="K34">
        <f>J31/H34</f>
        <v>0.12643678160919572</v>
      </c>
    </row>
  </sheetData>
  <mergeCells count="22">
    <mergeCell ref="I31:I34"/>
    <mergeCell ref="J31:J34"/>
    <mergeCell ref="A1:B1"/>
    <mergeCell ref="C1:C2"/>
    <mergeCell ref="A17:C17"/>
    <mergeCell ref="E17:E18"/>
    <mergeCell ref="F17:F18"/>
    <mergeCell ref="G17:G18"/>
    <mergeCell ref="H17:H18"/>
    <mergeCell ref="I17:I18"/>
    <mergeCell ref="A19:A22"/>
    <mergeCell ref="I19:I22"/>
    <mergeCell ref="A23:A26"/>
    <mergeCell ref="I23:I26"/>
    <mergeCell ref="A27:A30"/>
    <mergeCell ref="I27:I30"/>
    <mergeCell ref="A31:A34"/>
    <mergeCell ref="K17:K18"/>
    <mergeCell ref="J17:J18"/>
    <mergeCell ref="J19:J22"/>
    <mergeCell ref="J23:J26"/>
    <mergeCell ref="J27:J30"/>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3"/>
  <sheetViews>
    <sheetView topLeftCell="A95" zoomScaleNormal="100" workbookViewId="0">
      <selection activeCell="J114" sqref="J114"/>
    </sheetView>
  </sheetViews>
  <sheetFormatPr defaultRowHeight="14.25"/>
  <cols>
    <col min="1" max="1025" width="11" customWidth="1"/>
  </cols>
  <sheetData>
    <row r="1" spans="1:3">
      <c r="A1" s="12" t="s">
        <v>267</v>
      </c>
    </row>
    <row r="2" spans="1:3">
      <c r="A2" s="12" t="s">
        <v>13</v>
      </c>
    </row>
    <row r="3" spans="1:3">
      <c r="A3" s="12" t="s">
        <v>14</v>
      </c>
    </row>
    <row r="4" spans="1:3">
      <c r="A4" s="12" t="s">
        <v>15</v>
      </c>
    </row>
    <row r="5" spans="1:3">
      <c r="A5" s="12" t="s">
        <v>16</v>
      </c>
    </row>
    <row r="8" spans="1:3" ht="18">
      <c r="A8" s="13" t="s">
        <v>17</v>
      </c>
    </row>
    <row r="10" spans="1:3" ht="15.75" customHeight="1">
      <c r="A10" s="295" t="s">
        <v>18</v>
      </c>
      <c r="B10" s="295"/>
      <c r="C10" s="295"/>
    </row>
    <row r="11" spans="1:3" ht="15.75" customHeight="1">
      <c r="A11" s="296" t="s">
        <v>19</v>
      </c>
      <c r="B11" s="296"/>
      <c r="C11" s="15" t="s">
        <v>268</v>
      </c>
    </row>
    <row r="12" spans="1:3" ht="15.75" customHeight="1">
      <c r="A12" s="297" t="s">
        <v>21</v>
      </c>
      <c r="B12" s="297"/>
      <c r="C12" s="17"/>
    </row>
    <row r="13" spans="1:3" ht="15.75" customHeight="1">
      <c r="A13" s="298" t="s">
        <v>22</v>
      </c>
      <c r="B13" s="18" t="s">
        <v>23</v>
      </c>
      <c r="C13" s="17" t="s">
        <v>24</v>
      </c>
    </row>
    <row r="14" spans="1:3">
      <c r="A14" s="298"/>
      <c r="B14" s="18" t="s">
        <v>25</v>
      </c>
      <c r="C14" s="19" t="s">
        <v>26</v>
      </c>
    </row>
    <row r="15" spans="1:3">
      <c r="A15" s="298"/>
      <c r="B15" s="18" t="s">
        <v>27</v>
      </c>
      <c r="C15" s="19" t="s">
        <v>26</v>
      </c>
    </row>
    <row r="16" spans="1:3">
      <c r="A16" s="298"/>
      <c r="B16" s="18" t="s">
        <v>28</v>
      </c>
      <c r="C16" s="19" t="s">
        <v>26</v>
      </c>
    </row>
    <row r="17" spans="1:11" ht="24">
      <c r="A17" s="298"/>
      <c r="B17" s="18" t="s">
        <v>29</v>
      </c>
      <c r="C17" s="20">
        <v>16</v>
      </c>
    </row>
    <row r="18" spans="1:11" ht="32.25" customHeight="1">
      <c r="A18" s="298" t="s">
        <v>30</v>
      </c>
      <c r="B18" s="18" t="s">
        <v>31</v>
      </c>
      <c r="C18" s="17" t="s">
        <v>32</v>
      </c>
    </row>
    <row r="19" spans="1:11" ht="72">
      <c r="A19" s="298"/>
      <c r="B19" s="18" t="s">
        <v>33</v>
      </c>
      <c r="C19" s="17" t="s">
        <v>34</v>
      </c>
    </row>
    <row r="20" spans="1:11" ht="348" customHeight="1">
      <c r="A20" s="297" t="s">
        <v>35</v>
      </c>
      <c r="B20" s="297"/>
      <c r="C20" s="19" t="s">
        <v>269</v>
      </c>
    </row>
    <row r="21" spans="1:11" ht="15.75" customHeight="1">
      <c r="A21" s="299" t="s">
        <v>37</v>
      </c>
      <c r="B21" s="18" t="s">
        <v>38</v>
      </c>
      <c r="C21" s="21" t="s">
        <v>39</v>
      </c>
    </row>
    <row r="22" spans="1:11">
      <c r="A22" s="299"/>
      <c r="B22" s="22" t="s">
        <v>40</v>
      </c>
      <c r="C22" s="23" t="s">
        <v>138</v>
      </c>
    </row>
    <row r="25" spans="1:11">
      <c r="A25" s="24" t="s">
        <v>42</v>
      </c>
    </row>
    <row r="27" spans="1:11" ht="15.75" customHeight="1">
      <c r="A27" s="295" t="s">
        <v>43</v>
      </c>
      <c r="B27" s="295"/>
      <c r="C27" s="295"/>
      <c r="D27" s="295"/>
      <c r="E27" s="295"/>
      <c r="F27" s="295"/>
      <c r="G27" s="295"/>
      <c r="H27" s="295"/>
      <c r="I27" s="295"/>
      <c r="J27" s="295"/>
      <c r="K27" s="295"/>
    </row>
    <row r="28" spans="1:11">
      <c r="A28" s="25" t="s">
        <v>270</v>
      </c>
    </row>
    <row r="29" spans="1:11" ht="15.75" customHeight="1">
      <c r="A29" s="300"/>
      <c r="B29" s="300"/>
      <c r="C29" s="301" t="s">
        <v>45</v>
      </c>
      <c r="D29" s="302" t="s">
        <v>46</v>
      </c>
      <c r="E29" s="302" t="s">
        <v>47</v>
      </c>
      <c r="F29" s="302" t="s">
        <v>48</v>
      </c>
      <c r="G29" s="303" t="s">
        <v>49</v>
      </c>
      <c r="H29" s="303"/>
      <c r="I29" s="302" t="s">
        <v>50</v>
      </c>
      <c r="J29" s="302" t="s">
        <v>51</v>
      </c>
      <c r="K29" s="304" t="s">
        <v>52</v>
      </c>
    </row>
    <row r="30" spans="1:11">
      <c r="A30" s="300"/>
      <c r="B30" s="300"/>
      <c r="C30" s="301"/>
      <c r="D30" s="302"/>
      <c r="E30" s="302"/>
      <c r="F30" s="302"/>
      <c r="G30" s="30" t="s">
        <v>53</v>
      </c>
      <c r="H30" s="30" t="s">
        <v>54</v>
      </c>
      <c r="I30" s="302"/>
      <c r="J30" s="302"/>
      <c r="K30" s="304"/>
    </row>
    <row r="31" spans="1:11">
      <c r="A31" s="305" t="s">
        <v>55</v>
      </c>
      <c r="B31" s="305"/>
      <c r="C31" s="31">
        <v>4</v>
      </c>
      <c r="D31" s="106">
        <v>33.514897579143202</v>
      </c>
      <c r="E31" s="118">
        <v>6.5935490230686398</v>
      </c>
      <c r="F31" s="118">
        <v>3.2967745115343199</v>
      </c>
      <c r="G31" s="106">
        <v>23.023089715557798</v>
      </c>
      <c r="H31" s="106">
        <v>44.006705442728602</v>
      </c>
      <c r="I31" s="108">
        <v>25.698324022346199</v>
      </c>
      <c r="J31" s="108">
        <v>39.118559900682598</v>
      </c>
      <c r="K31" s="35"/>
    </row>
    <row r="32" spans="1:11">
      <c r="A32" s="306" t="s">
        <v>56</v>
      </c>
      <c r="B32" s="306"/>
      <c r="C32" s="36">
        <v>4</v>
      </c>
      <c r="D32" s="109">
        <v>25.519863438857701</v>
      </c>
      <c r="E32" s="112">
        <v>1.76931166246838</v>
      </c>
      <c r="F32" s="110">
        <v>0.884655831234191</v>
      </c>
      <c r="G32" s="109">
        <v>22.704493757298899</v>
      </c>
      <c r="H32" s="109">
        <v>28.3352331204165</v>
      </c>
      <c r="I32" s="111">
        <v>24.413407821228901</v>
      </c>
      <c r="J32" s="111">
        <v>28.12538795779</v>
      </c>
      <c r="K32" s="40"/>
    </row>
    <row r="33" spans="1:11">
      <c r="A33" s="306" t="s">
        <v>57</v>
      </c>
      <c r="B33" s="306"/>
      <c r="C33" s="36">
        <v>4</v>
      </c>
      <c r="D33" s="109">
        <v>11.6713221601489</v>
      </c>
      <c r="E33" s="110">
        <v>0.80234523464103202</v>
      </c>
      <c r="F33" s="110">
        <v>0.40117261732051601</v>
      </c>
      <c r="G33" s="109">
        <v>10.3946118463763</v>
      </c>
      <c r="H33" s="109">
        <v>12.948032473921501</v>
      </c>
      <c r="I33" s="111">
        <v>10.8504034761017</v>
      </c>
      <c r="J33" s="111">
        <v>12.7063935443823</v>
      </c>
      <c r="K33" s="40"/>
    </row>
    <row r="34" spans="1:11">
      <c r="A34" s="306" t="s">
        <v>58</v>
      </c>
      <c r="B34" s="306"/>
      <c r="C34" s="36">
        <v>4</v>
      </c>
      <c r="D34" s="109">
        <v>9.8510242085660593</v>
      </c>
      <c r="E34" s="112">
        <v>1.81340308013625</v>
      </c>
      <c r="F34" s="110">
        <v>0.90670154006812698</v>
      </c>
      <c r="G34" s="109">
        <v>6.9654952423813299</v>
      </c>
      <c r="H34" s="109">
        <v>12.736553174750799</v>
      </c>
      <c r="I34" s="111">
        <v>8.2805710738671099</v>
      </c>
      <c r="J34" s="111">
        <v>11.421477343265</v>
      </c>
      <c r="K34" s="40"/>
    </row>
    <row r="35" spans="1:11" ht="15.75" customHeight="1">
      <c r="A35" s="297" t="s">
        <v>59</v>
      </c>
      <c r="B35" s="297"/>
      <c r="C35" s="36">
        <v>16</v>
      </c>
      <c r="D35" s="109">
        <v>20.139276846679</v>
      </c>
      <c r="E35" s="112">
        <v>10.6246944650945</v>
      </c>
      <c r="F35" s="112">
        <v>2.65617361627364</v>
      </c>
      <c r="G35" s="109">
        <v>14.477776799344699</v>
      </c>
      <c r="H35" s="109">
        <v>25.8007768940132</v>
      </c>
      <c r="I35" s="111">
        <v>8.2805710738671099</v>
      </c>
      <c r="J35" s="111">
        <v>39.118559900682598</v>
      </c>
      <c r="K35" s="40"/>
    </row>
    <row r="36" spans="1:11" ht="15.75" customHeight="1">
      <c r="A36" s="299" t="s">
        <v>60</v>
      </c>
      <c r="B36" s="18" t="s">
        <v>61</v>
      </c>
      <c r="C36" s="41"/>
      <c r="D36" s="42"/>
      <c r="E36" s="112">
        <v>3.55448804629988</v>
      </c>
      <c r="F36" s="110">
        <v>0.88862201157496901</v>
      </c>
      <c r="G36" s="109">
        <v>18.2031358071347</v>
      </c>
      <c r="H36" s="109">
        <v>22.0754178862232</v>
      </c>
      <c r="I36" s="42"/>
      <c r="J36" s="42"/>
      <c r="K36" s="40"/>
    </row>
    <row r="37" spans="1:11">
      <c r="A37" s="299"/>
      <c r="B37" s="22" t="s">
        <v>62</v>
      </c>
      <c r="C37" s="43"/>
      <c r="D37" s="44"/>
      <c r="E37" s="44"/>
      <c r="F37" s="125">
        <v>5.6672475754212996</v>
      </c>
      <c r="G37" s="126">
        <v>2.1035657391522302</v>
      </c>
      <c r="H37" s="126">
        <v>38.174987954205697</v>
      </c>
      <c r="I37" s="44"/>
      <c r="J37" s="44"/>
      <c r="K37" s="194">
        <v>125.312184006652</v>
      </c>
    </row>
    <row r="39" spans="1:11" ht="15.75" customHeight="1">
      <c r="A39" s="295" t="s">
        <v>63</v>
      </c>
      <c r="B39" s="295"/>
      <c r="C39" s="295"/>
      <c r="D39" s="295"/>
    </row>
    <row r="40" spans="1:11">
      <c r="A40" s="25" t="s">
        <v>270</v>
      </c>
    </row>
    <row r="41" spans="1:11">
      <c r="A41" s="27" t="s">
        <v>64</v>
      </c>
      <c r="B41" s="48" t="s">
        <v>65</v>
      </c>
      <c r="C41" s="48" t="s">
        <v>66</v>
      </c>
      <c r="D41" s="29" t="s">
        <v>67</v>
      </c>
    </row>
    <row r="42" spans="1:11">
      <c r="A42" s="49">
        <v>16.189019467121199</v>
      </c>
      <c r="B42" s="50">
        <v>3</v>
      </c>
      <c r="C42" s="50">
        <v>12</v>
      </c>
      <c r="D42" s="51">
        <v>1.61607931681852E-4</v>
      </c>
    </row>
    <row r="44" spans="1:11" ht="15.75" customHeight="1">
      <c r="A44" s="295" t="s">
        <v>68</v>
      </c>
      <c r="B44" s="295"/>
      <c r="C44" s="295"/>
      <c r="D44" s="295"/>
      <c r="E44" s="295"/>
      <c r="F44" s="295"/>
    </row>
    <row r="45" spans="1:11">
      <c r="A45" s="25" t="s">
        <v>270</v>
      </c>
    </row>
    <row r="46" spans="1:11">
      <c r="A46" s="26"/>
      <c r="B46" s="52" t="s">
        <v>69</v>
      </c>
      <c r="C46" s="48" t="s">
        <v>70</v>
      </c>
      <c r="D46" s="28" t="s">
        <v>71</v>
      </c>
      <c r="E46" s="48" t="s">
        <v>72</v>
      </c>
      <c r="F46" s="29" t="s">
        <v>67</v>
      </c>
    </row>
    <row r="47" spans="1:11">
      <c r="A47" s="14" t="s">
        <v>73</v>
      </c>
      <c r="B47" s="66">
        <v>1541.64936389369</v>
      </c>
      <c r="C47" s="54">
        <v>3</v>
      </c>
      <c r="D47" s="56">
        <v>513.88312129789801</v>
      </c>
      <c r="E47" s="56">
        <v>40.673377474540303</v>
      </c>
      <c r="F47" s="57">
        <v>1.4520282892977601E-6</v>
      </c>
    </row>
    <row r="48" spans="1:11">
      <c r="A48" s="16" t="s">
        <v>74</v>
      </c>
      <c r="B48" s="116">
        <v>151.612623255465</v>
      </c>
      <c r="C48" s="59">
        <v>12</v>
      </c>
      <c r="D48" s="83">
        <v>12.6343852712887</v>
      </c>
      <c r="E48" s="42"/>
      <c r="F48" s="40"/>
    </row>
    <row r="49" spans="1:8">
      <c r="A49" s="61" t="s">
        <v>59</v>
      </c>
      <c r="B49" s="68">
        <v>1693.2619871491599</v>
      </c>
      <c r="C49" s="63">
        <v>15</v>
      </c>
      <c r="D49" s="44"/>
      <c r="E49" s="44"/>
      <c r="F49" s="64"/>
    </row>
    <row r="51" spans="1:8" ht="15.75" customHeight="1">
      <c r="A51" s="295" t="s">
        <v>75</v>
      </c>
      <c r="B51" s="295"/>
      <c r="C51" s="295"/>
      <c r="D51" s="295"/>
      <c r="E51" s="295"/>
    </row>
    <row r="52" spans="1:8">
      <c r="A52" s="25" t="s">
        <v>270</v>
      </c>
    </row>
    <row r="53" spans="1:8">
      <c r="A53" s="26"/>
      <c r="B53" s="52" t="s">
        <v>76</v>
      </c>
      <c r="C53" s="48" t="s">
        <v>65</v>
      </c>
      <c r="D53" s="48" t="s">
        <v>66</v>
      </c>
      <c r="E53" s="29" t="s">
        <v>67</v>
      </c>
    </row>
    <row r="54" spans="1:8">
      <c r="A54" s="65" t="s">
        <v>77</v>
      </c>
      <c r="B54" s="66">
        <v>70.224422592848896</v>
      </c>
      <c r="C54" s="54">
        <v>3</v>
      </c>
      <c r="D54" s="56">
        <v>5.9080945930029998</v>
      </c>
      <c r="E54" s="57">
        <v>5.1542657476407602E-5</v>
      </c>
    </row>
    <row r="55" spans="1:8" ht="22.5">
      <c r="A55" s="67" t="s">
        <v>78</v>
      </c>
      <c r="B55" s="68">
        <v>40.673377474540303</v>
      </c>
      <c r="C55" s="63">
        <v>3</v>
      </c>
      <c r="D55" s="69">
        <v>4.0092896339055404</v>
      </c>
      <c r="E55" s="70">
        <v>1.84900876534693E-3</v>
      </c>
    </row>
    <row r="56" spans="1:8" ht="15.75" customHeight="1">
      <c r="A56" s="307" t="s">
        <v>79</v>
      </c>
      <c r="B56" s="307"/>
      <c r="C56" s="307"/>
      <c r="D56" s="307"/>
      <c r="E56" s="307"/>
    </row>
    <row r="59" spans="1:8" ht="18">
      <c r="A59" s="13" t="s">
        <v>80</v>
      </c>
    </row>
    <row r="61" spans="1:8" ht="15.75" customHeight="1">
      <c r="A61" s="295" t="s">
        <v>81</v>
      </c>
      <c r="B61" s="295"/>
      <c r="C61" s="295"/>
      <c r="D61" s="295"/>
      <c r="E61" s="295"/>
      <c r="F61" s="295"/>
      <c r="G61" s="295"/>
      <c r="H61" s="295"/>
    </row>
    <row r="62" spans="1:8">
      <c r="A62" s="25" t="s">
        <v>82</v>
      </c>
      <c r="B62" s="25" t="s">
        <v>270</v>
      </c>
    </row>
    <row r="63" spans="1:8" ht="15.75" customHeight="1">
      <c r="A63" s="308" t="s">
        <v>271</v>
      </c>
      <c r="B63" s="308"/>
      <c r="C63" s="308"/>
      <c r="D63" s="309" t="s">
        <v>84</v>
      </c>
      <c r="E63" s="302" t="s">
        <v>48</v>
      </c>
      <c r="F63" s="302" t="s">
        <v>67</v>
      </c>
      <c r="G63" s="310" t="s">
        <v>85</v>
      </c>
      <c r="H63" s="310"/>
    </row>
    <row r="64" spans="1:8">
      <c r="A64" s="308"/>
      <c r="B64" s="308"/>
      <c r="C64" s="308"/>
      <c r="D64" s="309"/>
      <c r="E64" s="302"/>
      <c r="F64" s="302"/>
      <c r="G64" s="30" t="s">
        <v>53</v>
      </c>
      <c r="H64" s="72" t="s">
        <v>54</v>
      </c>
    </row>
    <row r="65" spans="1:8" ht="15.75" customHeight="1">
      <c r="A65" s="311" t="s">
        <v>86</v>
      </c>
      <c r="B65" s="312" t="s">
        <v>55</v>
      </c>
      <c r="C65" s="73" t="s">
        <v>56</v>
      </c>
      <c r="D65" s="199" t="s">
        <v>272</v>
      </c>
      <c r="E65" s="118">
        <v>2.5134026011851698</v>
      </c>
      <c r="F65" s="55">
        <v>3.4600095786859103E-2</v>
      </c>
      <c r="G65" s="200">
        <v>0.53299033877261104</v>
      </c>
      <c r="H65" s="119">
        <v>15.4570779417983</v>
      </c>
    </row>
    <row r="66" spans="1:8">
      <c r="A66" s="311"/>
      <c r="B66" s="312"/>
      <c r="C66" s="76" t="s">
        <v>57</v>
      </c>
      <c r="D66" s="80" t="s">
        <v>273</v>
      </c>
      <c r="E66" s="112">
        <v>2.5134026011851698</v>
      </c>
      <c r="F66" s="60">
        <v>8.3047807415415099E-6</v>
      </c>
      <c r="G66" s="109">
        <v>14.3815316174814</v>
      </c>
      <c r="H66" s="121">
        <v>29.305619220507101</v>
      </c>
    </row>
    <row r="67" spans="1:8">
      <c r="A67" s="311"/>
      <c r="B67" s="312"/>
      <c r="C67" s="76" t="s">
        <v>58</v>
      </c>
      <c r="D67" s="80" t="s">
        <v>274</v>
      </c>
      <c r="E67" s="112">
        <v>2.5134026011851698</v>
      </c>
      <c r="F67" s="60">
        <v>3.5785780886366E-6</v>
      </c>
      <c r="G67" s="109">
        <v>16.201829569064301</v>
      </c>
      <c r="H67" s="121">
        <v>31.125917172089999</v>
      </c>
    </row>
    <row r="68" spans="1:8">
      <c r="A68" s="311"/>
      <c r="B68" s="313" t="s">
        <v>56</v>
      </c>
      <c r="C68" s="76" t="s">
        <v>55</v>
      </c>
      <c r="D68" s="80" t="s">
        <v>275</v>
      </c>
      <c r="E68" s="112">
        <v>2.5134026011851698</v>
      </c>
      <c r="F68" s="60">
        <v>3.4600095786859103E-2</v>
      </c>
      <c r="G68" s="109">
        <v>-15.4570779417983</v>
      </c>
      <c r="H68" s="123">
        <v>-0.53299033877261104</v>
      </c>
    </row>
    <row r="69" spans="1:8">
      <c r="A69" s="311"/>
      <c r="B69" s="313"/>
      <c r="C69" s="76" t="s">
        <v>57</v>
      </c>
      <c r="D69" s="80" t="s">
        <v>276</v>
      </c>
      <c r="E69" s="112">
        <v>2.5134026011851698</v>
      </c>
      <c r="F69" s="60">
        <v>6.6895007343659196E-4</v>
      </c>
      <c r="G69" s="109">
        <v>6.38649747719594</v>
      </c>
      <c r="H69" s="121">
        <v>21.310585080221699</v>
      </c>
    </row>
    <row r="70" spans="1:8">
      <c r="A70" s="311"/>
      <c r="B70" s="313"/>
      <c r="C70" s="76" t="s">
        <v>58</v>
      </c>
      <c r="D70" s="80" t="s">
        <v>277</v>
      </c>
      <c r="E70" s="112">
        <v>2.5134026011851698</v>
      </c>
      <c r="F70" s="60">
        <v>2.2075855289149801E-4</v>
      </c>
      <c r="G70" s="109">
        <v>8.2067954287787792</v>
      </c>
      <c r="H70" s="121">
        <v>23.130883031804501</v>
      </c>
    </row>
    <row r="71" spans="1:8">
      <c r="A71" s="311"/>
      <c r="B71" s="313" t="s">
        <v>57</v>
      </c>
      <c r="C71" s="76" t="s">
        <v>55</v>
      </c>
      <c r="D71" s="80" t="s">
        <v>278</v>
      </c>
      <c r="E71" s="112">
        <v>2.5134026011851698</v>
      </c>
      <c r="F71" s="60">
        <v>8.3047807415415099E-6</v>
      </c>
      <c r="G71" s="109">
        <v>-29.305619220507101</v>
      </c>
      <c r="H71" s="121">
        <v>-14.3815316174814</v>
      </c>
    </row>
    <row r="72" spans="1:8">
      <c r="A72" s="311"/>
      <c r="B72" s="313"/>
      <c r="C72" s="76" t="s">
        <v>56</v>
      </c>
      <c r="D72" s="80" t="s">
        <v>279</v>
      </c>
      <c r="E72" s="112">
        <v>2.5134026011851698</v>
      </c>
      <c r="F72" s="60">
        <v>6.6895007343659196E-4</v>
      </c>
      <c r="G72" s="109">
        <v>-21.310585080221699</v>
      </c>
      <c r="H72" s="121">
        <v>-6.38649747719594</v>
      </c>
    </row>
    <row r="73" spans="1:8">
      <c r="A73" s="311"/>
      <c r="B73" s="313"/>
      <c r="C73" s="76" t="s">
        <v>58</v>
      </c>
      <c r="D73" s="122">
        <v>1.8202979515828399</v>
      </c>
      <c r="E73" s="112">
        <v>2.5134026011851698</v>
      </c>
      <c r="F73" s="60">
        <v>0.88555254396000704</v>
      </c>
      <c r="G73" s="109">
        <v>-5.6417458499300199</v>
      </c>
      <c r="H73" s="121">
        <v>9.2823417530957109</v>
      </c>
    </row>
    <row r="74" spans="1:8">
      <c r="A74" s="311"/>
      <c r="B74" s="313" t="s">
        <v>58</v>
      </c>
      <c r="C74" s="76" t="s">
        <v>55</v>
      </c>
      <c r="D74" s="80" t="s">
        <v>280</v>
      </c>
      <c r="E74" s="112">
        <v>2.5134026011851698</v>
      </c>
      <c r="F74" s="60">
        <v>3.5785780886366E-6</v>
      </c>
      <c r="G74" s="109">
        <v>-31.125917172089999</v>
      </c>
      <c r="H74" s="121">
        <v>-16.201829569064301</v>
      </c>
    </row>
    <row r="75" spans="1:8">
      <c r="A75" s="311"/>
      <c r="B75" s="313"/>
      <c r="C75" s="76" t="s">
        <v>56</v>
      </c>
      <c r="D75" s="80" t="s">
        <v>281</v>
      </c>
      <c r="E75" s="112">
        <v>2.5134026011851698</v>
      </c>
      <c r="F75" s="60">
        <v>2.2075855289149801E-4</v>
      </c>
      <c r="G75" s="109">
        <v>-23.130883031804501</v>
      </c>
      <c r="H75" s="121">
        <v>-8.2067954287787792</v>
      </c>
    </row>
    <row r="76" spans="1:8">
      <c r="A76" s="311"/>
      <c r="B76" s="313"/>
      <c r="C76" s="76" t="s">
        <v>57</v>
      </c>
      <c r="D76" s="122">
        <v>-1.8202979515828399</v>
      </c>
      <c r="E76" s="112">
        <v>2.5134026011851698</v>
      </c>
      <c r="F76" s="60">
        <v>0.88555254396000704</v>
      </c>
      <c r="G76" s="109">
        <v>-9.2823417530957109</v>
      </c>
      <c r="H76" s="121">
        <v>5.6417458499300199</v>
      </c>
    </row>
    <row r="77" spans="1:8" ht="15.75" customHeight="1">
      <c r="A77" s="314" t="s">
        <v>89</v>
      </c>
      <c r="B77" s="313" t="s">
        <v>55</v>
      </c>
      <c r="C77" s="76" t="s">
        <v>56</v>
      </c>
      <c r="D77" s="122">
        <v>7.9950341402854699</v>
      </c>
      <c r="E77" s="112">
        <v>2.5134026011851698</v>
      </c>
      <c r="F77" s="60">
        <v>5.4597313720069297E-2</v>
      </c>
      <c r="G77" s="113">
        <v>-0.13802150862575999</v>
      </c>
      <c r="H77" s="121">
        <v>16.1280897891967</v>
      </c>
    </row>
    <row r="78" spans="1:8">
      <c r="A78" s="314"/>
      <c r="B78" s="313"/>
      <c r="C78" s="76" t="s">
        <v>57</v>
      </c>
      <c r="D78" s="80" t="s">
        <v>273</v>
      </c>
      <c r="E78" s="112">
        <v>2.5134026011851698</v>
      </c>
      <c r="F78" s="60">
        <v>1.8290116878275199E-5</v>
      </c>
      <c r="G78" s="109">
        <v>13.710519770083</v>
      </c>
      <c r="H78" s="121">
        <v>29.976631067905501</v>
      </c>
    </row>
    <row r="79" spans="1:8">
      <c r="A79" s="314"/>
      <c r="B79" s="313"/>
      <c r="C79" s="76" t="s">
        <v>58</v>
      </c>
      <c r="D79" s="80" t="s">
        <v>274</v>
      </c>
      <c r="E79" s="112">
        <v>2.5134026011851698</v>
      </c>
      <c r="F79" s="60">
        <v>7.9836314564644907E-6</v>
      </c>
      <c r="G79" s="109">
        <v>15.530817721665899</v>
      </c>
      <c r="H79" s="121">
        <v>31.796929019488399</v>
      </c>
    </row>
    <row r="80" spans="1:8">
      <c r="A80" s="314"/>
      <c r="B80" s="313" t="s">
        <v>56</v>
      </c>
      <c r="C80" s="76" t="s">
        <v>55</v>
      </c>
      <c r="D80" s="122">
        <v>-7.9950341402854699</v>
      </c>
      <c r="E80" s="112">
        <v>2.5134026011851698</v>
      </c>
      <c r="F80" s="60">
        <v>5.4597313720069297E-2</v>
      </c>
      <c r="G80" s="109">
        <v>-16.1280897891967</v>
      </c>
      <c r="H80" s="123">
        <v>0.13802150862575999</v>
      </c>
    </row>
    <row r="81" spans="1:8">
      <c r="A81" s="314"/>
      <c r="B81" s="313"/>
      <c r="C81" s="76" t="s">
        <v>57</v>
      </c>
      <c r="D81" s="80" t="s">
        <v>276</v>
      </c>
      <c r="E81" s="112">
        <v>2.5134026011851698</v>
      </c>
      <c r="F81" s="60">
        <v>1.3187700419813801E-3</v>
      </c>
      <c r="G81" s="109">
        <v>5.7154856297975698</v>
      </c>
      <c r="H81" s="121">
        <v>21.98159692762</v>
      </c>
    </row>
    <row r="82" spans="1:8">
      <c r="A82" s="314"/>
      <c r="B82" s="313"/>
      <c r="C82" s="76" t="s">
        <v>58</v>
      </c>
      <c r="D82" s="80" t="s">
        <v>277</v>
      </c>
      <c r="E82" s="112">
        <v>2.5134026011851698</v>
      </c>
      <c r="F82" s="60">
        <v>4.5158672705620899E-4</v>
      </c>
      <c r="G82" s="109">
        <v>7.5357835813804099</v>
      </c>
      <c r="H82" s="121">
        <v>23.801894879202901</v>
      </c>
    </row>
    <row r="83" spans="1:8">
      <c r="A83" s="314"/>
      <c r="B83" s="313" t="s">
        <v>57</v>
      </c>
      <c r="C83" s="76" t="s">
        <v>55</v>
      </c>
      <c r="D83" s="80" t="s">
        <v>278</v>
      </c>
      <c r="E83" s="112">
        <v>2.5134026011851698</v>
      </c>
      <c r="F83" s="60">
        <v>1.8290116878275199E-5</v>
      </c>
      <c r="G83" s="109">
        <v>-29.976631067905501</v>
      </c>
      <c r="H83" s="121">
        <v>-13.710519770083</v>
      </c>
    </row>
    <row r="84" spans="1:8">
      <c r="A84" s="314"/>
      <c r="B84" s="313"/>
      <c r="C84" s="76" t="s">
        <v>56</v>
      </c>
      <c r="D84" s="80" t="s">
        <v>279</v>
      </c>
      <c r="E84" s="112">
        <v>2.5134026011851698</v>
      </c>
      <c r="F84" s="60">
        <v>1.3187700419813801E-3</v>
      </c>
      <c r="G84" s="109">
        <v>-21.98159692762</v>
      </c>
      <c r="H84" s="121">
        <v>-5.7154856297975698</v>
      </c>
    </row>
    <row r="85" spans="1:8">
      <c r="A85" s="314"/>
      <c r="B85" s="313"/>
      <c r="C85" s="76" t="s">
        <v>58</v>
      </c>
      <c r="D85" s="122">
        <v>1.8202979515828399</v>
      </c>
      <c r="E85" s="112">
        <v>2.5134026011851698</v>
      </c>
      <c r="F85" s="60">
        <v>0.91136498175682701</v>
      </c>
      <c r="G85" s="109">
        <v>-6.3127576973283901</v>
      </c>
      <c r="H85" s="121">
        <v>9.9533536004940792</v>
      </c>
    </row>
    <row r="86" spans="1:8">
      <c r="A86" s="314"/>
      <c r="B86" s="313" t="s">
        <v>58</v>
      </c>
      <c r="C86" s="76" t="s">
        <v>55</v>
      </c>
      <c r="D86" s="80" t="s">
        <v>280</v>
      </c>
      <c r="E86" s="112">
        <v>2.5134026011851698</v>
      </c>
      <c r="F86" s="60">
        <v>7.9836314564644907E-6</v>
      </c>
      <c r="G86" s="109">
        <v>-31.796929019488399</v>
      </c>
      <c r="H86" s="121">
        <v>-15.530817721665899</v>
      </c>
    </row>
    <row r="87" spans="1:8">
      <c r="A87" s="314"/>
      <c r="B87" s="313"/>
      <c r="C87" s="76" t="s">
        <v>56</v>
      </c>
      <c r="D87" s="80" t="s">
        <v>281</v>
      </c>
      <c r="E87" s="112">
        <v>2.5134026011851698</v>
      </c>
      <c r="F87" s="60">
        <v>4.5158672705620899E-4</v>
      </c>
      <c r="G87" s="109">
        <v>-23.801894879202901</v>
      </c>
      <c r="H87" s="121">
        <v>-7.5357835813804099</v>
      </c>
    </row>
    <row r="88" spans="1:8">
      <c r="A88" s="314"/>
      <c r="B88" s="313"/>
      <c r="C88" s="76" t="s">
        <v>57</v>
      </c>
      <c r="D88" s="122">
        <v>-1.8202979515828399</v>
      </c>
      <c r="E88" s="112">
        <v>2.5134026011851698</v>
      </c>
      <c r="F88" s="60">
        <v>0.91136498175682701</v>
      </c>
      <c r="G88" s="109">
        <v>-9.9533536004940792</v>
      </c>
      <c r="H88" s="121">
        <v>6.3127576973283901</v>
      </c>
    </row>
    <row r="89" spans="1:8" ht="15.75" customHeight="1">
      <c r="A89" s="314" t="s">
        <v>90</v>
      </c>
      <c r="B89" s="313" t="s">
        <v>55</v>
      </c>
      <c r="C89" s="201" t="s">
        <v>56</v>
      </c>
      <c r="D89" s="202" t="s">
        <v>272</v>
      </c>
      <c r="E89" s="112">
        <v>2.5134026011851698</v>
      </c>
      <c r="F89" s="60">
        <v>7.9070863764736099E-3</v>
      </c>
      <c r="G89" s="109">
        <v>2.5188003067042501</v>
      </c>
      <c r="H89" s="121">
        <v>13.4712679738667</v>
      </c>
    </row>
    <row r="90" spans="1:8">
      <c r="A90" s="314"/>
      <c r="B90" s="313"/>
      <c r="C90" s="201" t="s">
        <v>57</v>
      </c>
      <c r="D90" s="202" t="s">
        <v>273</v>
      </c>
      <c r="E90" s="112">
        <v>2.5134026011851698</v>
      </c>
      <c r="F90" s="60">
        <v>1.5945643868994001E-6</v>
      </c>
      <c r="G90" s="109">
        <v>16.367341585413101</v>
      </c>
      <c r="H90" s="121">
        <v>27.319809252575499</v>
      </c>
    </row>
    <row r="91" spans="1:8">
      <c r="A91" s="314"/>
      <c r="B91" s="313"/>
      <c r="C91" s="201" t="s">
        <v>58</v>
      </c>
      <c r="D91" s="202" t="s">
        <v>274</v>
      </c>
      <c r="E91" s="112">
        <v>2.5134026011851698</v>
      </c>
      <c r="F91" s="60">
        <v>6.8412419599926598E-7</v>
      </c>
      <c r="G91" s="109">
        <v>18.187639536995899</v>
      </c>
      <c r="H91" s="121">
        <v>29.140107204158301</v>
      </c>
    </row>
    <row r="92" spans="1:8">
      <c r="A92" s="314"/>
      <c r="B92" s="313" t="s">
        <v>56</v>
      </c>
      <c r="C92" s="201" t="s">
        <v>55</v>
      </c>
      <c r="D92" s="202" t="s">
        <v>275</v>
      </c>
      <c r="E92" s="112">
        <v>2.5134026011851698</v>
      </c>
      <c r="F92" s="60">
        <v>7.9070863764736099E-3</v>
      </c>
      <c r="G92" s="109">
        <v>-13.4712679738667</v>
      </c>
      <c r="H92" s="121">
        <v>-2.5188003067042501</v>
      </c>
    </row>
    <row r="93" spans="1:8">
      <c r="A93" s="314"/>
      <c r="B93" s="313"/>
      <c r="C93" s="201" t="s">
        <v>57</v>
      </c>
      <c r="D93" s="202" t="s">
        <v>276</v>
      </c>
      <c r="E93" s="112">
        <v>2.5134026011851698</v>
      </c>
      <c r="F93" s="60">
        <v>1.3411451695478501E-4</v>
      </c>
      <c r="G93" s="109">
        <v>8.3723074451275803</v>
      </c>
      <c r="H93" s="121">
        <v>19.324775112289998</v>
      </c>
    </row>
    <row r="94" spans="1:8">
      <c r="A94" s="314"/>
      <c r="B94" s="313"/>
      <c r="C94" s="201" t="s">
        <v>58</v>
      </c>
      <c r="D94" s="202" t="s">
        <v>277</v>
      </c>
      <c r="E94" s="112">
        <v>2.5134026011851698</v>
      </c>
      <c r="F94" s="60">
        <v>4.3570812018544701E-5</v>
      </c>
      <c r="G94" s="109">
        <v>10.1926053967104</v>
      </c>
      <c r="H94" s="121">
        <v>21.1450730638729</v>
      </c>
    </row>
    <row r="95" spans="1:8">
      <c r="A95" s="314"/>
      <c r="B95" s="313" t="s">
        <v>57</v>
      </c>
      <c r="C95" s="201" t="s">
        <v>55</v>
      </c>
      <c r="D95" s="202" t="s">
        <v>278</v>
      </c>
      <c r="E95" s="112">
        <v>2.5134026011851698</v>
      </c>
      <c r="F95" s="60">
        <v>1.5945643868994001E-6</v>
      </c>
      <c r="G95" s="109">
        <v>-27.319809252575499</v>
      </c>
      <c r="H95" s="121">
        <v>-16.367341585413101</v>
      </c>
    </row>
    <row r="96" spans="1:8">
      <c r="A96" s="314"/>
      <c r="B96" s="313"/>
      <c r="C96" s="201" t="s">
        <v>56</v>
      </c>
      <c r="D96" s="202" t="s">
        <v>279</v>
      </c>
      <c r="E96" s="112">
        <v>2.5134026011851698</v>
      </c>
      <c r="F96" s="60">
        <v>1.3411451695478501E-4</v>
      </c>
      <c r="G96" s="109">
        <v>-19.324775112289998</v>
      </c>
      <c r="H96" s="121">
        <v>-8.3723074451275803</v>
      </c>
    </row>
    <row r="97" spans="1:8">
      <c r="A97" s="314"/>
      <c r="B97" s="313"/>
      <c r="C97" s="203" t="s">
        <v>58</v>
      </c>
      <c r="D97" s="204">
        <v>1.8202979515828399</v>
      </c>
      <c r="E97" s="112">
        <v>2.5134026011851698</v>
      </c>
      <c r="F97" s="60">
        <v>0.48280224489981499</v>
      </c>
      <c r="G97" s="109">
        <v>-3.65593588199838</v>
      </c>
      <c r="H97" s="121">
        <v>7.2965317851640696</v>
      </c>
    </row>
    <row r="98" spans="1:8">
      <c r="A98" s="314"/>
      <c r="B98" s="313" t="s">
        <v>58</v>
      </c>
      <c r="C98" s="201" t="s">
        <v>55</v>
      </c>
      <c r="D98" s="202" t="s">
        <v>280</v>
      </c>
      <c r="E98" s="112">
        <v>2.5134026011851698</v>
      </c>
      <c r="F98" s="60">
        <v>6.8412419599926598E-7</v>
      </c>
      <c r="G98" s="109">
        <v>-29.140107204158301</v>
      </c>
      <c r="H98" s="121">
        <v>-18.187639536995899</v>
      </c>
    </row>
    <row r="99" spans="1:8">
      <c r="A99" s="314"/>
      <c r="B99" s="313"/>
      <c r="C99" s="201" t="s">
        <v>56</v>
      </c>
      <c r="D99" s="202" t="s">
        <v>281</v>
      </c>
      <c r="E99" s="112">
        <v>2.5134026011851698</v>
      </c>
      <c r="F99" s="60">
        <v>4.3570812018544701E-5</v>
      </c>
      <c r="G99" s="109">
        <v>-21.1450730638729</v>
      </c>
      <c r="H99" s="121">
        <v>-10.1926053967104</v>
      </c>
    </row>
    <row r="100" spans="1:8">
      <c r="A100" s="314"/>
      <c r="B100" s="313"/>
      <c r="C100" s="203" t="s">
        <v>57</v>
      </c>
      <c r="D100" s="204">
        <v>-1.8202979515828399</v>
      </c>
      <c r="E100" s="112">
        <v>2.5134026011851698</v>
      </c>
      <c r="F100" s="60">
        <v>0.48280224489981499</v>
      </c>
      <c r="G100" s="109">
        <v>-7.2965317851640696</v>
      </c>
      <c r="H100" s="121">
        <v>3.65593588199838</v>
      </c>
    </row>
    <row r="101" spans="1:8" ht="15.75" customHeight="1">
      <c r="A101" s="314" t="s">
        <v>93</v>
      </c>
      <c r="B101" s="313" t="s">
        <v>55</v>
      </c>
      <c r="C101" s="76" t="s">
        <v>56</v>
      </c>
      <c r="D101" s="80" t="s">
        <v>272</v>
      </c>
      <c r="E101" s="112">
        <v>2.5134026011851698</v>
      </c>
      <c r="F101" s="60">
        <v>4.7442518258841597E-2</v>
      </c>
      <c r="G101" s="113">
        <v>7.1076729733998298E-2</v>
      </c>
      <c r="H101" s="121">
        <v>15.9189915508369</v>
      </c>
    </row>
    <row r="102" spans="1:8">
      <c r="A102" s="314"/>
      <c r="B102" s="313"/>
      <c r="C102" s="76" t="s">
        <v>57</v>
      </c>
      <c r="D102" s="80" t="s">
        <v>273</v>
      </c>
      <c r="E102" s="112">
        <v>2.5134026011851698</v>
      </c>
      <c r="F102" s="60">
        <v>9.5673863213964206E-6</v>
      </c>
      <c r="G102" s="109">
        <v>13.9196180084428</v>
      </c>
      <c r="H102" s="121">
        <v>29.767532829545701</v>
      </c>
    </row>
    <row r="103" spans="1:8">
      <c r="A103" s="314"/>
      <c r="B103" s="313"/>
      <c r="C103" s="76" t="s">
        <v>58</v>
      </c>
      <c r="D103" s="80" t="s">
        <v>274</v>
      </c>
      <c r="E103" s="112">
        <v>2.5134026011851698</v>
      </c>
      <c r="F103" s="60">
        <v>4.1047451759955897E-6</v>
      </c>
      <c r="G103" s="109">
        <v>15.7399159600256</v>
      </c>
      <c r="H103" s="121">
        <v>31.587830781128599</v>
      </c>
    </row>
    <row r="104" spans="1:8">
      <c r="A104" s="314"/>
      <c r="B104" s="313" t="s">
        <v>56</v>
      </c>
      <c r="C104" s="76" t="s">
        <v>55</v>
      </c>
      <c r="D104" s="80" t="s">
        <v>275</v>
      </c>
      <c r="E104" s="112">
        <v>2.5134026011851698</v>
      </c>
      <c r="F104" s="60">
        <v>4.7442518258841597E-2</v>
      </c>
      <c r="G104" s="109">
        <v>-15.9189915508369</v>
      </c>
      <c r="H104" s="123">
        <v>-7.1076729733998298E-2</v>
      </c>
    </row>
    <row r="105" spans="1:8">
      <c r="A105" s="314"/>
      <c r="B105" s="313"/>
      <c r="C105" s="76" t="s">
        <v>57</v>
      </c>
      <c r="D105" s="80" t="s">
        <v>276</v>
      </c>
      <c r="E105" s="112">
        <v>2.5134026011851698</v>
      </c>
      <c r="F105" s="60">
        <v>8.0468710172871204E-4</v>
      </c>
      <c r="G105" s="109">
        <v>5.9245838681573302</v>
      </c>
      <c r="H105" s="121">
        <v>21.772498689260299</v>
      </c>
    </row>
    <row r="106" spans="1:8">
      <c r="A106" s="314"/>
      <c r="B106" s="313"/>
      <c r="C106" s="76" t="s">
        <v>58</v>
      </c>
      <c r="D106" s="80" t="s">
        <v>277</v>
      </c>
      <c r="E106" s="112">
        <v>2.5134026011851698</v>
      </c>
      <c r="F106" s="60">
        <v>2.6142487211126798E-4</v>
      </c>
      <c r="G106" s="109">
        <v>7.7448818197401703</v>
      </c>
      <c r="H106" s="121">
        <v>23.592796640843101</v>
      </c>
    </row>
    <row r="107" spans="1:8">
      <c r="A107" s="314"/>
      <c r="B107" s="313" t="s">
        <v>57</v>
      </c>
      <c r="C107" s="76" t="s">
        <v>55</v>
      </c>
      <c r="D107" s="80" t="s">
        <v>278</v>
      </c>
      <c r="E107" s="112">
        <v>2.5134026011851698</v>
      </c>
      <c r="F107" s="60">
        <v>9.5673863213964206E-6</v>
      </c>
      <c r="G107" s="109">
        <v>-29.767532829545701</v>
      </c>
      <c r="H107" s="121">
        <v>-13.9196180084428</v>
      </c>
    </row>
    <row r="108" spans="1:8">
      <c r="A108" s="314"/>
      <c r="B108" s="313"/>
      <c r="C108" s="76" t="s">
        <v>56</v>
      </c>
      <c r="D108" s="80" t="s">
        <v>279</v>
      </c>
      <c r="E108" s="112">
        <v>2.5134026011851698</v>
      </c>
      <c r="F108" s="60">
        <v>8.0468710172871204E-4</v>
      </c>
      <c r="G108" s="109">
        <v>-21.772498689260299</v>
      </c>
      <c r="H108" s="121">
        <v>-5.9245838681573302</v>
      </c>
    </row>
    <row r="109" spans="1:8">
      <c r="A109" s="314"/>
      <c r="B109" s="313"/>
      <c r="C109" s="76" t="s">
        <v>58</v>
      </c>
      <c r="D109" s="122">
        <v>1.8202979515828399</v>
      </c>
      <c r="E109" s="112">
        <v>2.5134026011851698</v>
      </c>
      <c r="F109" s="83">
        <v>1</v>
      </c>
      <c r="G109" s="109">
        <v>-6.1036594589686297</v>
      </c>
      <c r="H109" s="121">
        <v>9.7442553621343198</v>
      </c>
    </row>
    <row r="110" spans="1:8">
      <c r="A110" s="314"/>
      <c r="B110" s="313" t="s">
        <v>58</v>
      </c>
      <c r="C110" s="76" t="s">
        <v>55</v>
      </c>
      <c r="D110" s="80" t="s">
        <v>280</v>
      </c>
      <c r="E110" s="112">
        <v>2.5134026011851698</v>
      </c>
      <c r="F110" s="60">
        <v>4.1047451759955897E-6</v>
      </c>
      <c r="G110" s="109">
        <v>-31.587830781128599</v>
      </c>
      <c r="H110" s="121">
        <v>-15.7399159600256</v>
      </c>
    </row>
    <row r="111" spans="1:8">
      <c r="A111" s="314"/>
      <c r="B111" s="313"/>
      <c r="C111" s="76" t="s">
        <v>56</v>
      </c>
      <c r="D111" s="80" t="s">
        <v>281</v>
      </c>
      <c r="E111" s="112">
        <v>2.5134026011851698</v>
      </c>
      <c r="F111" s="60">
        <v>2.6142487211126798E-4</v>
      </c>
      <c r="G111" s="109">
        <v>-23.592796640843101</v>
      </c>
      <c r="H111" s="121">
        <v>-7.7448818197401703</v>
      </c>
    </row>
    <row r="112" spans="1:8">
      <c r="A112" s="314"/>
      <c r="B112" s="313"/>
      <c r="C112" s="76" t="s">
        <v>57</v>
      </c>
      <c r="D112" s="122">
        <v>-1.8202979515828399</v>
      </c>
      <c r="E112" s="112">
        <v>2.5134026011851698</v>
      </c>
      <c r="F112" s="83">
        <v>1</v>
      </c>
      <c r="G112" s="109">
        <v>-9.7442553621343198</v>
      </c>
      <c r="H112" s="121">
        <v>6.1036594589686297</v>
      </c>
    </row>
    <row r="113" spans="1:8" ht="15.75" customHeight="1">
      <c r="A113" s="314" t="s">
        <v>94</v>
      </c>
      <c r="B113" s="313" t="s">
        <v>55</v>
      </c>
      <c r="C113" s="76" t="s">
        <v>56</v>
      </c>
      <c r="D113" s="80" t="s">
        <v>272</v>
      </c>
      <c r="E113" s="112">
        <v>2.5134026011851698</v>
      </c>
      <c r="F113" s="60">
        <v>4.6514516923994997E-2</v>
      </c>
      <c r="G113" s="113">
        <v>9.9858141781442797E-2</v>
      </c>
      <c r="H113" s="121">
        <v>15.890210138789501</v>
      </c>
    </row>
    <row r="114" spans="1:8">
      <c r="A114" s="314"/>
      <c r="B114" s="313"/>
      <c r="C114" s="76" t="s">
        <v>57</v>
      </c>
      <c r="D114" s="80" t="s">
        <v>273</v>
      </c>
      <c r="E114" s="112">
        <v>2.5134026011851698</v>
      </c>
      <c r="F114" s="60">
        <v>9.5673481823599394E-6</v>
      </c>
      <c r="G114" s="109">
        <v>13.948399420490199</v>
      </c>
      <c r="H114" s="121">
        <v>29.7387514174983</v>
      </c>
    </row>
    <row r="115" spans="1:8">
      <c r="A115" s="314"/>
      <c r="B115" s="313"/>
      <c r="C115" s="76" t="s">
        <v>58</v>
      </c>
      <c r="D115" s="80" t="s">
        <v>274</v>
      </c>
      <c r="E115" s="112">
        <v>2.5134026011851698</v>
      </c>
      <c r="F115" s="60">
        <v>4.1047381553749301E-6</v>
      </c>
      <c r="G115" s="109">
        <v>15.768697372073101</v>
      </c>
      <c r="H115" s="121">
        <v>31.559049369081102</v>
      </c>
    </row>
    <row r="116" spans="1:8">
      <c r="A116" s="314"/>
      <c r="B116" s="313" t="s">
        <v>56</v>
      </c>
      <c r="C116" s="76" t="s">
        <v>55</v>
      </c>
      <c r="D116" s="80" t="s">
        <v>275</v>
      </c>
      <c r="E116" s="112">
        <v>2.5134026011851698</v>
      </c>
      <c r="F116" s="60">
        <v>4.6514516923994997E-2</v>
      </c>
      <c r="G116" s="109">
        <v>-15.890210138789501</v>
      </c>
      <c r="H116" s="123">
        <v>-9.9858141781442797E-2</v>
      </c>
    </row>
    <row r="117" spans="1:8">
      <c r="A117" s="314"/>
      <c r="B117" s="313"/>
      <c r="C117" s="76" t="s">
        <v>57</v>
      </c>
      <c r="D117" s="80" t="s">
        <v>276</v>
      </c>
      <c r="E117" s="112">
        <v>2.5134026011851698</v>
      </c>
      <c r="F117" s="60">
        <v>8.0441734941516497E-4</v>
      </c>
      <c r="G117" s="109">
        <v>5.9533652802047703</v>
      </c>
      <c r="H117" s="121">
        <v>21.743717277212799</v>
      </c>
    </row>
    <row r="118" spans="1:8">
      <c r="A118" s="314"/>
      <c r="B118" s="313"/>
      <c r="C118" s="76" t="s">
        <v>58</v>
      </c>
      <c r="D118" s="80" t="s">
        <v>277</v>
      </c>
      <c r="E118" s="112">
        <v>2.5134026011851698</v>
      </c>
      <c r="F118" s="60">
        <v>2.6139639753064398E-4</v>
      </c>
      <c r="G118" s="109">
        <v>7.7736632317876202</v>
      </c>
      <c r="H118" s="121">
        <v>23.5640152287957</v>
      </c>
    </row>
    <row r="119" spans="1:8">
      <c r="A119" s="314"/>
      <c r="B119" s="313" t="s">
        <v>57</v>
      </c>
      <c r="C119" s="76" t="s">
        <v>55</v>
      </c>
      <c r="D119" s="80" t="s">
        <v>278</v>
      </c>
      <c r="E119" s="112">
        <v>2.5134026011851698</v>
      </c>
      <c r="F119" s="60">
        <v>9.5673481823599394E-6</v>
      </c>
      <c r="G119" s="109">
        <v>-29.7387514174983</v>
      </c>
      <c r="H119" s="121">
        <v>-13.948399420490199</v>
      </c>
    </row>
    <row r="120" spans="1:8">
      <c r="A120" s="314"/>
      <c r="B120" s="313"/>
      <c r="C120" s="76" t="s">
        <v>56</v>
      </c>
      <c r="D120" s="80" t="s">
        <v>279</v>
      </c>
      <c r="E120" s="112">
        <v>2.5134026011851698</v>
      </c>
      <c r="F120" s="60">
        <v>8.0441734941516497E-4</v>
      </c>
      <c r="G120" s="109">
        <v>-21.743717277212799</v>
      </c>
      <c r="H120" s="121">
        <v>-5.9533652802047703</v>
      </c>
    </row>
    <row r="121" spans="1:8">
      <c r="A121" s="314"/>
      <c r="B121" s="313"/>
      <c r="C121" s="76" t="s">
        <v>58</v>
      </c>
      <c r="D121" s="122">
        <v>1.8202979515828399</v>
      </c>
      <c r="E121" s="112">
        <v>2.5134026011851698</v>
      </c>
      <c r="F121" s="60">
        <v>0.980860094599735</v>
      </c>
      <c r="G121" s="109">
        <v>-6.0748780469211896</v>
      </c>
      <c r="H121" s="121">
        <v>9.7154739500868708</v>
      </c>
    </row>
    <row r="122" spans="1:8">
      <c r="A122" s="314"/>
      <c r="B122" s="313" t="s">
        <v>58</v>
      </c>
      <c r="C122" s="76" t="s">
        <v>55</v>
      </c>
      <c r="D122" s="80" t="s">
        <v>280</v>
      </c>
      <c r="E122" s="112">
        <v>2.5134026011851698</v>
      </c>
      <c r="F122" s="60">
        <v>4.1047381553749301E-6</v>
      </c>
      <c r="G122" s="109">
        <v>-31.559049369081102</v>
      </c>
      <c r="H122" s="121">
        <v>-15.768697372073101</v>
      </c>
    </row>
    <row r="123" spans="1:8">
      <c r="A123" s="314"/>
      <c r="B123" s="313"/>
      <c r="C123" s="76" t="s">
        <v>56</v>
      </c>
      <c r="D123" s="80" t="s">
        <v>281</v>
      </c>
      <c r="E123" s="112">
        <v>2.5134026011851698</v>
      </c>
      <c r="F123" s="60">
        <v>2.6139639753064398E-4</v>
      </c>
      <c r="G123" s="109">
        <v>-23.5640152287957</v>
      </c>
      <c r="H123" s="121">
        <v>-7.7736632317876202</v>
      </c>
    </row>
    <row r="124" spans="1:8">
      <c r="A124" s="314"/>
      <c r="B124" s="313"/>
      <c r="C124" s="76" t="s">
        <v>57</v>
      </c>
      <c r="D124" s="122">
        <v>-1.8202979515828399</v>
      </c>
      <c r="E124" s="112">
        <v>2.5134026011851698</v>
      </c>
      <c r="F124" s="60">
        <v>0.980860094599735</v>
      </c>
      <c r="G124" s="109">
        <v>-9.7154739500868708</v>
      </c>
      <c r="H124" s="121">
        <v>6.0748780469211896</v>
      </c>
    </row>
    <row r="125" spans="1:8" ht="15.75" customHeight="1">
      <c r="A125" s="314" t="s">
        <v>95</v>
      </c>
      <c r="B125" s="313" t="s">
        <v>55</v>
      </c>
      <c r="C125" s="76" t="s">
        <v>56</v>
      </c>
      <c r="D125" s="80" t="s">
        <v>272</v>
      </c>
      <c r="E125" s="112">
        <v>2.5134026011851698</v>
      </c>
      <c r="F125" s="60">
        <v>4.2846295138066703E-2</v>
      </c>
      <c r="G125" s="113">
        <v>0.21730937350636501</v>
      </c>
      <c r="H125" s="121">
        <v>15.772758907064601</v>
      </c>
    </row>
    <row r="126" spans="1:8">
      <c r="A126" s="314"/>
      <c r="B126" s="313"/>
      <c r="C126" s="76" t="s">
        <v>57</v>
      </c>
      <c r="D126" s="80" t="s">
        <v>273</v>
      </c>
      <c r="E126" s="112">
        <v>2.5134026011851698</v>
      </c>
      <c r="F126" s="60">
        <v>9.3486170518186606E-6</v>
      </c>
      <c r="G126" s="109">
        <v>14.0658506522152</v>
      </c>
      <c r="H126" s="121">
        <v>29.6213001857734</v>
      </c>
    </row>
    <row r="127" spans="1:8">
      <c r="A127" s="314"/>
      <c r="B127" s="313"/>
      <c r="C127" s="76" t="s">
        <v>58</v>
      </c>
      <c r="D127" s="80" t="s">
        <v>274</v>
      </c>
      <c r="E127" s="112">
        <v>2.5134026011851698</v>
      </c>
      <c r="F127" s="60">
        <v>4.0159647292092896E-6</v>
      </c>
      <c r="G127" s="109">
        <v>15.886148603798</v>
      </c>
      <c r="H127" s="121">
        <v>31.441598137356198</v>
      </c>
    </row>
    <row r="128" spans="1:8">
      <c r="A128" s="314"/>
      <c r="B128" s="313" t="s">
        <v>56</v>
      </c>
      <c r="C128" s="76" t="s">
        <v>55</v>
      </c>
      <c r="D128" s="80" t="s">
        <v>275</v>
      </c>
      <c r="E128" s="112">
        <v>2.5134026011851698</v>
      </c>
      <c r="F128" s="60">
        <v>4.2846295138066703E-2</v>
      </c>
      <c r="G128" s="109">
        <v>-15.772758907064601</v>
      </c>
      <c r="H128" s="123">
        <v>-0.21730937350636501</v>
      </c>
    </row>
    <row r="129" spans="1:8">
      <c r="A129" s="314"/>
      <c r="B129" s="313"/>
      <c r="C129" s="76" t="s">
        <v>57</v>
      </c>
      <c r="D129" s="80" t="s">
        <v>276</v>
      </c>
      <c r="E129" s="112">
        <v>2.5134026011851698</v>
      </c>
      <c r="F129" s="60">
        <v>7.7500896554494303E-4</v>
      </c>
      <c r="G129" s="109">
        <v>6.0708165119296904</v>
      </c>
      <c r="H129" s="121">
        <v>21.626266045487899</v>
      </c>
    </row>
    <row r="130" spans="1:8">
      <c r="A130" s="314"/>
      <c r="B130" s="313"/>
      <c r="C130" s="76" t="s">
        <v>58</v>
      </c>
      <c r="D130" s="80" t="s">
        <v>277</v>
      </c>
      <c r="E130" s="112">
        <v>2.5134026011851698</v>
      </c>
      <c r="F130" s="60">
        <v>2.5320486935353999E-4</v>
      </c>
      <c r="G130" s="109">
        <v>7.8911144635125403</v>
      </c>
      <c r="H130" s="121">
        <v>23.4465639970708</v>
      </c>
    </row>
    <row r="131" spans="1:8">
      <c r="A131" s="314"/>
      <c r="B131" s="313" t="s">
        <v>57</v>
      </c>
      <c r="C131" s="76" t="s">
        <v>55</v>
      </c>
      <c r="D131" s="80" t="s">
        <v>278</v>
      </c>
      <c r="E131" s="112">
        <v>2.5134026011851698</v>
      </c>
      <c r="F131" s="60">
        <v>9.3486170518186606E-6</v>
      </c>
      <c r="G131" s="109">
        <v>-29.6213001857734</v>
      </c>
      <c r="H131" s="121">
        <v>-14.0658506522152</v>
      </c>
    </row>
    <row r="132" spans="1:8">
      <c r="A132" s="314"/>
      <c r="B132" s="313"/>
      <c r="C132" s="76" t="s">
        <v>56</v>
      </c>
      <c r="D132" s="80" t="s">
        <v>279</v>
      </c>
      <c r="E132" s="112">
        <v>2.5134026011851698</v>
      </c>
      <c r="F132" s="60">
        <v>7.7500896554494303E-4</v>
      </c>
      <c r="G132" s="109">
        <v>-21.626266045487899</v>
      </c>
      <c r="H132" s="121">
        <v>-6.0708165119296904</v>
      </c>
    </row>
    <row r="133" spans="1:8">
      <c r="A133" s="314"/>
      <c r="B133" s="313"/>
      <c r="C133" s="76" t="s">
        <v>58</v>
      </c>
      <c r="D133" s="122">
        <v>1.8202979515828399</v>
      </c>
      <c r="E133" s="112">
        <v>2.5134026011851698</v>
      </c>
      <c r="F133" s="60">
        <v>0.97170419836816502</v>
      </c>
      <c r="G133" s="109">
        <v>-5.9574268151962597</v>
      </c>
      <c r="H133" s="121">
        <v>9.5980227183619498</v>
      </c>
    </row>
    <row r="134" spans="1:8">
      <c r="A134" s="314"/>
      <c r="B134" s="313" t="s">
        <v>58</v>
      </c>
      <c r="C134" s="76" t="s">
        <v>55</v>
      </c>
      <c r="D134" s="80" t="s">
        <v>280</v>
      </c>
      <c r="E134" s="112">
        <v>2.5134026011851698</v>
      </c>
      <c r="F134" s="60">
        <v>4.0159647292092896E-6</v>
      </c>
      <c r="G134" s="109">
        <v>-31.441598137356198</v>
      </c>
      <c r="H134" s="121">
        <v>-15.886148603798</v>
      </c>
    </row>
    <row r="135" spans="1:8">
      <c r="A135" s="314"/>
      <c r="B135" s="313"/>
      <c r="C135" s="76" t="s">
        <v>56</v>
      </c>
      <c r="D135" s="80" t="s">
        <v>281</v>
      </c>
      <c r="E135" s="112">
        <v>2.5134026011851698</v>
      </c>
      <c r="F135" s="60">
        <v>2.5320486935353999E-4</v>
      </c>
      <c r="G135" s="109">
        <v>-23.4465639970708</v>
      </c>
      <c r="H135" s="121">
        <v>-7.8911144635125403</v>
      </c>
    </row>
    <row r="136" spans="1:8">
      <c r="A136" s="314"/>
      <c r="B136" s="313"/>
      <c r="C136" s="76" t="s">
        <v>57</v>
      </c>
      <c r="D136" s="122">
        <v>-1.8202979515828399</v>
      </c>
      <c r="E136" s="112">
        <v>2.5134026011851698</v>
      </c>
      <c r="F136" s="60">
        <v>0.97170419836816502</v>
      </c>
      <c r="G136" s="109">
        <v>-9.5980227183619498</v>
      </c>
      <c r="H136" s="121">
        <v>5.9574268151962597</v>
      </c>
    </row>
    <row r="137" spans="1:8" ht="15.75" customHeight="1">
      <c r="A137" s="314" t="s">
        <v>96</v>
      </c>
      <c r="B137" s="313" t="s">
        <v>55</v>
      </c>
      <c r="C137" s="76" t="s">
        <v>56</v>
      </c>
      <c r="D137" s="80" t="s">
        <v>272</v>
      </c>
      <c r="E137" s="112">
        <v>2.5134026011851698</v>
      </c>
      <c r="F137" s="60">
        <v>4.2846295138066703E-2</v>
      </c>
      <c r="G137" s="113">
        <v>0.21730937350636501</v>
      </c>
      <c r="H137" s="121">
        <v>15.772758907064601</v>
      </c>
    </row>
    <row r="138" spans="1:8">
      <c r="A138" s="314"/>
      <c r="B138" s="313"/>
      <c r="C138" s="76" t="s">
        <v>57</v>
      </c>
      <c r="D138" s="80" t="s">
        <v>273</v>
      </c>
      <c r="E138" s="112">
        <v>2.5134026011851698</v>
      </c>
      <c r="F138" s="60">
        <v>9.3486170518186606E-6</v>
      </c>
      <c r="G138" s="109">
        <v>14.0658506522152</v>
      </c>
      <c r="H138" s="121">
        <v>29.6213001857734</v>
      </c>
    </row>
    <row r="139" spans="1:8">
      <c r="A139" s="314"/>
      <c r="B139" s="313"/>
      <c r="C139" s="76" t="s">
        <v>58</v>
      </c>
      <c r="D139" s="80" t="s">
        <v>274</v>
      </c>
      <c r="E139" s="112">
        <v>2.5134026011851698</v>
      </c>
      <c r="F139" s="60">
        <v>4.0159647292092896E-6</v>
      </c>
      <c r="G139" s="109">
        <v>15.886148603798</v>
      </c>
      <c r="H139" s="121">
        <v>31.441598137356198</v>
      </c>
    </row>
    <row r="140" spans="1:8">
      <c r="A140" s="314"/>
      <c r="B140" s="313" t="s">
        <v>56</v>
      </c>
      <c r="C140" s="76" t="s">
        <v>55</v>
      </c>
      <c r="D140" s="80" t="s">
        <v>275</v>
      </c>
      <c r="E140" s="112">
        <v>2.5134026011851698</v>
      </c>
      <c r="F140" s="60">
        <v>4.2846295138066703E-2</v>
      </c>
      <c r="G140" s="109">
        <v>-15.772758907064601</v>
      </c>
      <c r="H140" s="123">
        <v>-0.21730937350636501</v>
      </c>
    </row>
    <row r="141" spans="1:8">
      <c r="A141" s="314"/>
      <c r="B141" s="313"/>
      <c r="C141" s="76" t="s">
        <v>57</v>
      </c>
      <c r="D141" s="80" t="s">
        <v>276</v>
      </c>
      <c r="E141" s="112">
        <v>2.5134026011851698</v>
      </c>
      <c r="F141" s="60">
        <v>7.7500896554494303E-4</v>
      </c>
      <c r="G141" s="109">
        <v>6.0708165119296904</v>
      </c>
      <c r="H141" s="121">
        <v>21.626266045487899</v>
      </c>
    </row>
    <row r="142" spans="1:8">
      <c r="A142" s="314"/>
      <c r="B142" s="313"/>
      <c r="C142" s="76" t="s">
        <v>58</v>
      </c>
      <c r="D142" s="80" t="s">
        <v>277</v>
      </c>
      <c r="E142" s="112">
        <v>2.5134026011851698</v>
      </c>
      <c r="F142" s="60">
        <v>2.5320486935353999E-4</v>
      </c>
      <c r="G142" s="109">
        <v>7.8911144635125403</v>
      </c>
      <c r="H142" s="121">
        <v>23.4465639970708</v>
      </c>
    </row>
    <row r="143" spans="1:8">
      <c r="A143" s="314"/>
      <c r="B143" s="313" t="s">
        <v>57</v>
      </c>
      <c r="C143" s="76" t="s">
        <v>55</v>
      </c>
      <c r="D143" s="80" t="s">
        <v>278</v>
      </c>
      <c r="E143" s="112">
        <v>2.5134026011851698</v>
      </c>
      <c r="F143" s="60">
        <v>9.3486170518186606E-6</v>
      </c>
      <c r="G143" s="109">
        <v>-29.6213001857734</v>
      </c>
      <c r="H143" s="121">
        <v>-14.0658506522152</v>
      </c>
    </row>
    <row r="144" spans="1:8">
      <c r="A144" s="314"/>
      <c r="B144" s="313"/>
      <c r="C144" s="76" t="s">
        <v>56</v>
      </c>
      <c r="D144" s="80" t="s">
        <v>279</v>
      </c>
      <c r="E144" s="112">
        <v>2.5134026011851698</v>
      </c>
      <c r="F144" s="60">
        <v>7.7500896554494303E-4</v>
      </c>
      <c r="G144" s="109">
        <v>-21.626266045487899</v>
      </c>
      <c r="H144" s="121">
        <v>-6.0708165119296904</v>
      </c>
    </row>
    <row r="145" spans="1:8">
      <c r="A145" s="314"/>
      <c r="B145" s="313"/>
      <c r="C145" s="76" t="s">
        <v>58</v>
      </c>
      <c r="D145" s="122">
        <v>1.8202979515828399</v>
      </c>
      <c r="E145" s="112">
        <v>2.5134026011851698</v>
      </c>
      <c r="F145" s="60">
        <v>0.97170419836816502</v>
      </c>
      <c r="G145" s="109">
        <v>-5.9574268151962597</v>
      </c>
      <c r="H145" s="121">
        <v>9.5980227183619498</v>
      </c>
    </row>
    <row r="146" spans="1:8">
      <c r="A146" s="314"/>
      <c r="B146" s="313" t="s">
        <v>58</v>
      </c>
      <c r="C146" s="76" t="s">
        <v>55</v>
      </c>
      <c r="D146" s="80" t="s">
        <v>280</v>
      </c>
      <c r="E146" s="112">
        <v>2.5134026011851698</v>
      </c>
      <c r="F146" s="60">
        <v>4.0159647292092896E-6</v>
      </c>
      <c r="G146" s="109">
        <v>-31.441598137356198</v>
      </c>
      <c r="H146" s="121">
        <v>-15.886148603798</v>
      </c>
    </row>
    <row r="147" spans="1:8">
      <c r="A147" s="314"/>
      <c r="B147" s="313"/>
      <c r="C147" s="76" t="s">
        <v>56</v>
      </c>
      <c r="D147" s="80" t="s">
        <v>281</v>
      </c>
      <c r="E147" s="112">
        <v>2.5134026011851698</v>
      </c>
      <c r="F147" s="60">
        <v>2.5320486935353999E-4</v>
      </c>
      <c r="G147" s="109">
        <v>-23.4465639970708</v>
      </c>
      <c r="H147" s="121">
        <v>-7.8911144635125403</v>
      </c>
    </row>
    <row r="148" spans="1:8">
      <c r="A148" s="314"/>
      <c r="B148" s="313"/>
      <c r="C148" s="76" t="s">
        <v>57</v>
      </c>
      <c r="D148" s="122">
        <v>-1.8202979515828399</v>
      </c>
      <c r="E148" s="112">
        <v>2.5134026011851698</v>
      </c>
      <c r="F148" s="60">
        <v>0.97170419836816502</v>
      </c>
      <c r="G148" s="109">
        <v>-9.5980227183619498</v>
      </c>
      <c r="H148" s="121">
        <v>5.9574268151962597</v>
      </c>
    </row>
    <row r="149" spans="1:8" ht="15.75" customHeight="1">
      <c r="A149" s="314" t="s">
        <v>97</v>
      </c>
      <c r="B149" s="313" t="s">
        <v>55</v>
      </c>
      <c r="C149" s="76" t="s">
        <v>56</v>
      </c>
      <c r="D149" s="122">
        <v>7.9950341402854699</v>
      </c>
      <c r="E149" s="112">
        <v>3.41340564826963</v>
      </c>
      <c r="F149" s="60">
        <v>0.432381776693118</v>
      </c>
      <c r="G149" s="109">
        <v>-10.589812160970499</v>
      </c>
      <c r="H149" s="121">
        <v>26.579880441541501</v>
      </c>
    </row>
    <row r="150" spans="1:8">
      <c r="A150" s="314"/>
      <c r="B150" s="313"/>
      <c r="C150" s="76" t="s">
        <v>57</v>
      </c>
      <c r="D150" s="80" t="s">
        <v>273</v>
      </c>
      <c r="E150" s="112">
        <v>3.3210934417432698</v>
      </c>
      <c r="F150" s="60">
        <v>3.8541152499812402E-2</v>
      </c>
      <c r="G150" s="109">
        <v>1.90436859469779</v>
      </c>
      <c r="H150" s="121">
        <v>41.782782243290796</v>
      </c>
    </row>
    <row r="151" spans="1:8">
      <c r="A151" s="314"/>
      <c r="B151" s="313"/>
      <c r="C151" s="76" t="s">
        <v>58</v>
      </c>
      <c r="D151" s="80" t="s">
        <v>274</v>
      </c>
      <c r="E151" s="112">
        <v>3.4191855554597002</v>
      </c>
      <c r="F151" s="60">
        <v>2.3010420427467499E-2</v>
      </c>
      <c r="G151" s="109">
        <v>5.1480033757778303</v>
      </c>
      <c r="H151" s="121">
        <v>42.179743365376403</v>
      </c>
    </row>
    <row r="152" spans="1:8">
      <c r="A152" s="314"/>
      <c r="B152" s="313" t="s">
        <v>56</v>
      </c>
      <c r="C152" s="76" t="s">
        <v>55</v>
      </c>
      <c r="D152" s="122">
        <v>-7.9950341402854699</v>
      </c>
      <c r="E152" s="112">
        <v>3.41340564826963</v>
      </c>
      <c r="F152" s="60">
        <v>0.432381776693118</v>
      </c>
      <c r="G152" s="109">
        <v>-26.579880441541501</v>
      </c>
      <c r="H152" s="121">
        <v>10.589812160970499</v>
      </c>
    </row>
    <row r="153" spans="1:8">
      <c r="A153" s="314"/>
      <c r="B153" s="313"/>
      <c r="C153" s="76" t="s">
        <v>57</v>
      </c>
      <c r="D153" s="80" t="s">
        <v>276</v>
      </c>
      <c r="E153" s="110">
        <v>0.97136780295851399</v>
      </c>
      <c r="F153" s="60">
        <v>6.3099522522846996E-4</v>
      </c>
      <c r="G153" s="109">
        <v>9.3086830504521902</v>
      </c>
      <c r="H153" s="121">
        <v>18.388399506965399</v>
      </c>
    </row>
    <row r="154" spans="1:8">
      <c r="A154" s="314"/>
      <c r="B154" s="313"/>
      <c r="C154" s="76" t="s">
        <v>58</v>
      </c>
      <c r="D154" s="80" t="s">
        <v>277</v>
      </c>
      <c r="E154" s="112">
        <v>1.2667768637366901</v>
      </c>
      <c r="F154" s="60">
        <v>1.02679218739854E-4</v>
      </c>
      <c r="G154" s="109">
        <v>10.7972207680387</v>
      </c>
      <c r="H154" s="121">
        <v>20.540457692544599</v>
      </c>
    </row>
    <row r="155" spans="1:8">
      <c r="A155" s="314"/>
      <c r="B155" s="313" t="s">
        <v>57</v>
      </c>
      <c r="C155" s="76" t="s">
        <v>55</v>
      </c>
      <c r="D155" s="80" t="s">
        <v>278</v>
      </c>
      <c r="E155" s="112">
        <v>3.3210934417432698</v>
      </c>
      <c r="F155" s="60">
        <v>3.8541152499812402E-2</v>
      </c>
      <c r="G155" s="109">
        <v>-41.782782243290796</v>
      </c>
      <c r="H155" s="121">
        <v>-1.90436859469779</v>
      </c>
    </row>
    <row r="156" spans="1:8">
      <c r="A156" s="314"/>
      <c r="B156" s="313"/>
      <c r="C156" s="76" t="s">
        <v>56</v>
      </c>
      <c r="D156" s="80" t="s">
        <v>279</v>
      </c>
      <c r="E156" s="110">
        <v>0.97136780295851399</v>
      </c>
      <c r="F156" s="60">
        <v>6.3099522522846996E-4</v>
      </c>
      <c r="G156" s="109">
        <v>-18.388399506965399</v>
      </c>
      <c r="H156" s="121">
        <v>-9.3086830504521902</v>
      </c>
    </row>
    <row r="157" spans="1:8">
      <c r="A157" s="314"/>
      <c r="B157" s="313"/>
      <c r="C157" s="76" t="s">
        <v>58</v>
      </c>
      <c r="D157" s="122">
        <v>1.8202979515828399</v>
      </c>
      <c r="E157" s="110">
        <v>0.99148734316163001</v>
      </c>
      <c r="F157" s="60">
        <v>0.58970294513257404</v>
      </c>
      <c r="G157" s="109">
        <v>-2.8535907936506302</v>
      </c>
      <c r="H157" s="121">
        <v>6.4941866968163202</v>
      </c>
    </row>
    <row r="158" spans="1:8">
      <c r="A158" s="314"/>
      <c r="B158" s="313" t="s">
        <v>58</v>
      </c>
      <c r="C158" s="76" t="s">
        <v>55</v>
      </c>
      <c r="D158" s="80" t="s">
        <v>280</v>
      </c>
      <c r="E158" s="112">
        <v>3.4191855554597002</v>
      </c>
      <c r="F158" s="60">
        <v>2.3010420427467499E-2</v>
      </c>
      <c r="G158" s="109">
        <v>-42.179743365376403</v>
      </c>
      <c r="H158" s="121">
        <v>-5.1480033757778303</v>
      </c>
    </row>
    <row r="159" spans="1:8">
      <c r="A159" s="314"/>
      <c r="B159" s="313"/>
      <c r="C159" s="76" t="s">
        <v>56</v>
      </c>
      <c r="D159" s="80" t="s">
        <v>281</v>
      </c>
      <c r="E159" s="112">
        <v>1.2667768637366901</v>
      </c>
      <c r="F159" s="60">
        <v>1.02679218739854E-4</v>
      </c>
      <c r="G159" s="109">
        <v>-20.540457692544599</v>
      </c>
      <c r="H159" s="121">
        <v>-10.7972207680387</v>
      </c>
    </row>
    <row r="160" spans="1:8">
      <c r="A160" s="314"/>
      <c r="B160" s="313"/>
      <c r="C160" s="76" t="s">
        <v>57</v>
      </c>
      <c r="D160" s="122">
        <v>-1.8202979515828399</v>
      </c>
      <c r="E160" s="110">
        <v>0.99148734316163001</v>
      </c>
      <c r="F160" s="60">
        <v>0.58970294513257404</v>
      </c>
      <c r="G160" s="109">
        <v>-6.4941866968163202</v>
      </c>
      <c r="H160" s="121">
        <v>2.8535907936506302</v>
      </c>
    </row>
    <row r="161" spans="1:8" ht="15.75" customHeight="1">
      <c r="A161" s="314" t="s">
        <v>98</v>
      </c>
      <c r="B161" s="313" t="s">
        <v>55</v>
      </c>
      <c r="C161" s="76" t="s">
        <v>56</v>
      </c>
      <c r="D161" s="122">
        <v>7.9950341402854699</v>
      </c>
      <c r="E161" s="112">
        <v>3.41340564826963</v>
      </c>
      <c r="F161" s="60">
        <v>0.310367790686148</v>
      </c>
      <c r="G161" s="109">
        <v>-8.3057191696459292</v>
      </c>
      <c r="H161" s="121">
        <v>24.295787450216899</v>
      </c>
    </row>
    <row r="162" spans="1:8">
      <c r="A162" s="314"/>
      <c r="B162" s="313"/>
      <c r="C162" s="76" t="s">
        <v>57</v>
      </c>
      <c r="D162" s="80" t="s">
        <v>273</v>
      </c>
      <c r="E162" s="112">
        <v>3.3210934417432698</v>
      </c>
      <c r="F162" s="60">
        <v>2.4728914364301701E-2</v>
      </c>
      <c r="G162" s="109">
        <v>4.8266113628374798</v>
      </c>
      <c r="H162" s="121">
        <v>38.8605394751511</v>
      </c>
    </row>
    <row r="163" spans="1:8">
      <c r="A163" s="314"/>
      <c r="B163" s="313"/>
      <c r="C163" s="76" t="s">
        <v>58</v>
      </c>
      <c r="D163" s="80" t="s">
        <v>274</v>
      </c>
      <c r="E163" s="112">
        <v>3.4191855554597002</v>
      </c>
      <c r="F163" s="60">
        <v>1.55590281945649E-2</v>
      </c>
      <c r="G163" s="109">
        <v>7.3996959706022496</v>
      </c>
      <c r="H163" s="121">
        <v>39.928050770551998</v>
      </c>
    </row>
    <row r="164" spans="1:8">
      <c r="A164" s="314"/>
      <c r="B164" s="313" t="s">
        <v>56</v>
      </c>
      <c r="C164" s="76" t="s">
        <v>55</v>
      </c>
      <c r="D164" s="122">
        <v>-7.9950341402854699</v>
      </c>
      <c r="E164" s="112">
        <v>3.41340564826963</v>
      </c>
      <c r="F164" s="60">
        <v>0.310367790686148</v>
      </c>
      <c r="G164" s="109">
        <v>-24.295787450216899</v>
      </c>
      <c r="H164" s="121">
        <v>8.3057191696459292</v>
      </c>
    </row>
    <row r="165" spans="1:8">
      <c r="A165" s="314"/>
      <c r="B165" s="313"/>
      <c r="C165" s="76" t="s">
        <v>57</v>
      </c>
      <c r="D165" s="80" t="s">
        <v>276</v>
      </c>
      <c r="E165" s="110">
        <v>0.97136780295851399</v>
      </c>
      <c r="F165" s="60">
        <v>4.7212109756078501E-4</v>
      </c>
      <c r="G165" s="109">
        <v>9.7057017043859197</v>
      </c>
      <c r="H165" s="121">
        <v>17.9913808530317</v>
      </c>
    </row>
    <row r="166" spans="1:8">
      <c r="A166" s="314"/>
      <c r="B166" s="313"/>
      <c r="C166" s="76" t="s">
        <v>58</v>
      </c>
      <c r="D166" s="80" t="s">
        <v>277</v>
      </c>
      <c r="E166" s="112">
        <v>1.2667768637366901</v>
      </c>
      <c r="F166" s="60">
        <v>8.8324509863846296E-5</v>
      </c>
      <c r="G166" s="109">
        <v>11.025916517656</v>
      </c>
      <c r="H166" s="121">
        <v>20.311761942927301</v>
      </c>
    </row>
    <row r="167" spans="1:8">
      <c r="A167" s="314"/>
      <c r="B167" s="313" t="s">
        <v>57</v>
      </c>
      <c r="C167" s="76" t="s">
        <v>55</v>
      </c>
      <c r="D167" s="80" t="s">
        <v>278</v>
      </c>
      <c r="E167" s="112">
        <v>3.3210934417432698</v>
      </c>
      <c r="F167" s="60">
        <v>2.4728914364301701E-2</v>
      </c>
      <c r="G167" s="109">
        <v>-38.8605394751511</v>
      </c>
      <c r="H167" s="121">
        <v>-4.8266113628374798</v>
      </c>
    </row>
    <row r="168" spans="1:8">
      <c r="A168" s="314"/>
      <c r="B168" s="313"/>
      <c r="C168" s="76" t="s">
        <v>56</v>
      </c>
      <c r="D168" s="80" t="s">
        <v>279</v>
      </c>
      <c r="E168" s="110">
        <v>0.97136780295851399</v>
      </c>
      <c r="F168" s="60">
        <v>4.7212109756078501E-4</v>
      </c>
      <c r="G168" s="109">
        <v>-17.9913808530317</v>
      </c>
      <c r="H168" s="121">
        <v>-9.7057017043859197</v>
      </c>
    </row>
    <row r="169" spans="1:8">
      <c r="A169" s="314"/>
      <c r="B169" s="313"/>
      <c r="C169" s="76" t="s">
        <v>58</v>
      </c>
      <c r="D169" s="122">
        <v>1.8202979515828399</v>
      </c>
      <c r="E169" s="110">
        <v>0.99148734316163001</v>
      </c>
      <c r="F169" s="60">
        <v>0.46443874480493802</v>
      </c>
      <c r="G169" s="109">
        <v>-2.4358386754682502</v>
      </c>
      <c r="H169" s="121">
        <v>6.0764345786339398</v>
      </c>
    </row>
    <row r="170" spans="1:8">
      <c r="A170" s="314"/>
      <c r="B170" s="313" t="s">
        <v>58</v>
      </c>
      <c r="C170" s="76" t="s">
        <v>55</v>
      </c>
      <c r="D170" s="80" t="s">
        <v>280</v>
      </c>
      <c r="E170" s="112">
        <v>3.4191855554597002</v>
      </c>
      <c r="F170" s="60">
        <v>1.55590281945649E-2</v>
      </c>
      <c r="G170" s="109">
        <v>-39.928050770551998</v>
      </c>
      <c r="H170" s="121">
        <v>-7.3996959706022496</v>
      </c>
    </row>
    <row r="171" spans="1:8">
      <c r="A171" s="314"/>
      <c r="B171" s="313"/>
      <c r="C171" s="76" t="s">
        <v>56</v>
      </c>
      <c r="D171" s="80" t="s">
        <v>281</v>
      </c>
      <c r="E171" s="112">
        <v>1.2667768637366901</v>
      </c>
      <c r="F171" s="60">
        <v>8.8324509863846296E-5</v>
      </c>
      <c r="G171" s="109">
        <v>-20.311761942927301</v>
      </c>
      <c r="H171" s="121">
        <v>-11.025916517656</v>
      </c>
    </row>
    <row r="172" spans="1:8">
      <c r="A172" s="314"/>
      <c r="B172" s="313"/>
      <c r="C172" s="76" t="s">
        <v>57</v>
      </c>
      <c r="D172" s="122">
        <v>-1.8202979515828399</v>
      </c>
      <c r="E172" s="110">
        <v>0.99148734316163001</v>
      </c>
      <c r="F172" s="60">
        <v>0.46443874480493802</v>
      </c>
      <c r="G172" s="109">
        <v>-6.0764345786339398</v>
      </c>
      <c r="H172" s="121">
        <v>2.4358386754682502</v>
      </c>
    </row>
    <row r="173" spans="1:8" ht="15.75" customHeight="1">
      <c r="A173" s="314" t="s">
        <v>99</v>
      </c>
      <c r="B173" s="313" t="s">
        <v>55</v>
      </c>
      <c r="C173" s="76" t="s">
        <v>56</v>
      </c>
      <c r="D173" s="122">
        <v>7.9950341402854699</v>
      </c>
      <c r="E173" s="112">
        <v>3.41340564826963</v>
      </c>
      <c r="F173" s="60">
        <v>0.24991052332347999</v>
      </c>
      <c r="G173" s="109">
        <v>-7.1161194211023497</v>
      </c>
      <c r="H173" s="121">
        <v>23.106187701673299</v>
      </c>
    </row>
    <row r="174" spans="1:8">
      <c r="A174" s="314"/>
      <c r="B174" s="313"/>
      <c r="C174" s="76" t="s">
        <v>57</v>
      </c>
      <c r="D174" s="80" t="s">
        <v>273</v>
      </c>
      <c r="E174" s="112">
        <v>3.3210934417432698</v>
      </c>
      <c r="F174" s="60">
        <v>1.9880160404787801E-2</v>
      </c>
      <c r="G174" s="109">
        <v>6.13370578972643</v>
      </c>
      <c r="H174" s="121">
        <v>37.553445048262098</v>
      </c>
    </row>
    <row r="175" spans="1:8">
      <c r="A175" s="314"/>
      <c r="B175" s="313"/>
      <c r="C175" s="76" t="s">
        <v>58</v>
      </c>
      <c r="D175" s="80" t="s">
        <v>274</v>
      </c>
      <c r="E175" s="112">
        <v>3.4191855554597002</v>
      </c>
      <c r="F175" s="60">
        <v>1.24569247639099E-2</v>
      </c>
      <c r="G175" s="109">
        <v>8.5829880375198204</v>
      </c>
      <c r="H175" s="121">
        <v>38.744758703634403</v>
      </c>
    </row>
    <row r="176" spans="1:8">
      <c r="A176" s="314"/>
      <c r="B176" s="313" t="s">
        <v>56</v>
      </c>
      <c r="C176" s="76" t="s">
        <v>55</v>
      </c>
      <c r="D176" s="122">
        <v>-7.9950341402854699</v>
      </c>
      <c r="E176" s="112">
        <v>3.41340564826963</v>
      </c>
      <c r="F176" s="60">
        <v>0.24991052332347999</v>
      </c>
      <c r="G176" s="109">
        <v>-23.106187701673299</v>
      </c>
      <c r="H176" s="121">
        <v>7.1161194211023497</v>
      </c>
    </row>
    <row r="177" spans="1:8">
      <c r="A177" s="314"/>
      <c r="B177" s="313"/>
      <c r="C177" s="76" t="s">
        <v>57</v>
      </c>
      <c r="D177" s="80" t="s">
        <v>276</v>
      </c>
      <c r="E177" s="110">
        <v>0.97136780295851399</v>
      </c>
      <c r="F177" s="60">
        <v>3.7802530047648098E-4</v>
      </c>
      <c r="G177" s="109">
        <v>9.9796388955272395</v>
      </c>
      <c r="H177" s="121">
        <v>17.7174436618904</v>
      </c>
    </row>
    <row r="178" spans="1:8">
      <c r="A178" s="314"/>
      <c r="B178" s="313"/>
      <c r="C178" s="76" t="s">
        <v>58</v>
      </c>
      <c r="D178" s="80" t="s">
        <v>277</v>
      </c>
      <c r="E178" s="112">
        <v>1.2667768637366901</v>
      </c>
      <c r="F178" s="60">
        <v>7.1996198781398805E-5</v>
      </c>
      <c r="G178" s="109">
        <v>11.282784464867101</v>
      </c>
      <c r="H178" s="121">
        <v>20.054893995716199</v>
      </c>
    </row>
    <row r="179" spans="1:8">
      <c r="A179" s="314"/>
      <c r="B179" s="313" t="s">
        <v>57</v>
      </c>
      <c r="C179" s="76" t="s">
        <v>55</v>
      </c>
      <c r="D179" s="80" t="s">
        <v>278</v>
      </c>
      <c r="E179" s="112">
        <v>3.3210934417432698</v>
      </c>
      <c r="F179" s="60">
        <v>1.9880160404787801E-2</v>
      </c>
      <c r="G179" s="109">
        <v>-37.553445048262098</v>
      </c>
      <c r="H179" s="121">
        <v>-6.13370578972643</v>
      </c>
    </row>
    <row r="180" spans="1:8">
      <c r="A180" s="314"/>
      <c r="B180" s="313"/>
      <c r="C180" s="76" t="s">
        <v>56</v>
      </c>
      <c r="D180" s="80" t="s">
        <v>279</v>
      </c>
      <c r="E180" s="110">
        <v>0.97136780295851399</v>
      </c>
      <c r="F180" s="60">
        <v>3.7802530047648098E-4</v>
      </c>
      <c r="G180" s="109">
        <v>-17.7174436618904</v>
      </c>
      <c r="H180" s="121">
        <v>-9.9796388955272395</v>
      </c>
    </row>
    <row r="181" spans="1:8">
      <c r="A181" s="314"/>
      <c r="B181" s="313"/>
      <c r="C181" s="76" t="s">
        <v>58</v>
      </c>
      <c r="D181" s="122">
        <v>1.8202979515828399</v>
      </c>
      <c r="E181" s="110">
        <v>0.99148734316163001</v>
      </c>
      <c r="F181" s="60">
        <v>0.37369177080002802</v>
      </c>
      <c r="G181" s="109">
        <v>-2.15262943583051</v>
      </c>
      <c r="H181" s="121">
        <v>5.7932253389961899</v>
      </c>
    </row>
    <row r="182" spans="1:8">
      <c r="A182" s="314"/>
      <c r="B182" s="313" t="s">
        <v>58</v>
      </c>
      <c r="C182" s="76" t="s">
        <v>55</v>
      </c>
      <c r="D182" s="80" t="s">
        <v>280</v>
      </c>
      <c r="E182" s="112">
        <v>3.4191855554597002</v>
      </c>
      <c r="F182" s="60">
        <v>1.24569247639099E-2</v>
      </c>
      <c r="G182" s="109">
        <v>-38.744758703634403</v>
      </c>
      <c r="H182" s="121">
        <v>-8.5829880375198204</v>
      </c>
    </row>
    <row r="183" spans="1:8">
      <c r="A183" s="314"/>
      <c r="B183" s="313"/>
      <c r="C183" s="76" t="s">
        <v>56</v>
      </c>
      <c r="D183" s="80" t="s">
        <v>281</v>
      </c>
      <c r="E183" s="112">
        <v>1.2667768637366901</v>
      </c>
      <c r="F183" s="60">
        <v>7.1996198781398805E-5</v>
      </c>
      <c r="G183" s="109">
        <v>-20.054893995716199</v>
      </c>
      <c r="H183" s="121">
        <v>-11.282784464867101</v>
      </c>
    </row>
    <row r="184" spans="1:8">
      <c r="A184" s="314"/>
      <c r="B184" s="313"/>
      <c r="C184" s="76" t="s">
        <v>57</v>
      </c>
      <c r="D184" s="122">
        <v>-1.8202979515828399</v>
      </c>
      <c r="E184" s="110">
        <v>0.99148734316163001</v>
      </c>
      <c r="F184" s="60">
        <v>0.37369177080002802</v>
      </c>
      <c r="G184" s="109">
        <v>-5.7932253389961899</v>
      </c>
      <c r="H184" s="121">
        <v>2.15262943583051</v>
      </c>
    </row>
    <row r="185" spans="1:8" ht="15.75" customHeight="1">
      <c r="A185" s="314" t="s">
        <v>100</v>
      </c>
      <c r="B185" s="313" t="s">
        <v>55</v>
      </c>
      <c r="C185" s="76" t="s">
        <v>56</v>
      </c>
      <c r="D185" s="122">
        <v>7.9950341402854699</v>
      </c>
      <c r="E185" s="112">
        <v>3.41340564826963</v>
      </c>
      <c r="F185" s="42"/>
      <c r="G185" s="109">
        <v>-8.4769317134684101</v>
      </c>
      <c r="H185" s="121">
        <v>24.466999994039401</v>
      </c>
    </row>
    <row r="186" spans="1:8">
      <c r="A186" s="314"/>
      <c r="B186" s="313"/>
      <c r="C186" s="76" t="s">
        <v>57</v>
      </c>
      <c r="D186" s="80" t="s">
        <v>273</v>
      </c>
      <c r="E186" s="112">
        <v>3.3210934417432698</v>
      </c>
      <c r="F186" s="42"/>
      <c r="G186" s="109">
        <v>5.8170777194744803</v>
      </c>
      <c r="H186" s="121">
        <v>37.8700731185141</v>
      </c>
    </row>
    <row r="187" spans="1:8">
      <c r="A187" s="314"/>
      <c r="B187" s="313"/>
      <c r="C187" s="76" t="s">
        <v>58</v>
      </c>
      <c r="D187" s="80" t="s">
        <v>274</v>
      </c>
      <c r="E187" s="112">
        <v>3.4191855554597002</v>
      </c>
      <c r="F187" s="42"/>
      <c r="G187" s="109">
        <v>7.1640155978182403</v>
      </c>
      <c r="H187" s="121">
        <v>40.163731143336001</v>
      </c>
    </row>
    <row r="188" spans="1:8">
      <c r="A188" s="314"/>
      <c r="B188" s="313" t="s">
        <v>56</v>
      </c>
      <c r="C188" s="76" t="s">
        <v>55</v>
      </c>
      <c r="D188" s="122">
        <v>-7.9950341402854699</v>
      </c>
      <c r="E188" s="112">
        <v>3.41340564826963</v>
      </c>
      <c r="F188" s="42"/>
      <c r="G188" s="109">
        <v>-24.466999994039401</v>
      </c>
      <c r="H188" s="121">
        <v>8.4769317134684101</v>
      </c>
    </row>
    <row r="189" spans="1:8">
      <c r="A189" s="314"/>
      <c r="B189" s="313"/>
      <c r="C189" s="76" t="s">
        <v>57</v>
      </c>
      <c r="D189" s="80" t="s">
        <v>276</v>
      </c>
      <c r="E189" s="110">
        <v>0.97136780295851399</v>
      </c>
      <c r="F189" s="42"/>
      <c r="G189" s="109">
        <v>9.1610417751324604</v>
      </c>
      <c r="H189" s="121">
        <v>18.536040782285099</v>
      </c>
    </row>
    <row r="190" spans="1:8">
      <c r="A190" s="314"/>
      <c r="B190" s="313"/>
      <c r="C190" s="76" t="s">
        <v>58</v>
      </c>
      <c r="D190" s="80" t="s">
        <v>277</v>
      </c>
      <c r="E190" s="112">
        <v>1.2667768637366901</v>
      </c>
      <c r="F190" s="42"/>
      <c r="G190" s="109">
        <v>9.5557933769884897</v>
      </c>
      <c r="H190" s="121">
        <v>21.781885083594801</v>
      </c>
    </row>
    <row r="191" spans="1:8">
      <c r="A191" s="314"/>
      <c r="B191" s="313" t="s">
        <v>57</v>
      </c>
      <c r="C191" s="76" t="s">
        <v>55</v>
      </c>
      <c r="D191" s="80" t="s">
        <v>278</v>
      </c>
      <c r="E191" s="112">
        <v>3.3210934417432698</v>
      </c>
      <c r="F191" s="42"/>
      <c r="G191" s="109">
        <v>-37.8700731185141</v>
      </c>
      <c r="H191" s="121">
        <v>-5.8170777194744803</v>
      </c>
    </row>
    <row r="192" spans="1:8">
      <c r="A192" s="314"/>
      <c r="B192" s="313"/>
      <c r="C192" s="76" t="s">
        <v>56</v>
      </c>
      <c r="D192" s="80" t="s">
        <v>279</v>
      </c>
      <c r="E192" s="110">
        <v>0.97136780295851399</v>
      </c>
      <c r="F192" s="42"/>
      <c r="G192" s="109">
        <v>-18.536040782285099</v>
      </c>
      <c r="H192" s="121">
        <v>-9.1610417751324604</v>
      </c>
    </row>
    <row r="193" spans="1:8">
      <c r="A193" s="314"/>
      <c r="B193" s="313"/>
      <c r="C193" s="76" t="s">
        <v>58</v>
      </c>
      <c r="D193" s="122">
        <v>1.8202979515828399</v>
      </c>
      <c r="E193" s="110">
        <v>0.99148734316163001</v>
      </c>
      <c r="F193" s="42"/>
      <c r="G193" s="109">
        <v>-2.9642917936373401</v>
      </c>
      <c r="H193" s="121">
        <v>6.6048876968030301</v>
      </c>
    </row>
    <row r="194" spans="1:8">
      <c r="A194" s="314"/>
      <c r="B194" s="313" t="s">
        <v>58</v>
      </c>
      <c r="C194" s="76" t="s">
        <v>55</v>
      </c>
      <c r="D194" s="80" t="s">
        <v>280</v>
      </c>
      <c r="E194" s="112">
        <v>3.4191855554597002</v>
      </c>
      <c r="F194" s="42"/>
      <c r="G194" s="109">
        <v>-40.163731143336001</v>
      </c>
      <c r="H194" s="121">
        <v>-7.1640155978182403</v>
      </c>
    </row>
    <row r="195" spans="1:8">
      <c r="A195" s="314"/>
      <c r="B195" s="313"/>
      <c r="C195" s="76" t="s">
        <v>56</v>
      </c>
      <c r="D195" s="80" t="s">
        <v>281</v>
      </c>
      <c r="E195" s="112">
        <v>1.2667768637366901</v>
      </c>
      <c r="F195" s="42"/>
      <c r="G195" s="109">
        <v>-21.781885083594801</v>
      </c>
      <c r="H195" s="121">
        <v>-9.5557933769884897</v>
      </c>
    </row>
    <row r="196" spans="1:8">
      <c r="A196" s="314"/>
      <c r="B196" s="313"/>
      <c r="C196" s="76" t="s">
        <v>57</v>
      </c>
      <c r="D196" s="122">
        <v>-1.8202979515828399</v>
      </c>
      <c r="E196" s="110">
        <v>0.99148734316163001</v>
      </c>
      <c r="F196" s="42"/>
      <c r="G196" s="109">
        <v>-6.6048876968030301</v>
      </c>
      <c r="H196" s="121">
        <v>2.9642917936373401</v>
      </c>
    </row>
    <row r="197" spans="1:8" ht="15.75" customHeight="1">
      <c r="A197" s="315" t="s">
        <v>101</v>
      </c>
      <c r="B197" s="79" t="s">
        <v>55</v>
      </c>
      <c r="C197" s="76" t="s">
        <v>58</v>
      </c>
      <c r="D197" s="80" t="s">
        <v>274</v>
      </c>
      <c r="E197" s="112">
        <v>2.5134026011851698</v>
      </c>
      <c r="F197" s="60">
        <v>1.9392002159612799E-6</v>
      </c>
      <c r="G197" s="109">
        <v>16.9207245765026</v>
      </c>
      <c r="H197" s="121">
        <v>30.4070221646517</v>
      </c>
    </row>
    <row r="198" spans="1:8">
      <c r="A198" s="315"/>
      <c r="B198" s="79" t="s">
        <v>56</v>
      </c>
      <c r="C198" s="76" t="s">
        <v>58</v>
      </c>
      <c r="D198" s="80" t="s">
        <v>277</v>
      </c>
      <c r="E198" s="112">
        <v>2.5134026011851698</v>
      </c>
      <c r="F198" s="60">
        <v>1.20468175880406E-4</v>
      </c>
      <c r="G198" s="109">
        <v>8.9256904362170797</v>
      </c>
      <c r="H198" s="121">
        <v>22.411988024366199</v>
      </c>
    </row>
    <row r="199" spans="1:8">
      <c r="A199" s="315"/>
      <c r="B199" s="84" t="s">
        <v>57</v>
      </c>
      <c r="C199" s="85" t="s">
        <v>58</v>
      </c>
      <c r="D199" s="124">
        <v>1.8202979515828399</v>
      </c>
      <c r="E199" s="125">
        <v>2.5134026011851698</v>
      </c>
      <c r="F199" s="87">
        <v>0.81179426786282904</v>
      </c>
      <c r="G199" s="126">
        <v>-4.9228508424917203</v>
      </c>
      <c r="H199" s="127">
        <v>8.5634467456574104</v>
      </c>
    </row>
    <row r="200" spans="1:8" ht="15.75" customHeight="1">
      <c r="A200" s="307" t="s">
        <v>102</v>
      </c>
      <c r="B200" s="307"/>
      <c r="C200" s="307"/>
      <c r="D200" s="307"/>
      <c r="E200" s="307"/>
      <c r="F200" s="307"/>
      <c r="G200" s="307"/>
      <c r="H200" s="307"/>
    </row>
    <row r="201" spans="1:8" ht="15.75" customHeight="1">
      <c r="A201" s="307" t="s">
        <v>103</v>
      </c>
      <c r="B201" s="307"/>
      <c r="C201" s="307"/>
      <c r="D201" s="307"/>
      <c r="E201" s="307"/>
      <c r="F201" s="307"/>
      <c r="G201" s="307"/>
      <c r="H201" s="307"/>
    </row>
    <row r="204" spans="1:8" ht="18">
      <c r="A204" s="13" t="s">
        <v>104</v>
      </c>
    </row>
    <row r="206" spans="1:8" ht="15.75" customHeight="1">
      <c r="A206" s="295" t="s">
        <v>270</v>
      </c>
      <c r="B206" s="295"/>
      <c r="C206" s="295"/>
      <c r="D206" s="295"/>
      <c r="E206" s="295"/>
      <c r="F206" s="295"/>
    </row>
    <row r="207" spans="1:8" ht="15.75" customHeight="1">
      <c r="A207" s="300" t="s">
        <v>282</v>
      </c>
      <c r="B207" s="300"/>
      <c r="C207" s="301" t="s">
        <v>45</v>
      </c>
      <c r="D207" s="310" t="s">
        <v>106</v>
      </c>
      <c r="E207" s="310"/>
      <c r="F207" s="310"/>
    </row>
    <row r="208" spans="1:8">
      <c r="A208" s="300"/>
      <c r="B208" s="300"/>
      <c r="C208" s="301"/>
      <c r="D208" s="89" t="s">
        <v>107</v>
      </c>
      <c r="E208" s="89" t="s">
        <v>108</v>
      </c>
      <c r="F208" s="90" t="s">
        <v>283</v>
      </c>
    </row>
    <row r="209" spans="1:6" ht="15.75" customHeight="1">
      <c r="A209" s="311" t="s">
        <v>109</v>
      </c>
      <c r="B209" s="73" t="s">
        <v>58</v>
      </c>
      <c r="C209" s="31">
        <v>4</v>
      </c>
      <c r="D209" s="106">
        <v>9.8510242085660593</v>
      </c>
      <c r="E209" s="205"/>
      <c r="F209" s="35"/>
    </row>
    <row r="210" spans="1:6">
      <c r="A210" s="311"/>
      <c r="B210" s="76" t="s">
        <v>57</v>
      </c>
      <c r="C210" s="36">
        <v>4</v>
      </c>
      <c r="D210" s="109">
        <v>11.6713221601489</v>
      </c>
      <c r="E210" s="42"/>
      <c r="F210" s="40"/>
    </row>
    <row r="211" spans="1:6">
      <c r="A211" s="311"/>
      <c r="B211" s="76" t="s">
        <v>56</v>
      </c>
      <c r="C211" s="36">
        <v>4</v>
      </c>
      <c r="D211" s="42"/>
      <c r="E211" s="109">
        <v>25.519863438857701</v>
      </c>
      <c r="F211" s="40"/>
    </row>
    <row r="212" spans="1:6">
      <c r="A212" s="311"/>
      <c r="B212" s="76" t="s">
        <v>55</v>
      </c>
      <c r="C212" s="36">
        <v>4</v>
      </c>
      <c r="D212" s="42"/>
      <c r="E212" s="42"/>
      <c r="F212" s="121">
        <v>33.514897579143202</v>
      </c>
    </row>
    <row r="213" spans="1:6">
      <c r="A213" s="311"/>
      <c r="B213" s="18" t="s">
        <v>67</v>
      </c>
      <c r="C213" s="41"/>
      <c r="D213" s="60">
        <v>0.48280224489981499</v>
      </c>
      <c r="E213" s="83">
        <v>1</v>
      </c>
      <c r="F213" s="206">
        <v>1</v>
      </c>
    </row>
    <row r="214" spans="1:6" ht="15.75" customHeight="1">
      <c r="A214" s="314" t="s">
        <v>110</v>
      </c>
      <c r="B214" s="76" t="s">
        <v>58</v>
      </c>
      <c r="C214" s="36">
        <v>4</v>
      </c>
      <c r="D214" s="109">
        <v>9.8510242085660593</v>
      </c>
      <c r="E214" s="42"/>
      <c r="F214" s="40"/>
    </row>
    <row r="215" spans="1:6">
      <c r="A215" s="314"/>
      <c r="B215" s="76" t="s">
        <v>57</v>
      </c>
      <c r="C215" s="36">
        <v>4</v>
      </c>
      <c r="D215" s="109">
        <v>11.6713221601489</v>
      </c>
      <c r="E215" s="42"/>
      <c r="F215" s="40"/>
    </row>
    <row r="216" spans="1:6">
      <c r="A216" s="314"/>
      <c r="B216" s="76" t="s">
        <v>56</v>
      </c>
      <c r="C216" s="36">
        <v>4</v>
      </c>
      <c r="D216" s="42"/>
      <c r="E216" s="109">
        <v>25.519863438857701</v>
      </c>
      <c r="F216" s="40"/>
    </row>
    <row r="217" spans="1:6">
      <c r="A217" s="314"/>
      <c r="B217" s="76" t="s">
        <v>55</v>
      </c>
      <c r="C217" s="36">
        <v>4</v>
      </c>
      <c r="D217" s="42"/>
      <c r="E217" s="42"/>
      <c r="F217" s="121">
        <v>33.514897579143202</v>
      </c>
    </row>
    <row r="218" spans="1:6">
      <c r="A218" s="314"/>
      <c r="B218" s="18" t="s">
        <v>67</v>
      </c>
      <c r="C218" s="41"/>
      <c r="D218" s="60">
        <v>0.88555254396000704</v>
      </c>
      <c r="E218" s="83">
        <v>1</v>
      </c>
      <c r="F218" s="206">
        <v>1</v>
      </c>
    </row>
    <row r="219" spans="1:6" ht="15.75" customHeight="1">
      <c r="A219" s="314" t="s">
        <v>111</v>
      </c>
      <c r="B219" s="76" t="s">
        <v>58</v>
      </c>
      <c r="C219" s="36">
        <v>4</v>
      </c>
      <c r="D219" s="109">
        <v>9.8510242085660593</v>
      </c>
      <c r="E219" s="42"/>
      <c r="F219" s="40"/>
    </row>
    <row r="220" spans="1:6">
      <c r="A220" s="314"/>
      <c r="B220" s="76" t="s">
        <v>57</v>
      </c>
      <c r="C220" s="36">
        <v>4</v>
      </c>
      <c r="D220" s="109">
        <v>11.6713221601489</v>
      </c>
      <c r="E220" s="42"/>
      <c r="F220" s="40"/>
    </row>
    <row r="221" spans="1:6">
      <c r="A221" s="314"/>
      <c r="B221" s="76" t="s">
        <v>56</v>
      </c>
      <c r="C221" s="36">
        <v>4</v>
      </c>
      <c r="D221" s="42"/>
      <c r="E221" s="109">
        <v>25.519863438857701</v>
      </c>
      <c r="F221" s="40"/>
    </row>
    <row r="222" spans="1:6">
      <c r="A222" s="314"/>
      <c r="B222" s="76" t="s">
        <v>55</v>
      </c>
      <c r="C222" s="36">
        <v>4</v>
      </c>
      <c r="D222" s="42"/>
      <c r="E222" s="42"/>
      <c r="F222" s="121">
        <v>33.514897579143202</v>
      </c>
    </row>
    <row r="223" spans="1:6" ht="15.75" customHeight="1">
      <c r="A223" s="314" t="s">
        <v>112</v>
      </c>
      <c r="B223" s="76" t="s">
        <v>58</v>
      </c>
      <c r="C223" s="36">
        <v>4</v>
      </c>
      <c r="D223" s="109">
        <v>9.8510242085660593</v>
      </c>
      <c r="E223" s="42"/>
      <c r="F223" s="40"/>
    </row>
    <row r="224" spans="1:6">
      <c r="A224" s="314"/>
      <c r="B224" s="76" t="s">
        <v>57</v>
      </c>
      <c r="C224" s="36">
        <v>4</v>
      </c>
      <c r="D224" s="109">
        <v>11.6713221601489</v>
      </c>
      <c r="E224" s="42"/>
      <c r="F224" s="40"/>
    </row>
    <row r="225" spans="1:6">
      <c r="A225" s="314"/>
      <c r="B225" s="76" t="s">
        <v>56</v>
      </c>
      <c r="C225" s="36">
        <v>4</v>
      </c>
      <c r="D225" s="42"/>
      <c r="E225" s="109">
        <v>25.519863438857701</v>
      </c>
      <c r="F225" s="40"/>
    </row>
    <row r="226" spans="1:6">
      <c r="A226" s="314"/>
      <c r="B226" s="76" t="s">
        <v>55</v>
      </c>
      <c r="C226" s="36">
        <v>4</v>
      </c>
      <c r="D226" s="42"/>
      <c r="E226" s="42"/>
      <c r="F226" s="121">
        <v>33.514897579143202</v>
      </c>
    </row>
    <row r="227" spans="1:6">
      <c r="A227" s="314"/>
      <c r="B227" s="18" t="s">
        <v>67</v>
      </c>
      <c r="C227" s="41"/>
      <c r="D227" s="60">
        <v>0.48280224489981499</v>
      </c>
      <c r="E227" s="83">
        <v>1</v>
      </c>
      <c r="F227" s="206">
        <v>1</v>
      </c>
    </row>
    <row r="228" spans="1:6" ht="15.75" customHeight="1">
      <c r="A228" s="314" t="s">
        <v>113</v>
      </c>
      <c r="B228" s="76" t="s">
        <v>58</v>
      </c>
      <c r="C228" s="36">
        <v>4</v>
      </c>
      <c r="D228" s="109">
        <v>9.8510242085660593</v>
      </c>
      <c r="E228" s="42"/>
      <c r="F228" s="40"/>
    </row>
    <row r="229" spans="1:6">
      <c r="A229" s="314"/>
      <c r="B229" s="76" t="s">
        <v>57</v>
      </c>
      <c r="C229" s="36">
        <v>4</v>
      </c>
      <c r="D229" s="109">
        <v>11.6713221601489</v>
      </c>
      <c r="E229" s="42"/>
      <c r="F229" s="40"/>
    </row>
    <row r="230" spans="1:6">
      <c r="A230" s="314"/>
      <c r="B230" s="76" t="s">
        <v>56</v>
      </c>
      <c r="C230" s="36">
        <v>4</v>
      </c>
      <c r="D230" s="42"/>
      <c r="E230" s="109">
        <v>25.519863438857701</v>
      </c>
      <c r="F230" s="40"/>
    </row>
    <row r="231" spans="1:6">
      <c r="A231" s="314"/>
      <c r="B231" s="76" t="s">
        <v>55</v>
      </c>
      <c r="C231" s="36">
        <v>4</v>
      </c>
      <c r="D231" s="42"/>
      <c r="E231" s="109">
        <v>33.514897579143202</v>
      </c>
      <c r="F231" s="40"/>
    </row>
    <row r="232" spans="1:6">
      <c r="A232" s="314"/>
      <c r="B232" s="18" t="s">
        <v>67</v>
      </c>
      <c r="C232" s="41"/>
      <c r="D232" s="60">
        <v>0.91136498175682701</v>
      </c>
      <c r="E232" s="60">
        <v>5.4597313720069297E-2</v>
      </c>
      <c r="F232" s="40"/>
    </row>
    <row r="233" spans="1:6" ht="15.75" customHeight="1">
      <c r="A233" s="314" t="s">
        <v>114</v>
      </c>
      <c r="B233" s="76" t="s">
        <v>58</v>
      </c>
      <c r="C233" s="36">
        <v>4</v>
      </c>
      <c r="D233" s="109">
        <v>9.8510242085660593</v>
      </c>
      <c r="E233" s="42"/>
      <c r="F233" s="40"/>
    </row>
    <row r="234" spans="1:6">
      <c r="A234" s="314"/>
      <c r="B234" s="76" t="s">
        <v>57</v>
      </c>
      <c r="C234" s="36">
        <v>4</v>
      </c>
      <c r="D234" s="109">
        <v>11.6713221601489</v>
      </c>
      <c r="E234" s="42"/>
      <c r="F234" s="40"/>
    </row>
    <row r="235" spans="1:6">
      <c r="A235" s="314"/>
      <c r="B235" s="76" t="s">
        <v>56</v>
      </c>
      <c r="C235" s="36">
        <v>4</v>
      </c>
      <c r="D235" s="42"/>
      <c r="E235" s="109">
        <v>25.519863438857701</v>
      </c>
      <c r="F235" s="40"/>
    </row>
    <row r="236" spans="1:6">
      <c r="A236" s="314"/>
      <c r="B236" s="76" t="s">
        <v>55</v>
      </c>
      <c r="C236" s="36">
        <v>4</v>
      </c>
      <c r="D236" s="42"/>
      <c r="E236" s="42"/>
      <c r="F236" s="121">
        <v>33.514897579143202</v>
      </c>
    </row>
    <row r="237" spans="1:6">
      <c r="A237" s="314"/>
      <c r="B237" s="18" t="s">
        <v>67</v>
      </c>
      <c r="C237" s="41"/>
      <c r="D237" s="60">
        <v>0.97170419836816502</v>
      </c>
      <c r="E237" s="83">
        <v>1</v>
      </c>
      <c r="F237" s="206">
        <v>1</v>
      </c>
    </row>
    <row r="238" spans="1:6" ht="15.75" customHeight="1">
      <c r="A238" s="314" t="s">
        <v>115</v>
      </c>
      <c r="B238" s="76" t="s">
        <v>58</v>
      </c>
      <c r="C238" s="36">
        <v>4</v>
      </c>
      <c r="D238" s="109">
        <v>9.8510242085660593</v>
      </c>
      <c r="E238" s="42"/>
      <c r="F238" s="40"/>
    </row>
    <row r="239" spans="1:6">
      <c r="A239" s="314"/>
      <c r="B239" s="76" t="s">
        <v>57</v>
      </c>
      <c r="C239" s="36">
        <v>4</v>
      </c>
      <c r="D239" s="109">
        <v>11.6713221601489</v>
      </c>
      <c r="E239" s="42"/>
      <c r="F239" s="40"/>
    </row>
    <row r="240" spans="1:6">
      <c r="A240" s="314"/>
      <c r="B240" s="76" t="s">
        <v>56</v>
      </c>
      <c r="C240" s="36">
        <v>4</v>
      </c>
      <c r="D240" s="42"/>
      <c r="E240" s="109">
        <v>25.519863438857701</v>
      </c>
      <c r="F240" s="40"/>
    </row>
    <row r="241" spans="1:6">
      <c r="A241" s="314"/>
      <c r="B241" s="76" t="s">
        <v>55</v>
      </c>
      <c r="C241" s="36">
        <v>4</v>
      </c>
      <c r="D241" s="42"/>
      <c r="E241" s="42"/>
      <c r="F241" s="121">
        <v>33.514897579143202</v>
      </c>
    </row>
    <row r="242" spans="1:6">
      <c r="A242" s="314"/>
      <c r="B242" s="18" t="s">
        <v>67</v>
      </c>
      <c r="C242" s="41"/>
      <c r="D242" s="60">
        <v>0.73250648211932601</v>
      </c>
      <c r="E242" s="83">
        <v>1</v>
      </c>
      <c r="F242" s="206">
        <v>1</v>
      </c>
    </row>
    <row r="243" spans="1:6" ht="15.75" customHeight="1">
      <c r="A243" s="314" t="s">
        <v>254</v>
      </c>
      <c r="B243" s="76" t="s">
        <v>58</v>
      </c>
      <c r="C243" s="36">
        <v>4</v>
      </c>
      <c r="D243" s="109">
        <v>9.8510242085660593</v>
      </c>
      <c r="E243" s="42"/>
      <c r="F243" s="40"/>
    </row>
    <row r="244" spans="1:6">
      <c r="A244" s="314"/>
      <c r="B244" s="76" t="s">
        <v>57</v>
      </c>
      <c r="C244" s="36">
        <v>4</v>
      </c>
      <c r="D244" s="109">
        <v>11.6713221601489</v>
      </c>
      <c r="E244" s="42"/>
      <c r="F244" s="40"/>
    </row>
    <row r="245" spans="1:6">
      <c r="A245" s="314"/>
      <c r="B245" s="76" t="s">
        <v>56</v>
      </c>
      <c r="C245" s="36">
        <v>4</v>
      </c>
      <c r="D245" s="42"/>
      <c r="E245" s="109">
        <v>25.519863438857701</v>
      </c>
      <c r="F245" s="40"/>
    </row>
    <row r="246" spans="1:6">
      <c r="A246" s="314"/>
      <c r="B246" s="76" t="s">
        <v>55</v>
      </c>
      <c r="C246" s="36">
        <v>4</v>
      </c>
      <c r="D246" s="42"/>
      <c r="E246" s="42"/>
      <c r="F246" s="121">
        <v>33.514897579143202</v>
      </c>
    </row>
    <row r="247" spans="1:6">
      <c r="A247" s="314"/>
      <c r="B247" s="18" t="s">
        <v>67</v>
      </c>
      <c r="C247" s="41"/>
      <c r="D247" s="60">
        <v>0.73250648211932901</v>
      </c>
      <c r="E247" s="83">
        <v>1</v>
      </c>
      <c r="F247" s="206">
        <v>1</v>
      </c>
    </row>
    <row r="248" spans="1:6" ht="15.75" customHeight="1">
      <c r="A248" s="314" t="s">
        <v>117</v>
      </c>
      <c r="B248" s="76" t="s">
        <v>58</v>
      </c>
      <c r="C248" s="36">
        <v>4</v>
      </c>
      <c r="D248" s="109">
        <v>9.8510242085660593</v>
      </c>
      <c r="E248" s="42"/>
      <c r="F248" s="40"/>
    </row>
    <row r="249" spans="1:6">
      <c r="A249" s="314"/>
      <c r="B249" s="76" t="s">
        <v>57</v>
      </c>
      <c r="C249" s="36">
        <v>4</v>
      </c>
      <c r="D249" s="109">
        <v>11.6713221601489</v>
      </c>
      <c r="E249" s="42"/>
      <c r="F249" s="40"/>
    </row>
    <row r="250" spans="1:6">
      <c r="A250" s="314"/>
      <c r="B250" s="76" t="s">
        <v>56</v>
      </c>
      <c r="C250" s="36">
        <v>4</v>
      </c>
      <c r="D250" s="42"/>
      <c r="E250" s="109">
        <v>25.519863438857701</v>
      </c>
      <c r="F250" s="40"/>
    </row>
    <row r="251" spans="1:6">
      <c r="A251" s="314"/>
      <c r="B251" s="76" t="s">
        <v>55</v>
      </c>
      <c r="C251" s="36">
        <v>4</v>
      </c>
      <c r="D251" s="42"/>
      <c r="E251" s="42"/>
      <c r="F251" s="121">
        <v>33.514897579143202</v>
      </c>
    </row>
    <row r="252" spans="1:6">
      <c r="A252" s="314"/>
      <c r="B252" s="18" t="s">
        <v>67</v>
      </c>
      <c r="C252" s="41"/>
      <c r="D252" s="60">
        <v>0.97170419836816502</v>
      </c>
      <c r="E252" s="83">
        <v>1</v>
      </c>
      <c r="F252" s="206">
        <v>1</v>
      </c>
    </row>
    <row r="253" spans="1:6" ht="15.75" customHeight="1">
      <c r="A253" s="315" t="s">
        <v>255</v>
      </c>
      <c r="B253" s="76" t="s">
        <v>58</v>
      </c>
      <c r="C253" s="36">
        <v>4</v>
      </c>
      <c r="D253" s="109">
        <v>9.8510242085660593</v>
      </c>
      <c r="E253" s="42"/>
      <c r="F253" s="40"/>
    </row>
    <row r="254" spans="1:6">
      <c r="A254" s="315"/>
      <c r="B254" s="76" t="s">
        <v>57</v>
      </c>
      <c r="C254" s="36">
        <v>4</v>
      </c>
      <c r="D254" s="109">
        <v>11.6713221601489</v>
      </c>
      <c r="E254" s="42"/>
      <c r="F254" s="40"/>
    </row>
    <row r="255" spans="1:6">
      <c r="A255" s="315"/>
      <c r="B255" s="76" t="s">
        <v>56</v>
      </c>
      <c r="C255" s="36">
        <v>4</v>
      </c>
      <c r="D255" s="42"/>
      <c r="E255" s="109">
        <v>25.519863438857701</v>
      </c>
      <c r="F255" s="40"/>
    </row>
    <row r="256" spans="1:6">
      <c r="A256" s="315"/>
      <c r="B256" s="85" t="s">
        <v>55</v>
      </c>
      <c r="C256" s="92">
        <v>4</v>
      </c>
      <c r="D256" s="44"/>
      <c r="E256" s="44"/>
      <c r="F256" s="127">
        <v>33.514897579143202</v>
      </c>
    </row>
    <row r="257" spans="1:6" ht="15.75" customHeight="1">
      <c r="A257" s="316" t="s">
        <v>119</v>
      </c>
      <c r="B257" s="316"/>
      <c r="C257" s="316"/>
      <c r="D257" s="316"/>
      <c r="E257" s="316"/>
      <c r="F257" s="316"/>
    </row>
    <row r="258" spans="1:6" ht="15.75" customHeight="1">
      <c r="A258" s="307" t="s">
        <v>120</v>
      </c>
      <c r="B258" s="307"/>
      <c r="C258" s="307"/>
      <c r="D258" s="307"/>
      <c r="E258" s="307"/>
      <c r="F258" s="307"/>
    </row>
    <row r="259" spans="1:6" ht="15.75" customHeight="1">
      <c r="A259" s="307" t="s">
        <v>256</v>
      </c>
      <c r="B259" s="307"/>
      <c r="C259" s="307"/>
      <c r="D259" s="307"/>
      <c r="E259" s="307"/>
      <c r="F259" s="307"/>
    </row>
    <row r="260" spans="1:6" ht="15.75" customHeight="1">
      <c r="A260" s="307" t="s">
        <v>257</v>
      </c>
      <c r="B260" s="307"/>
      <c r="C260" s="307"/>
      <c r="D260" s="307"/>
      <c r="E260" s="307"/>
      <c r="F260" s="307"/>
    </row>
    <row r="263" spans="1:6" ht="18">
      <c r="A263" s="13" t="s">
        <v>122</v>
      </c>
    </row>
  </sheetData>
  <mergeCells count="109">
    <mergeCell ref="A258:F258"/>
    <mergeCell ref="A259:F259"/>
    <mergeCell ref="A260:F260"/>
    <mergeCell ref="A219:A222"/>
    <mergeCell ref="A223:A227"/>
    <mergeCell ref="A228:A232"/>
    <mergeCell ref="A233:A237"/>
    <mergeCell ref="A238:A242"/>
    <mergeCell ref="A243:A247"/>
    <mergeCell ref="A248:A252"/>
    <mergeCell ref="A253:A256"/>
    <mergeCell ref="A257:F257"/>
    <mergeCell ref="A197:A199"/>
    <mergeCell ref="A200:H200"/>
    <mergeCell ref="A201:H201"/>
    <mergeCell ref="A206:F206"/>
    <mergeCell ref="A207:B208"/>
    <mergeCell ref="C207:C208"/>
    <mergeCell ref="D207:F207"/>
    <mergeCell ref="A209:A213"/>
    <mergeCell ref="A214:A218"/>
    <mergeCell ref="A173:A184"/>
    <mergeCell ref="B173:B175"/>
    <mergeCell ref="B176:B178"/>
    <mergeCell ref="B179:B181"/>
    <mergeCell ref="B182:B184"/>
    <mergeCell ref="A185:A196"/>
    <mergeCell ref="B185:B187"/>
    <mergeCell ref="B188:B190"/>
    <mergeCell ref="B191:B193"/>
    <mergeCell ref="B194:B196"/>
    <mergeCell ref="A149:A160"/>
    <mergeCell ref="B149:B151"/>
    <mergeCell ref="B152:B154"/>
    <mergeCell ref="B155:B157"/>
    <mergeCell ref="B158:B160"/>
    <mergeCell ref="A161:A172"/>
    <mergeCell ref="B161:B163"/>
    <mergeCell ref="B164:B166"/>
    <mergeCell ref="B167:B169"/>
    <mergeCell ref="B170:B172"/>
    <mergeCell ref="A125:A136"/>
    <mergeCell ref="B125:B127"/>
    <mergeCell ref="B128:B130"/>
    <mergeCell ref="B131:B133"/>
    <mergeCell ref="B134:B136"/>
    <mergeCell ref="A137:A148"/>
    <mergeCell ref="B137:B139"/>
    <mergeCell ref="B140:B142"/>
    <mergeCell ref="B143:B145"/>
    <mergeCell ref="B146:B148"/>
    <mergeCell ref="A101:A112"/>
    <mergeCell ref="B101:B103"/>
    <mergeCell ref="B104:B106"/>
    <mergeCell ref="B107:B109"/>
    <mergeCell ref="B110:B112"/>
    <mergeCell ref="A113:A124"/>
    <mergeCell ref="B113:B115"/>
    <mergeCell ref="B116:B118"/>
    <mergeCell ref="B119:B121"/>
    <mergeCell ref="B122:B124"/>
    <mergeCell ref="A77:A88"/>
    <mergeCell ref="B77:B79"/>
    <mergeCell ref="B80:B82"/>
    <mergeCell ref="B83:B85"/>
    <mergeCell ref="B86:B88"/>
    <mergeCell ref="A89:A100"/>
    <mergeCell ref="B89:B91"/>
    <mergeCell ref="B92:B94"/>
    <mergeCell ref="B95:B97"/>
    <mergeCell ref="B98:B100"/>
    <mergeCell ref="A56:E56"/>
    <mergeCell ref="A61:H61"/>
    <mergeCell ref="A63:C64"/>
    <mergeCell ref="D63:D64"/>
    <mergeCell ref="E63:E64"/>
    <mergeCell ref="F63:F64"/>
    <mergeCell ref="G63:H63"/>
    <mergeCell ref="A65:A76"/>
    <mergeCell ref="B65:B67"/>
    <mergeCell ref="B68:B70"/>
    <mergeCell ref="B71:B73"/>
    <mergeCell ref="B74:B76"/>
    <mergeCell ref="A31:B31"/>
    <mergeCell ref="A32:B32"/>
    <mergeCell ref="A33:B33"/>
    <mergeCell ref="A34:B34"/>
    <mergeCell ref="A35:B35"/>
    <mergeCell ref="A36:A37"/>
    <mergeCell ref="A39:D39"/>
    <mergeCell ref="A44:F44"/>
    <mergeCell ref="A51:E51"/>
    <mergeCell ref="A10:C10"/>
    <mergeCell ref="A11:B11"/>
    <mergeCell ref="A12:B12"/>
    <mergeCell ref="A13:A17"/>
    <mergeCell ref="A18:A19"/>
    <mergeCell ref="A20:B20"/>
    <mergeCell ref="A21:A22"/>
    <mergeCell ref="A27:K27"/>
    <mergeCell ref="A29:B30"/>
    <mergeCell ref="C29:C30"/>
    <mergeCell ref="D29:D30"/>
    <mergeCell ref="E29:E30"/>
    <mergeCell ref="F29:F30"/>
    <mergeCell ref="G29:H29"/>
    <mergeCell ref="I29:I30"/>
    <mergeCell ref="J29:J30"/>
    <mergeCell ref="K29:K30"/>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Roman,标准"&amp;12&amp;A</oddHeader>
    <oddFooter>&amp;C&amp;"Times New Roman,标准"&amp;12页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
  <sheetViews>
    <sheetView topLeftCell="A265" zoomScaleNormal="100" workbookViewId="0">
      <selection activeCell="G276" sqref="G276"/>
    </sheetView>
  </sheetViews>
  <sheetFormatPr defaultRowHeight="14.25"/>
  <cols>
    <col min="1" max="3" width="11" customWidth="1"/>
    <col min="4" max="4" width="23.625" customWidth="1"/>
    <col min="5" max="5" width="16.375" customWidth="1"/>
    <col min="6" max="6" width="14.875" customWidth="1"/>
    <col min="7" max="7" width="15.5" customWidth="1"/>
    <col min="8" max="8" width="19" customWidth="1"/>
    <col min="9" max="1025" width="11" customWidth="1"/>
  </cols>
  <sheetData>
    <row r="1" spans="1:3">
      <c r="A1" s="12" t="s">
        <v>12</v>
      </c>
    </row>
    <row r="2" spans="1:3">
      <c r="A2" s="12" t="s">
        <v>13</v>
      </c>
    </row>
    <row r="3" spans="1:3">
      <c r="A3" s="12" t="s">
        <v>14</v>
      </c>
    </row>
    <row r="4" spans="1:3">
      <c r="A4" s="12" t="s">
        <v>15</v>
      </c>
    </row>
    <row r="5" spans="1:3">
      <c r="A5" s="12" t="s">
        <v>16</v>
      </c>
    </row>
    <row r="8" spans="1:3" ht="18">
      <c r="A8" s="13" t="s">
        <v>17</v>
      </c>
    </row>
    <row r="10" spans="1:3" ht="15.75" customHeight="1">
      <c r="A10" s="295" t="s">
        <v>18</v>
      </c>
      <c r="B10" s="295"/>
      <c r="C10" s="295"/>
    </row>
    <row r="11" spans="1:3" ht="15.75" customHeight="1">
      <c r="A11" s="296" t="s">
        <v>19</v>
      </c>
      <c r="B11" s="296"/>
      <c r="C11" s="15" t="s">
        <v>20</v>
      </c>
    </row>
    <row r="12" spans="1:3" ht="15.75" customHeight="1">
      <c r="A12" s="297" t="s">
        <v>21</v>
      </c>
      <c r="B12" s="297"/>
      <c r="C12" s="17"/>
    </row>
    <row r="13" spans="1:3" ht="15.75" customHeight="1">
      <c r="A13" s="298" t="s">
        <v>22</v>
      </c>
      <c r="B13" s="18" t="s">
        <v>23</v>
      </c>
      <c r="C13" s="17" t="s">
        <v>24</v>
      </c>
    </row>
    <row r="14" spans="1:3">
      <c r="A14" s="298"/>
      <c r="B14" s="18" t="s">
        <v>25</v>
      </c>
      <c r="C14" s="19" t="s">
        <v>26</v>
      </c>
    </row>
    <row r="15" spans="1:3">
      <c r="A15" s="298"/>
      <c r="B15" s="18" t="s">
        <v>27</v>
      </c>
      <c r="C15" s="19" t="s">
        <v>26</v>
      </c>
    </row>
    <row r="16" spans="1:3">
      <c r="A16" s="298"/>
      <c r="B16" s="18" t="s">
        <v>28</v>
      </c>
      <c r="C16" s="19" t="s">
        <v>26</v>
      </c>
    </row>
    <row r="17" spans="1:11" ht="24">
      <c r="A17" s="298"/>
      <c r="B17" s="18" t="s">
        <v>29</v>
      </c>
      <c r="C17" s="20">
        <v>16</v>
      </c>
    </row>
    <row r="18" spans="1:11" ht="32.25" customHeight="1">
      <c r="A18" s="298" t="s">
        <v>30</v>
      </c>
      <c r="B18" s="18" t="s">
        <v>31</v>
      </c>
      <c r="C18" s="17" t="s">
        <v>32</v>
      </c>
    </row>
    <row r="19" spans="1:11" ht="72">
      <c r="A19" s="298"/>
      <c r="B19" s="18" t="s">
        <v>33</v>
      </c>
      <c r="C19" s="17" t="s">
        <v>34</v>
      </c>
    </row>
    <row r="20" spans="1:11" ht="348" customHeight="1">
      <c r="A20" s="297" t="s">
        <v>35</v>
      </c>
      <c r="B20" s="297"/>
      <c r="C20" s="19" t="s">
        <v>36</v>
      </c>
    </row>
    <row r="21" spans="1:11" ht="15.75" customHeight="1">
      <c r="A21" s="299" t="s">
        <v>37</v>
      </c>
      <c r="B21" s="18" t="s">
        <v>38</v>
      </c>
      <c r="C21" s="21" t="s">
        <v>39</v>
      </c>
    </row>
    <row r="22" spans="1:11">
      <c r="A22" s="299"/>
      <c r="B22" s="22" t="s">
        <v>40</v>
      </c>
      <c r="C22" s="23" t="s">
        <v>41</v>
      </c>
    </row>
    <row r="25" spans="1:11">
      <c r="A25" s="24" t="s">
        <v>42</v>
      </c>
    </row>
    <row r="27" spans="1:11" ht="15.75" customHeight="1">
      <c r="A27" s="295" t="s">
        <v>43</v>
      </c>
      <c r="B27" s="295"/>
      <c r="C27" s="295"/>
      <c r="D27" s="295"/>
      <c r="E27" s="295"/>
      <c r="F27" s="295"/>
      <c r="G27" s="295"/>
      <c r="H27" s="295"/>
      <c r="I27" s="295"/>
      <c r="J27" s="295"/>
      <c r="K27" s="295"/>
    </row>
    <row r="28" spans="1:11">
      <c r="A28" s="25" t="s">
        <v>44</v>
      </c>
    </row>
    <row r="29" spans="1:11" ht="15.75" customHeight="1">
      <c r="A29" s="300"/>
      <c r="B29" s="300"/>
      <c r="C29" s="301" t="s">
        <v>45</v>
      </c>
      <c r="D29" s="302" t="s">
        <v>46</v>
      </c>
      <c r="E29" s="302" t="s">
        <v>47</v>
      </c>
      <c r="F29" s="302" t="s">
        <v>48</v>
      </c>
      <c r="G29" s="303" t="s">
        <v>49</v>
      </c>
      <c r="H29" s="303"/>
      <c r="I29" s="302" t="s">
        <v>50</v>
      </c>
      <c r="J29" s="302" t="s">
        <v>51</v>
      </c>
      <c r="K29" s="304" t="s">
        <v>52</v>
      </c>
    </row>
    <row r="30" spans="1:11">
      <c r="A30" s="300"/>
      <c r="B30" s="300"/>
      <c r="C30" s="301"/>
      <c r="D30" s="302"/>
      <c r="E30" s="302"/>
      <c r="F30" s="302"/>
      <c r="G30" s="30" t="s">
        <v>53</v>
      </c>
      <c r="H30" s="30" t="s">
        <v>54</v>
      </c>
      <c r="I30" s="302"/>
      <c r="J30" s="302"/>
      <c r="K30" s="304"/>
    </row>
    <row r="31" spans="1:11">
      <c r="A31" s="305" t="s">
        <v>55</v>
      </c>
      <c r="B31" s="305"/>
      <c r="C31" s="31">
        <v>4</v>
      </c>
      <c r="D31" s="32">
        <v>5.1603249999999996E-7</v>
      </c>
      <c r="E31" s="33">
        <v>2.1421841463017799E-8</v>
      </c>
      <c r="F31" s="33">
        <v>1.07109207315089E-8</v>
      </c>
      <c r="G31" s="32">
        <v>4.8194556989182396E-7</v>
      </c>
      <c r="H31" s="32">
        <v>5.5011943010817596E-7</v>
      </c>
      <c r="I31" s="34">
        <v>4.9798000000000002E-7</v>
      </c>
      <c r="J31" s="34">
        <v>5.4710999999999998E-7</v>
      </c>
      <c r="K31" s="35"/>
    </row>
    <row r="32" spans="1:11">
      <c r="A32" s="306" t="s">
        <v>56</v>
      </c>
      <c r="B32" s="306"/>
      <c r="C32" s="36">
        <v>4</v>
      </c>
      <c r="D32" s="37">
        <v>5.4382000000000001E-7</v>
      </c>
      <c r="E32" s="38">
        <v>4.3207804850512799E-8</v>
      </c>
      <c r="F32" s="38">
        <v>2.16039024252564E-8</v>
      </c>
      <c r="G32" s="37">
        <v>4.7506674054703602E-7</v>
      </c>
      <c r="H32" s="37">
        <v>6.1257325945296405E-7</v>
      </c>
      <c r="I32" s="39">
        <v>5.0582000000000001E-7</v>
      </c>
      <c r="J32" s="39">
        <v>5.9276000000000002E-7</v>
      </c>
      <c r="K32" s="40"/>
    </row>
    <row r="33" spans="1:11">
      <c r="A33" s="306" t="s">
        <v>57</v>
      </c>
      <c r="B33" s="306"/>
      <c r="C33" s="36">
        <v>4</v>
      </c>
      <c r="D33" s="37">
        <v>4.6904999999999998E-7</v>
      </c>
      <c r="E33" s="38">
        <v>2.4333668034227799E-8</v>
      </c>
      <c r="F33" s="38">
        <v>1.2166834017113899E-8</v>
      </c>
      <c r="G33" s="37">
        <v>4.30329704035238E-7</v>
      </c>
      <c r="H33" s="37">
        <v>5.0777029596476297E-7</v>
      </c>
      <c r="I33" s="39">
        <v>4.3930999999999998E-7</v>
      </c>
      <c r="J33" s="39">
        <v>4.9849999999999997E-7</v>
      </c>
      <c r="K33" s="40"/>
    </row>
    <row r="34" spans="1:11">
      <c r="A34" s="306" t="s">
        <v>58</v>
      </c>
      <c r="B34" s="306"/>
      <c r="C34" s="36">
        <v>4</v>
      </c>
      <c r="D34" s="37">
        <v>4.7856500000000005E-7</v>
      </c>
      <c r="E34" s="38">
        <v>3.3844549044122298E-8</v>
      </c>
      <c r="F34" s="38">
        <v>1.6922274522061199E-8</v>
      </c>
      <c r="G34" s="37">
        <v>4.2471076997027199E-7</v>
      </c>
      <c r="H34" s="37">
        <v>5.3241923002972796E-7</v>
      </c>
      <c r="I34" s="39">
        <v>4.5751999999999998E-7</v>
      </c>
      <c r="J34" s="39">
        <v>5.2905000000000004E-7</v>
      </c>
      <c r="K34" s="40"/>
    </row>
    <row r="35" spans="1:11" ht="15.75" customHeight="1">
      <c r="A35" s="297" t="s">
        <v>59</v>
      </c>
      <c r="B35" s="297"/>
      <c r="C35" s="36">
        <v>16</v>
      </c>
      <c r="D35" s="37">
        <v>5.0186687500000003E-7</v>
      </c>
      <c r="E35" s="38">
        <v>4.2041875111805699E-8</v>
      </c>
      <c r="F35" s="38">
        <v>1.05104687779514E-8</v>
      </c>
      <c r="G35" s="37">
        <v>4.7946434109961505E-7</v>
      </c>
      <c r="H35" s="37">
        <v>5.24269408900385E-7</v>
      </c>
      <c r="I35" s="39">
        <v>4.3930999999999998E-7</v>
      </c>
      <c r="J35" s="39">
        <v>5.9276000000000002E-7</v>
      </c>
      <c r="K35" s="40"/>
    </row>
    <row r="36" spans="1:11" ht="15.75" customHeight="1">
      <c r="A36" s="299" t="s">
        <v>60</v>
      </c>
      <c r="B36" s="18" t="s">
        <v>61</v>
      </c>
      <c r="C36" s="41"/>
      <c r="D36" s="42"/>
      <c r="E36" s="38">
        <v>3.1872364956442498E-8</v>
      </c>
      <c r="F36" s="38">
        <v>7.9680912391106395E-9</v>
      </c>
      <c r="G36" s="37">
        <v>4.8450589558026699E-7</v>
      </c>
      <c r="H36" s="37">
        <v>5.1922785441973296E-7</v>
      </c>
      <c r="I36" s="42"/>
      <c r="J36" s="42"/>
      <c r="K36" s="40"/>
    </row>
    <row r="37" spans="1:11">
      <c r="A37" s="299"/>
      <c r="B37" s="22" t="s">
        <v>62</v>
      </c>
      <c r="C37" s="43"/>
      <c r="D37" s="44"/>
      <c r="E37" s="44"/>
      <c r="F37" s="45">
        <v>1.7273906844784501E-8</v>
      </c>
      <c r="G37" s="46">
        <v>4.46893593984003E-7</v>
      </c>
      <c r="H37" s="46">
        <v>5.5684015601599705E-7</v>
      </c>
      <c r="I37" s="44"/>
      <c r="J37" s="44"/>
      <c r="K37" s="47">
        <v>9.3958951875000102E-16</v>
      </c>
    </row>
    <row r="39" spans="1:11" ht="15.75" customHeight="1">
      <c r="A39" s="295" t="s">
        <v>63</v>
      </c>
      <c r="B39" s="295"/>
      <c r="C39" s="295"/>
      <c r="D39" s="295"/>
    </row>
    <row r="40" spans="1:11">
      <c r="A40" s="25" t="s">
        <v>44</v>
      </c>
    </row>
    <row r="41" spans="1:11">
      <c r="A41" s="27" t="s">
        <v>64</v>
      </c>
      <c r="B41" s="48" t="s">
        <v>65</v>
      </c>
      <c r="C41" s="48" t="s">
        <v>66</v>
      </c>
      <c r="D41" s="29" t="s">
        <v>67</v>
      </c>
    </row>
    <row r="42" spans="1:11">
      <c r="A42" s="49">
        <v>3.1546522073607801</v>
      </c>
      <c r="B42" s="50">
        <v>3</v>
      </c>
      <c r="C42" s="50">
        <v>12</v>
      </c>
      <c r="D42" s="51">
        <v>6.4494043852079505E-2</v>
      </c>
    </row>
    <row r="44" spans="1:11" ht="15.75" customHeight="1">
      <c r="A44" s="295" t="s">
        <v>68</v>
      </c>
      <c r="B44" s="295"/>
      <c r="C44" s="295"/>
      <c r="D44" s="295"/>
      <c r="E44" s="295"/>
      <c r="F44" s="295"/>
    </row>
    <row r="45" spans="1:11">
      <c r="A45" s="25" t="s">
        <v>44</v>
      </c>
    </row>
    <row r="46" spans="1:11">
      <c r="A46" s="26"/>
      <c r="B46" s="52" t="s">
        <v>69</v>
      </c>
      <c r="C46" s="48" t="s">
        <v>70</v>
      </c>
      <c r="D46" s="28" t="s">
        <v>71</v>
      </c>
      <c r="E46" s="48" t="s">
        <v>72</v>
      </c>
      <c r="F46" s="29" t="s">
        <v>67</v>
      </c>
    </row>
    <row r="47" spans="1:11">
      <c r="A47" s="14" t="s">
        <v>73</v>
      </c>
      <c r="B47" s="53">
        <v>1.4322617168749999E-14</v>
      </c>
      <c r="C47" s="54">
        <v>3</v>
      </c>
      <c r="D47" s="55">
        <v>4.7742057229166703E-15</v>
      </c>
      <c r="E47" s="56">
        <v>4.6997261180923804</v>
      </c>
      <c r="F47" s="57">
        <v>2.15440261393482E-2</v>
      </c>
    </row>
    <row r="48" spans="1:11">
      <c r="A48" s="16" t="s">
        <v>74</v>
      </c>
      <c r="B48" s="58">
        <v>1.2190171775E-14</v>
      </c>
      <c r="C48" s="59">
        <v>12</v>
      </c>
      <c r="D48" s="60">
        <v>1.01584764791667E-15</v>
      </c>
      <c r="E48" s="42"/>
      <c r="F48" s="40"/>
    </row>
    <row r="49" spans="1:8">
      <c r="A49" s="61" t="s">
        <v>59</v>
      </c>
      <c r="B49" s="62">
        <v>2.651278894375E-14</v>
      </c>
      <c r="C49" s="63">
        <v>15</v>
      </c>
      <c r="D49" s="44"/>
      <c r="E49" s="44"/>
      <c r="F49" s="64"/>
    </row>
    <row r="51" spans="1:8" ht="15.75" customHeight="1">
      <c r="A51" s="295" t="s">
        <v>75</v>
      </c>
      <c r="B51" s="295"/>
      <c r="C51" s="295"/>
      <c r="D51" s="295"/>
      <c r="E51" s="295"/>
    </row>
    <row r="52" spans="1:8">
      <c r="A52" s="25" t="s">
        <v>44</v>
      </c>
    </row>
    <row r="53" spans="1:8">
      <c r="A53" s="26"/>
      <c r="B53" s="52" t="s">
        <v>76</v>
      </c>
      <c r="C53" s="48" t="s">
        <v>65</v>
      </c>
      <c r="D53" s="48" t="s">
        <v>66</v>
      </c>
      <c r="E53" s="29" t="s">
        <v>67</v>
      </c>
    </row>
    <row r="54" spans="1:8">
      <c r="A54" s="65" t="s">
        <v>77</v>
      </c>
      <c r="B54" s="66">
        <v>3.9572767488261</v>
      </c>
      <c r="C54" s="54">
        <v>3</v>
      </c>
      <c r="D54" s="56">
        <v>6.4916290563381498</v>
      </c>
      <c r="E54" s="57">
        <v>6.5922141159119194E-2</v>
      </c>
    </row>
    <row r="55" spans="1:8" ht="22.5">
      <c r="A55" s="67" t="s">
        <v>78</v>
      </c>
      <c r="B55" s="68">
        <v>4.6997261180923804</v>
      </c>
      <c r="C55" s="63">
        <v>3</v>
      </c>
      <c r="D55" s="69">
        <v>9.24366918617255</v>
      </c>
      <c r="E55" s="70">
        <v>2.9676921761368501E-2</v>
      </c>
    </row>
    <row r="56" spans="1:8" ht="15.75" customHeight="1">
      <c r="A56" s="307" t="s">
        <v>79</v>
      </c>
      <c r="B56" s="307"/>
      <c r="C56" s="307"/>
      <c r="D56" s="307"/>
      <c r="E56" s="307"/>
    </row>
    <row r="59" spans="1:8" ht="18">
      <c r="A59" s="13" t="s">
        <v>80</v>
      </c>
    </row>
    <row r="61" spans="1:8" ht="15.75" customHeight="1">
      <c r="A61" s="295" t="s">
        <v>81</v>
      </c>
      <c r="B61" s="295"/>
      <c r="C61" s="295"/>
      <c r="D61" s="295"/>
      <c r="E61" s="295"/>
      <c r="F61" s="295"/>
      <c r="G61" s="295"/>
      <c r="H61" s="295"/>
    </row>
    <row r="62" spans="1:8">
      <c r="A62" s="25" t="s">
        <v>82</v>
      </c>
      <c r="B62" s="25" t="s">
        <v>44</v>
      </c>
    </row>
    <row r="63" spans="1:8" ht="15.75" customHeight="1">
      <c r="A63" s="308" t="s">
        <v>83</v>
      </c>
      <c r="B63" s="308"/>
      <c r="C63" s="308"/>
      <c r="D63" s="309" t="s">
        <v>84</v>
      </c>
      <c r="E63" s="302" t="s">
        <v>48</v>
      </c>
      <c r="F63" s="302" t="s">
        <v>67</v>
      </c>
      <c r="G63" s="310" t="s">
        <v>85</v>
      </c>
      <c r="H63" s="310"/>
    </row>
    <row r="64" spans="1:8">
      <c r="A64" s="308"/>
      <c r="B64" s="308"/>
      <c r="C64" s="308"/>
      <c r="D64" s="309"/>
      <c r="E64" s="302"/>
      <c r="F64" s="302"/>
      <c r="G64" s="30" t="s">
        <v>53</v>
      </c>
      <c r="H64" s="72" t="s">
        <v>54</v>
      </c>
    </row>
    <row r="65" spans="1:8" ht="15.75" customHeight="1">
      <c r="A65" s="311" t="s">
        <v>86</v>
      </c>
      <c r="B65" s="312" t="s">
        <v>55</v>
      </c>
      <c r="C65" s="73" t="s">
        <v>56</v>
      </c>
      <c r="D65" s="74">
        <v>-2.77875E-8</v>
      </c>
      <c r="E65" s="33">
        <v>2.2537165393153001E-8</v>
      </c>
      <c r="F65" s="55">
        <v>0.61910212378627905</v>
      </c>
      <c r="G65" s="32">
        <v>-9.4698115611819401E-8</v>
      </c>
      <c r="H65" s="75">
        <v>3.9123115611819302E-8</v>
      </c>
    </row>
    <row r="66" spans="1:8">
      <c r="A66" s="311"/>
      <c r="B66" s="312"/>
      <c r="C66" s="76" t="s">
        <v>57</v>
      </c>
      <c r="D66" s="77">
        <v>4.6982499999999997E-8</v>
      </c>
      <c r="E66" s="38">
        <v>2.2537165393153001E-8</v>
      </c>
      <c r="F66" s="60">
        <v>0.212708733619796</v>
      </c>
      <c r="G66" s="37">
        <v>-1.99281156118194E-8</v>
      </c>
      <c r="H66" s="78">
        <v>1.13893115611819E-7</v>
      </c>
    </row>
    <row r="67" spans="1:8">
      <c r="A67" s="311"/>
      <c r="B67" s="312"/>
      <c r="C67" s="76" t="s">
        <v>58</v>
      </c>
      <c r="D67" s="77">
        <v>3.7467500000000001E-8</v>
      </c>
      <c r="E67" s="38">
        <v>2.2537165393153001E-8</v>
      </c>
      <c r="F67" s="60">
        <v>0.383305264646842</v>
      </c>
      <c r="G67" s="37">
        <v>-2.9443115611819301E-8</v>
      </c>
      <c r="H67" s="78">
        <v>1.04378115611819E-7</v>
      </c>
    </row>
    <row r="68" spans="1:8">
      <c r="A68" s="311"/>
      <c r="B68" s="313" t="s">
        <v>56</v>
      </c>
      <c r="C68" s="76" t="s">
        <v>55</v>
      </c>
      <c r="D68" s="77">
        <v>2.77875E-8</v>
      </c>
      <c r="E68" s="38">
        <v>2.2537165393153001E-8</v>
      </c>
      <c r="F68" s="60">
        <v>0.61910212378627905</v>
      </c>
      <c r="G68" s="37">
        <v>-3.9123115611819302E-8</v>
      </c>
      <c r="H68" s="78">
        <v>9.4698115611819401E-8</v>
      </c>
    </row>
    <row r="69" spans="1:8">
      <c r="A69" s="311"/>
      <c r="B69" s="313"/>
      <c r="C69" s="76" t="s">
        <v>57</v>
      </c>
      <c r="D69" s="80" t="s">
        <v>87</v>
      </c>
      <c r="E69" s="38">
        <v>2.2537165393153001E-8</v>
      </c>
      <c r="F69" s="60">
        <v>2.72486994908261E-2</v>
      </c>
      <c r="G69" s="37">
        <v>7.8593843881806606E-9</v>
      </c>
      <c r="H69" s="78">
        <v>1.4168061561181901E-7</v>
      </c>
    </row>
    <row r="70" spans="1:8">
      <c r="A70" s="311"/>
      <c r="B70" s="313"/>
      <c r="C70" s="76" t="s">
        <v>58</v>
      </c>
      <c r="D70" s="77">
        <v>6.5255000000000104E-8</v>
      </c>
      <c r="E70" s="38">
        <v>2.2537165393153001E-8</v>
      </c>
      <c r="F70" s="60">
        <v>5.67428344674877E-2</v>
      </c>
      <c r="G70" s="37">
        <v>-1.6556156118193E-9</v>
      </c>
      <c r="H70" s="78">
        <v>1.3216561561181899E-7</v>
      </c>
    </row>
    <row r="71" spans="1:8">
      <c r="A71" s="311"/>
      <c r="B71" s="313" t="s">
        <v>57</v>
      </c>
      <c r="C71" s="76" t="s">
        <v>55</v>
      </c>
      <c r="D71" s="77">
        <v>-4.6982499999999997E-8</v>
      </c>
      <c r="E71" s="38">
        <v>2.2537165393153001E-8</v>
      </c>
      <c r="F71" s="60">
        <v>0.212708733619796</v>
      </c>
      <c r="G71" s="37">
        <v>-1.13893115611819E-7</v>
      </c>
      <c r="H71" s="78">
        <v>1.99281156118194E-8</v>
      </c>
    </row>
    <row r="72" spans="1:8">
      <c r="A72" s="311"/>
      <c r="B72" s="313"/>
      <c r="C72" s="76" t="s">
        <v>56</v>
      </c>
      <c r="D72" s="80" t="s">
        <v>88</v>
      </c>
      <c r="E72" s="38">
        <v>2.2537165393153001E-8</v>
      </c>
      <c r="F72" s="60">
        <v>2.72486994908261E-2</v>
      </c>
      <c r="G72" s="37">
        <v>-1.4168061561181901E-7</v>
      </c>
      <c r="H72" s="78">
        <v>-7.8593843881806606E-9</v>
      </c>
    </row>
    <row r="73" spans="1:8">
      <c r="A73" s="311"/>
      <c r="B73" s="313"/>
      <c r="C73" s="76" t="s">
        <v>58</v>
      </c>
      <c r="D73" s="77">
        <v>-9.5149999999999598E-9</v>
      </c>
      <c r="E73" s="38">
        <v>2.2537165393153001E-8</v>
      </c>
      <c r="F73" s="60">
        <v>0.97358603042409697</v>
      </c>
      <c r="G73" s="37">
        <v>-7.6425615611819301E-8</v>
      </c>
      <c r="H73" s="78">
        <v>5.7395615611819402E-8</v>
      </c>
    </row>
    <row r="74" spans="1:8">
      <c r="A74" s="311"/>
      <c r="B74" s="313" t="s">
        <v>58</v>
      </c>
      <c r="C74" s="76" t="s">
        <v>55</v>
      </c>
      <c r="D74" s="77">
        <v>-3.7467500000000001E-8</v>
      </c>
      <c r="E74" s="38">
        <v>2.2537165393153001E-8</v>
      </c>
      <c r="F74" s="60">
        <v>0.383305264646842</v>
      </c>
      <c r="G74" s="37">
        <v>-1.04378115611819E-7</v>
      </c>
      <c r="H74" s="78">
        <v>2.9443115611819301E-8</v>
      </c>
    </row>
    <row r="75" spans="1:8">
      <c r="A75" s="311"/>
      <c r="B75" s="313"/>
      <c r="C75" s="76" t="s">
        <v>56</v>
      </c>
      <c r="D75" s="77">
        <v>-6.5255000000000104E-8</v>
      </c>
      <c r="E75" s="38">
        <v>2.2537165393153001E-8</v>
      </c>
      <c r="F75" s="60">
        <v>5.67428344674877E-2</v>
      </c>
      <c r="G75" s="37">
        <v>-1.3216561561181899E-7</v>
      </c>
      <c r="H75" s="78">
        <v>1.6556156118193E-9</v>
      </c>
    </row>
    <row r="76" spans="1:8">
      <c r="A76" s="311"/>
      <c r="B76" s="313"/>
      <c r="C76" s="76" t="s">
        <v>57</v>
      </c>
      <c r="D76" s="77">
        <v>9.5149999999999598E-9</v>
      </c>
      <c r="E76" s="38">
        <v>2.2537165393153001E-8</v>
      </c>
      <c r="F76" s="60">
        <v>0.97358603042409697</v>
      </c>
      <c r="G76" s="37">
        <v>-5.7395615611819402E-8</v>
      </c>
      <c r="H76" s="78">
        <v>7.6425615611819301E-8</v>
      </c>
    </row>
    <row r="77" spans="1:8" ht="15.75" customHeight="1">
      <c r="A77" s="314" t="s">
        <v>89</v>
      </c>
      <c r="B77" s="313" t="s">
        <v>55</v>
      </c>
      <c r="C77" s="76" t="s">
        <v>56</v>
      </c>
      <c r="D77" s="77">
        <v>-2.77875E-8</v>
      </c>
      <c r="E77" s="38">
        <v>2.2537165393153001E-8</v>
      </c>
      <c r="F77" s="60">
        <v>0.68495038494327698</v>
      </c>
      <c r="G77" s="37">
        <v>-1.00714941160759E-7</v>
      </c>
      <c r="H77" s="78">
        <v>4.5139941160758903E-8</v>
      </c>
    </row>
    <row r="78" spans="1:8">
      <c r="A78" s="314"/>
      <c r="B78" s="313"/>
      <c r="C78" s="76" t="s">
        <v>57</v>
      </c>
      <c r="D78" s="77">
        <v>4.6982499999999997E-8</v>
      </c>
      <c r="E78" s="38">
        <v>2.2537165393153001E-8</v>
      </c>
      <c r="F78" s="60">
        <v>0.27764140599882098</v>
      </c>
      <c r="G78" s="37">
        <v>-2.5944941160759001E-8</v>
      </c>
      <c r="H78" s="78">
        <v>1.1990994116075901E-7</v>
      </c>
    </row>
    <row r="79" spans="1:8">
      <c r="A79" s="314"/>
      <c r="B79" s="313"/>
      <c r="C79" s="76" t="s">
        <v>58</v>
      </c>
      <c r="D79" s="77">
        <v>3.7467500000000001E-8</v>
      </c>
      <c r="E79" s="38">
        <v>2.2537165393153001E-8</v>
      </c>
      <c r="F79" s="60">
        <v>0.46000511386165599</v>
      </c>
      <c r="G79" s="37">
        <v>-3.5459941160758997E-8</v>
      </c>
      <c r="H79" s="78">
        <v>1.1039494116075901E-7</v>
      </c>
    </row>
    <row r="80" spans="1:8">
      <c r="A80" s="314"/>
      <c r="B80" s="313" t="s">
        <v>56</v>
      </c>
      <c r="C80" s="76" t="s">
        <v>55</v>
      </c>
      <c r="D80" s="77">
        <v>2.77875E-8</v>
      </c>
      <c r="E80" s="38">
        <v>2.2537165393153001E-8</v>
      </c>
      <c r="F80" s="60">
        <v>0.68495038494327698</v>
      </c>
      <c r="G80" s="37">
        <v>-4.5139941160758903E-8</v>
      </c>
      <c r="H80" s="78">
        <v>1.00714941160759E-7</v>
      </c>
    </row>
    <row r="81" spans="1:8">
      <c r="A81" s="314"/>
      <c r="B81" s="313"/>
      <c r="C81" s="76" t="s">
        <v>57</v>
      </c>
      <c r="D81" s="80" t="s">
        <v>87</v>
      </c>
      <c r="E81" s="38">
        <v>2.2537165393153001E-8</v>
      </c>
      <c r="F81" s="60">
        <v>4.3838545393945098E-2</v>
      </c>
      <c r="G81" s="37">
        <v>1.8425588392410501E-9</v>
      </c>
      <c r="H81" s="78">
        <v>1.4769744116075901E-7</v>
      </c>
    </row>
    <row r="82" spans="1:8">
      <c r="A82" s="314"/>
      <c r="B82" s="313"/>
      <c r="C82" s="76" t="s">
        <v>58</v>
      </c>
      <c r="D82" s="77">
        <v>6.5255000000000104E-8</v>
      </c>
      <c r="E82" s="38">
        <v>2.2537165393153001E-8</v>
      </c>
      <c r="F82" s="60">
        <v>8.5712256693476596E-2</v>
      </c>
      <c r="G82" s="37">
        <v>-7.6724411607589198E-9</v>
      </c>
      <c r="H82" s="78">
        <v>1.3818244116075899E-7</v>
      </c>
    </row>
    <row r="83" spans="1:8">
      <c r="A83" s="314"/>
      <c r="B83" s="313" t="s">
        <v>57</v>
      </c>
      <c r="C83" s="76" t="s">
        <v>55</v>
      </c>
      <c r="D83" s="77">
        <v>-4.6982499999999997E-8</v>
      </c>
      <c r="E83" s="38">
        <v>2.2537165393153001E-8</v>
      </c>
      <c r="F83" s="60">
        <v>0.27764140599882098</v>
      </c>
      <c r="G83" s="37">
        <v>-1.1990994116075901E-7</v>
      </c>
      <c r="H83" s="78">
        <v>2.5944941160759001E-8</v>
      </c>
    </row>
    <row r="84" spans="1:8">
      <c r="A84" s="314"/>
      <c r="B84" s="313"/>
      <c r="C84" s="76" t="s">
        <v>56</v>
      </c>
      <c r="D84" s="80" t="s">
        <v>88</v>
      </c>
      <c r="E84" s="38">
        <v>2.2537165393153001E-8</v>
      </c>
      <c r="F84" s="60">
        <v>4.3838545393945098E-2</v>
      </c>
      <c r="G84" s="37">
        <v>-1.4769744116075901E-7</v>
      </c>
      <c r="H84" s="78">
        <v>-1.8425588392410501E-9</v>
      </c>
    </row>
    <row r="85" spans="1:8">
      <c r="A85" s="314"/>
      <c r="B85" s="313"/>
      <c r="C85" s="76" t="s">
        <v>58</v>
      </c>
      <c r="D85" s="77">
        <v>-9.5149999999999598E-9</v>
      </c>
      <c r="E85" s="38">
        <v>2.2537165393153001E-8</v>
      </c>
      <c r="F85" s="60">
        <v>0.98012175511817201</v>
      </c>
      <c r="G85" s="37">
        <v>-8.2442441160758902E-8</v>
      </c>
      <c r="H85" s="78">
        <v>6.3412441160759002E-8</v>
      </c>
    </row>
    <row r="86" spans="1:8">
      <c r="A86" s="314"/>
      <c r="B86" s="313" t="s">
        <v>58</v>
      </c>
      <c r="C86" s="76" t="s">
        <v>55</v>
      </c>
      <c r="D86" s="77">
        <v>-3.7467500000000001E-8</v>
      </c>
      <c r="E86" s="38">
        <v>2.2537165393153001E-8</v>
      </c>
      <c r="F86" s="60">
        <v>0.46000511386165599</v>
      </c>
      <c r="G86" s="37">
        <v>-1.1039494116075901E-7</v>
      </c>
      <c r="H86" s="78">
        <v>3.5459941160758997E-8</v>
      </c>
    </row>
    <row r="87" spans="1:8">
      <c r="A87" s="314"/>
      <c r="B87" s="313"/>
      <c r="C87" s="76" t="s">
        <v>56</v>
      </c>
      <c r="D87" s="77">
        <v>-6.5255000000000104E-8</v>
      </c>
      <c r="E87" s="38">
        <v>2.2537165393153001E-8</v>
      </c>
      <c r="F87" s="60">
        <v>8.5712256693476596E-2</v>
      </c>
      <c r="G87" s="37">
        <v>-1.3818244116075899E-7</v>
      </c>
      <c r="H87" s="78">
        <v>7.6724411607589198E-9</v>
      </c>
    </row>
    <row r="88" spans="1:8">
      <c r="A88" s="314"/>
      <c r="B88" s="313"/>
      <c r="C88" s="76" t="s">
        <v>57</v>
      </c>
      <c r="D88" s="77">
        <v>9.5149999999999598E-9</v>
      </c>
      <c r="E88" s="38">
        <v>2.2537165393153001E-8</v>
      </c>
      <c r="F88" s="60">
        <v>0.98012175511817201</v>
      </c>
      <c r="G88" s="37">
        <v>-6.3412441160759002E-8</v>
      </c>
      <c r="H88" s="78">
        <v>8.2442441160758902E-8</v>
      </c>
    </row>
    <row r="89" spans="1:8" ht="15.75" customHeight="1">
      <c r="A89" s="314" t="s">
        <v>90</v>
      </c>
      <c r="B89" s="313" t="s">
        <v>55</v>
      </c>
      <c r="C89" s="76" t="s">
        <v>56</v>
      </c>
      <c r="D89" s="77">
        <v>-2.77875E-8</v>
      </c>
      <c r="E89" s="38">
        <v>2.2537165393153001E-8</v>
      </c>
      <c r="F89" s="60">
        <v>0.24119775629418699</v>
      </c>
      <c r="G89" s="37">
        <v>-7.6891765102934096E-8</v>
      </c>
      <c r="H89" s="78">
        <v>2.1316765102934001E-8</v>
      </c>
    </row>
    <row r="90" spans="1:8">
      <c r="A90" s="314"/>
      <c r="B90" s="313"/>
      <c r="C90" s="76" t="s">
        <v>57</v>
      </c>
      <c r="D90" s="77">
        <v>4.6982499999999997E-8</v>
      </c>
      <c r="E90" s="38">
        <v>2.2537165393153001E-8</v>
      </c>
      <c r="F90" s="60">
        <v>5.9131758122669999E-2</v>
      </c>
      <c r="G90" s="37">
        <v>-2.1217651029340401E-9</v>
      </c>
      <c r="H90" s="78">
        <v>9.6086765102933998E-8</v>
      </c>
    </row>
    <row r="91" spans="1:8">
      <c r="A91" s="314"/>
      <c r="B91" s="313"/>
      <c r="C91" s="76" t="s">
        <v>58</v>
      </c>
      <c r="D91" s="77">
        <v>3.7467500000000001E-8</v>
      </c>
      <c r="E91" s="38">
        <v>2.2537165393153001E-8</v>
      </c>
      <c r="F91" s="60">
        <v>0.122295815150041</v>
      </c>
      <c r="G91" s="37">
        <v>-1.1636765102934E-8</v>
      </c>
      <c r="H91" s="78">
        <v>8.6571765102933995E-8</v>
      </c>
    </row>
    <row r="92" spans="1:8">
      <c r="A92" s="314"/>
      <c r="B92" s="313" t="s">
        <v>56</v>
      </c>
      <c r="C92" s="76" t="s">
        <v>55</v>
      </c>
      <c r="D92" s="77">
        <v>2.77875E-8</v>
      </c>
      <c r="E92" s="38">
        <v>2.2537165393153001E-8</v>
      </c>
      <c r="F92" s="60">
        <v>0.24119775629418699</v>
      </c>
      <c r="G92" s="37">
        <v>-2.1316765102934001E-8</v>
      </c>
      <c r="H92" s="78">
        <v>7.6891765102934096E-8</v>
      </c>
    </row>
    <row r="93" spans="1:8">
      <c r="A93" s="314"/>
      <c r="B93" s="313"/>
      <c r="C93" s="81" t="s">
        <v>57</v>
      </c>
      <c r="D93" s="82" t="s">
        <v>87</v>
      </c>
      <c r="E93" s="38">
        <v>2.2537165393153001E-8</v>
      </c>
      <c r="F93" s="60">
        <v>6.1370433643522498E-3</v>
      </c>
      <c r="G93" s="37">
        <v>2.5665734897066E-8</v>
      </c>
      <c r="H93" s="78">
        <v>1.2387426510293401E-7</v>
      </c>
    </row>
    <row r="94" spans="1:8">
      <c r="A94" s="314"/>
      <c r="B94" s="313"/>
      <c r="C94" s="81" t="s">
        <v>58</v>
      </c>
      <c r="D94" s="82" t="s">
        <v>91</v>
      </c>
      <c r="E94" s="38">
        <v>2.2537165393153001E-8</v>
      </c>
      <c r="F94" s="60">
        <v>1.34396692448756E-2</v>
      </c>
      <c r="G94" s="37">
        <v>1.61507348970661E-8</v>
      </c>
      <c r="H94" s="78">
        <v>1.14359265102934E-7</v>
      </c>
    </row>
    <row r="95" spans="1:8">
      <c r="A95" s="314"/>
      <c r="B95" s="313" t="s">
        <v>57</v>
      </c>
      <c r="C95" s="76" t="s">
        <v>55</v>
      </c>
      <c r="D95" s="77">
        <v>-4.6982499999999997E-8</v>
      </c>
      <c r="E95" s="38">
        <v>2.2537165393153001E-8</v>
      </c>
      <c r="F95" s="60">
        <v>5.9131758122669999E-2</v>
      </c>
      <c r="G95" s="37">
        <v>-9.6086765102933998E-8</v>
      </c>
      <c r="H95" s="78">
        <v>2.1217651029340401E-9</v>
      </c>
    </row>
    <row r="96" spans="1:8">
      <c r="A96" s="314"/>
      <c r="B96" s="313"/>
      <c r="C96" s="81" t="s">
        <v>56</v>
      </c>
      <c r="D96" s="82" t="s">
        <v>88</v>
      </c>
      <c r="E96" s="38">
        <v>2.2537165393153001E-8</v>
      </c>
      <c r="F96" s="60">
        <v>6.1370433643522498E-3</v>
      </c>
      <c r="G96" s="37">
        <v>-1.2387426510293401E-7</v>
      </c>
      <c r="H96" s="78">
        <v>-2.5665734897066E-8</v>
      </c>
    </row>
    <row r="97" spans="1:8">
      <c r="A97" s="314"/>
      <c r="B97" s="313"/>
      <c r="C97" s="76" t="s">
        <v>58</v>
      </c>
      <c r="D97" s="77">
        <v>-9.5149999999999598E-9</v>
      </c>
      <c r="E97" s="38">
        <v>2.2537165393153001E-8</v>
      </c>
      <c r="F97" s="60">
        <v>0.68035083900654503</v>
      </c>
      <c r="G97" s="37">
        <v>-5.8619265102933997E-8</v>
      </c>
      <c r="H97" s="78">
        <v>3.9589265102933998E-8</v>
      </c>
    </row>
    <row r="98" spans="1:8">
      <c r="A98" s="314"/>
      <c r="B98" s="313" t="s">
        <v>58</v>
      </c>
      <c r="C98" s="76" t="s">
        <v>55</v>
      </c>
      <c r="D98" s="77">
        <v>-3.7467500000000001E-8</v>
      </c>
      <c r="E98" s="38">
        <v>2.2537165393153001E-8</v>
      </c>
      <c r="F98" s="60">
        <v>0.122295815150041</v>
      </c>
      <c r="G98" s="37">
        <v>-8.6571765102933995E-8</v>
      </c>
      <c r="H98" s="78">
        <v>1.1636765102934E-8</v>
      </c>
    </row>
    <row r="99" spans="1:8">
      <c r="A99" s="314"/>
      <c r="B99" s="313"/>
      <c r="C99" s="81" t="s">
        <v>56</v>
      </c>
      <c r="D99" s="82" t="s">
        <v>92</v>
      </c>
      <c r="E99" s="38">
        <v>2.2537165393153001E-8</v>
      </c>
      <c r="F99" s="60">
        <v>1.34396692448756E-2</v>
      </c>
      <c r="G99" s="37">
        <v>-1.14359265102934E-7</v>
      </c>
      <c r="H99" s="78">
        <v>-1.61507348970661E-8</v>
      </c>
    </row>
    <row r="100" spans="1:8">
      <c r="A100" s="314"/>
      <c r="B100" s="313"/>
      <c r="C100" s="76" t="s">
        <v>57</v>
      </c>
      <c r="D100" s="77">
        <v>9.5149999999999598E-9</v>
      </c>
      <c r="E100" s="38">
        <v>2.2537165393153001E-8</v>
      </c>
      <c r="F100" s="60">
        <v>0.68035083900654503</v>
      </c>
      <c r="G100" s="37">
        <v>-3.9589265102933998E-8</v>
      </c>
      <c r="H100" s="78">
        <v>5.8619265102933997E-8</v>
      </c>
    </row>
    <row r="101" spans="1:8" ht="15.75" customHeight="1">
      <c r="A101" s="314" t="s">
        <v>93</v>
      </c>
      <c r="B101" s="313" t="s">
        <v>55</v>
      </c>
      <c r="C101" s="76" t="s">
        <v>56</v>
      </c>
      <c r="D101" s="77">
        <v>-2.77875E-8</v>
      </c>
      <c r="E101" s="38">
        <v>2.2537165393153001E-8</v>
      </c>
      <c r="F101" s="83">
        <v>1</v>
      </c>
      <c r="G101" s="37">
        <v>-9.8840000162803296E-8</v>
      </c>
      <c r="H101" s="78">
        <v>4.3265000162803098E-8</v>
      </c>
    </row>
    <row r="102" spans="1:8">
      <c r="A102" s="314"/>
      <c r="B102" s="313"/>
      <c r="C102" s="76" t="s">
        <v>57</v>
      </c>
      <c r="D102" s="77">
        <v>4.6982499999999997E-8</v>
      </c>
      <c r="E102" s="38">
        <v>2.2537165393153001E-8</v>
      </c>
      <c r="F102" s="60">
        <v>0.35479054873602001</v>
      </c>
      <c r="G102" s="37">
        <v>-2.40700001628032E-8</v>
      </c>
      <c r="H102" s="78">
        <v>1.18035000162803E-7</v>
      </c>
    </row>
    <row r="103" spans="1:8">
      <c r="A103" s="314"/>
      <c r="B103" s="313"/>
      <c r="C103" s="76" t="s">
        <v>58</v>
      </c>
      <c r="D103" s="77">
        <v>3.7467500000000001E-8</v>
      </c>
      <c r="E103" s="38">
        <v>2.2537165393153001E-8</v>
      </c>
      <c r="F103" s="60">
        <v>0.73377489090024595</v>
      </c>
      <c r="G103" s="37">
        <v>-3.3585000162803199E-8</v>
      </c>
      <c r="H103" s="78">
        <v>1.08520000162803E-7</v>
      </c>
    </row>
    <row r="104" spans="1:8">
      <c r="A104" s="314"/>
      <c r="B104" s="313" t="s">
        <v>56</v>
      </c>
      <c r="C104" s="76" t="s">
        <v>55</v>
      </c>
      <c r="D104" s="77">
        <v>2.77875E-8</v>
      </c>
      <c r="E104" s="38">
        <v>2.2537165393153001E-8</v>
      </c>
      <c r="F104" s="83">
        <v>1</v>
      </c>
      <c r="G104" s="37">
        <v>-4.3265000162803098E-8</v>
      </c>
      <c r="H104" s="78">
        <v>9.8840000162803296E-8</v>
      </c>
    </row>
    <row r="105" spans="1:8">
      <c r="A105" s="314"/>
      <c r="B105" s="313"/>
      <c r="C105" s="81" t="s">
        <v>57</v>
      </c>
      <c r="D105" s="82" t="s">
        <v>87</v>
      </c>
      <c r="E105" s="38">
        <v>2.2537165393153001E-8</v>
      </c>
      <c r="F105" s="60">
        <v>3.6822260186113502E-2</v>
      </c>
      <c r="G105" s="37">
        <v>3.7174998371968298E-9</v>
      </c>
      <c r="H105" s="78">
        <v>1.45822500162803E-7</v>
      </c>
    </row>
    <row r="106" spans="1:8">
      <c r="A106" s="314"/>
      <c r="B106" s="313"/>
      <c r="C106" s="76" t="s">
        <v>58</v>
      </c>
      <c r="D106" s="77">
        <v>6.5255000000000104E-8</v>
      </c>
      <c r="E106" s="38">
        <v>2.2537165393153001E-8</v>
      </c>
      <c r="F106" s="60">
        <v>8.0638015469253393E-2</v>
      </c>
      <c r="G106" s="37">
        <v>-5.79750016280313E-9</v>
      </c>
      <c r="H106" s="78">
        <v>1.3630750016280301E-7</v>
      </c>
    </row>
    <row r="107" spans="1:8">
      <c r="A107" s="314"/>
      <c r="B107" s="313" t="s">
        <v>57</v>
      </c>
      <c r="C107" s="76" t="s">
        <v>55</v>
      </c>
      <c r="D107" s="77">
        <v>-4.6982499999999997E-8</v>
      </c>
      <c r="E107" s="38">
        <v>2.2537165393153001E-8</v>
      </c>
      <c r="F107" s="60">
        <v>0.35479054873602001</v>
      </c>
      <c r="G107" s="37">
        <v>-1.18035000162803E-7</v>
      </c>
      <c r="H107" s="78">
        <v>2.40700001628032E-8</v>
      </c>
    </row>
    <row r="108" spans="1:8">
      <c r="A108" s="314"/>
      <c r="B108" s="313"/>
      <c r="C108" s="81" t="s">
        <v>56</v>
      </c>
      <c r="D108" s="82" t="s">
        <v>88</v>
      </c>
      <c r="E108" s="38">
        <v>2.2537165393153001E-8</v>
      </c>
      <c r="F108" s="60">
        <v>3.6822260186113502E-2</v>
      </c>
      <c r="G108" s="37">
        <v>-1.45822500162803E-7</v>
      </c>
      <c r="H108" s="78">
        <v>-3.7174998371968298E-9</v>
      </c>
    </row>
    <row r="109" spans="1:8">
      <c r="A109" s="314"/>
      <c r="B109" s="313"/>
      <c r="C109" s="76" t="s">
        <v>58</v>
      </c>
      <c r="D109" s="77">
        <v>-9.5149999999999598E-9</v>
      </c>
      <c r="E109" s="38">
        <v>2.2537165393153001E-8</v>
      </c>
      <c r="F109" s="83">
        <v>1</v>
      </c>
      <c r="G109" s="37">
        <v>-8.0567500162803197E-8</v>
      </c>
      <c r="H109" s="78">
        <v>6.1537500162803204E-8</v>
      </c>
    </row>
    <row r="110" spans="1:8">
      <c r="A110" s="314"/>
      <c r="B110" s="313" t="s">
        <v>58</v>
      </c>
      <c r="C110" s="76" t="s">
        <v>55</v>
      </c>
      <c r="D110" s="77">
        <v>-3.7467500000000001E-8</v>
      </c>
      <c r="E110" s="38">
        <v>2.2537165393153001E-8</v>
      </c>
      <c r="F110" s="60">
        <v>0.73377489090024595</v>
      </c>
      <c r="G110" s="37">
        <v>-1.08520000162803E-7</v>
      </c>
      <c r="H110" s="78">
        <v>3.3585000162803199E-8</v>
      </c>
    </row>
    <row r="111" spans="1:8">
      <c r="A111" s="314"/>
      <c r="B111" s="313"/>
      <c r="C111" s="76" t="s">
        <v>56</v>
      </c>
      <c r="D111" s="77">
        <v>-6.5255000000000104E-8</v>
      </c>
      <c r="E111" s="38">
        <v>2.2537165393153001E-8</v>
      </c>
      <c r="F111" s="60">
        <v>8.0638015469253393E-2</v>
      </c>
      <c r="G111" s="37">
        <v>-1.3630750016280301E-7</v>
      </c>
      <c r="H111" s="78">
        <v>5.79750016280313E-9</v>
      </c>
    </row>
    <row r="112" spans="1:8">
      <c r="A112" s="314"/>
      <c r="B112" s="313"/>
      <c r="C112" s="76" t="s">
        <v>57</v>
      </c>
      <c r="D112" s="77">
        <v>9.5149999999999598E-9</v>
      </c>
      <c r="E112" s="38">
        <v>2.2537165393153001E-8</v>
      </c>
      <c r="F112" s="83">
        <v>1</v>
      </c>
      <c r="G112" s="37">
        <v>-6.1537500162803204E-8</v>
      </c>
      <c r="H112" s="78">
        <v>8.0567500162803197E-8</v>
      </c>
    </row>
    <row r="113" spans="1:8" ht="15.75" customHeight="1">
      <c r="A113" s="314" t="s">
        <v>94</v>
      </c>
      <c r="B113" s="313" t="s">
        <v>55</v>
      </c>
      <c r="C113" s="76" t="s">
        <v>56</v>
      </c>
      <c r="D113" s="77">
        <v>-2.77875E-8</v>
      </c>
      <c r="E113" s="38">
        <v>2.2537165393153001E-8</v>
      </c>
      <c r="F113" s="60">
        <v>0.80911507207171496</v>
      </c>
      <c r="G113" s="37">
        <v>-9.8581923146707298E-8</v>
      </c>
      <c r="H113" s="78">
        <v>4.30069231467072E-8</v>
      </c>
    </row>
    <row r="114" spans="1:8">
      <c r="A114" s="314"/>
      <c r="B114" s="313"/>
      <c r="C114" s="76" t="s">
        <v>57</v>
      </c>
      <c r="D114" s="77">
        <v>4.6982499999999997E-8</v>
      </c>
      <c r="E114" s="38">
        <v>2.2537165393153001E-8</v>
      </c>
      <c r="F114" s="60">
        <v>0.30629814238338698</v>
      </c>
      <c r="G114" s="37">
        <v>-2.3811923146707199E-8</v>
      </c>
      <c r="H114" s="78">
        <v>1.17776923146707E-7</v>
      </c>
    </row>
    <row r="115" spans="1:8">
      <c r="A115" s="314"/>
      <c r="B115" s="313"/>
      <c r="C115" s="76" t="s">
        <v>58</v>
      </c>
      <c r="D115" s="77">
        <v>3.7467500000000001E-8</v>
      </c>
      <c r="E115" s="38">
        <v>2.2537165393153001E-8</v>
      </c>
      <c r="F115" s="60">
        <v>0.54281811457846296</v>
      </c>
      <c r="G115" s="37">
        <v>-3.3326923146707202E-8</v>
      </c>
      <c r="H115" s="78">
        <v>1.08261923146707E-7</v>
      </c>
    </row>
    <row r="116" spans="1:8">
      <c r="A116" s="314"/>
      <c r="B116" s="313" t="s">
        <v>56</v>
      </c>
      <c r="C116" s="76" t="s">
        <v>55</v>
      </c>
      <c r="D116" s="77">
        <v>2.77875E-8</v>
      </c>
      <c r="E116" s="38">
        <v>2.2537165393153001E-8</v>
      </c>
      <c r="F116" s="60">
        <v>0.80911507207171496</v>
      </c>
      <c r="G116" s="37">
        <v>-4.30069231467072E-8</v>
      </c>
      <c r="H116" s="78">
        <v>9.8581923146707298E-8</v>
      </c>
    </row>
    <row r="117" spans="1:8">
      <c r="A117" s="314"/>
      <c r="B117" s="313"/>
      <c r="C117" s="76" t="s">
        <v>57</v>
      </c>
      <c r="D117" s="80" t="s">
        <v>87</v>
      </c>
      <c r="E117" s="38">
        <v>2.2537165393153001E-8</v>
      </c>
      <c r="F117" s="60">
        <v>3.6261912267850901E-2</v>
      </c>
      <c r="G117" s="37">
        <v>3.9755768532928202E-9</v>
      </c>
      <c r="H117" s="78">
        <v>1.45564423146707E-7</v>
      </c>
    </row>
    <row r="118" spans="1:8">
      <c r="A118" s="314"/>
      <c r="B118" s="313"/>
      <c r="C118" s="76" t="s">
        <v>58</v>
      </c>
      <c r="D118" s="77">
        <v>6.5255000000000104E-8</v>
      </c>
      <c r="E118" s="38">
        <v>2.2537165393153001E-8</v>
      </c>
      <c r="F118" s="60">
        <v>7.79767088007777E-2</v>
      </c>
      <c r="G118" s="37">
        <v>-5.5394231467071504E-9</v>
      </c>
      <c r="H118" s="78">
        <v>1.3604942314670701E-7</v>
      </c>
    </row>
    <row r="119" spans="1:8">
      <c r="A119" s="314"/>
      <c r="B119" s="313" t="s">
        <v>57</v>
      </c>
      <c r="C119" s="76" t="s">
        <v>55</v>
      </c>
      <c r="D119" s="77">
        <v>-4.6982499999999997E-8</v>
      </c>
      <c r="E119" s="38">
        <v>2.2537165393153001E-8</v>
      </c>
      <c r="F119" s="60">
        <v>0.30629814238338698</v>
      </c>
      <c r="G119" s="37">
        <v>-1.17776923146707E-7</v>
      </c>
      <c r="H119" s="78">
        <v>2.3811923146707199E-8</v>
      </c>
    </row>
    <row r="120" spans="1:8">
      <c r="A120" s="314"/>
      <c r="B120" s="313"/>
      <c r="C120" s="76" t="s">
        <v>56</v>
      </c>
      <c r="D120" s="80" t="s">
        <v>88</v>
      </c>
      <c r="E120" s="38">
        <v>2.2537165393153001E-8</v>
      </c>
      <c r="F120" s="60">
        <v>3.6261912267850901E-2</v>
      </c>
      <c r="G120" s="37">
        <v>-1.45564423146707E-7</v>
      </c>
      <c r="H120" s="78">
        <v>-3.9755768532928202E-9</v>
      </c>
    </row>
    <row r="121" spans="1:8">
      <c r="A121" s="314"/>
      <c r="B121" s="313"/>
      <c r="C121" s="76" t="s">
        <v>58</v>
      </c>
      <c r="D121" s="77">
        <v>-9.5149999999999598E-9</v>
      </c>
      <c r="E121" s="38">
        <v>2.2537165393153001E-8</v>
      </c>
      <c r="F121" s="60">
        <v>0.998933302166361</v>
      </c>
      <c r="G121" s="37">
        <v>-8.0309423146707199E-8</v>
      </c>
      <c r="H121" s="78">
        <v>6.1279423146707206E-8</v>
      </c>
    </row>
    <row r="122" spans="1:8">
      <c r="A122" s="314"/>
      <c r="B122" s="313" t="s">
        <v>58</v>
      </c>
      <c r="C122" s="76" t="s">
        <v>55</v>
      </c>
      <c r="D122" s="77">
        <v>-3.7467500000000001E-8</v>
      </c>
      <c r="E122" s="38">
        <v>2.2537165393153001E-8</v>
      </c>
      <c r="F122" s="60">
        <v>0.54281811457846296</v>
      </c>
      <c r="G122" s="37">
        <v>-1.08261923146707E-7</v>
      </c>
      <c r="H122" s="78">
        <v>3.3326923146707202E-8</v>
      </c>
    </row>
    <row r="123" spans="1:8">
      <c r="A123" s="314"/>
      <c r="B123" s="313"/>
      <c r="C123" s="76" t="s">
        <v>56</v>
      </c>
      <c r="D123" s="77">
        <v>-6.5255000000000104E-8</v>
      </c>
      <c r="E123" s="38">
        <v>2.2537165393153001E-8</v>
      </c>
      <c r="F123" s="60">
        <v>7.79767088007777E-2</v>
      </c>
      <c r="G123" s="37">
        <v>-1.3604942314670701E-7</v>
      </c>
      <c r="H123" s="78">
        <v>5.5394231467071504E-9</v>
      </c>
    </row>
    <row r="124" spans="1:8">
      <c r="A124" s="314"/>
      <c r="B124" s="313"/>
      <c r="C124" s="76" t="s">
        <v>57</v>
      </c>
      <c r="D124" s="77">
        <v>9.5149999999999598E-9</v>
      </c>
      <c r="E124" s="38">
        <v>2.2537165393153001E-8</v>
      </c>
      <c r="F124" s="60">
        <v>0.998933302166361</v>
      </c>
      <c r="G124" s="37">
        <v>-6.1279423146707206E-8</v>
      </c>
      <c r="H124" s="78">
        <v>8.0309423146707199E-8</v>
      </c>
    </row>
    <row r="125" spans="1:8" ht="15.75" customHeight="1">
      <c r="A125" s="314" t="s">
        <v>95</v>
      </c>
      <c r="B125" s="313" t="s">
        <v>55</v>
      </c>
      <c r="C125" s="76" t="s">
        <v>56</v>
      </c>
      <c r="D125" s="77">
        <v>-2.77875E-8</v>
      </c>
      <c r="E125" s="38">
        <v>2.2537165393153001E-8</v>
      </c>
      <c r="F125" s="60">
        <v>0.76559704268988205</v>
      </c>
      <c r="G125" s="37">
        <v>-9.7528762051956296E-8</v>
      </c>
      <c r="H125" s="78">
        <v>4.1953762051956197E-8</v>
      </c>
    </row>
    <row r="126" spans="1:8">
      <c r="A126" s="314"/>
      <c r="B126" s="313"/>
      <c r="C126" s="76" t="s">
        <v>57</v>
      </c>
      <c r="D126" s="77">
        <v>4.6982499999999997E-8</v>
      </c>
      <c r="E126" s="38">
        <v>2.2537165393153001E-8</v>
      </c>
      <c r="F126" s="60">
        <v>0.27552373582499901</v>
      </c>
      <c r="G126" s="37">
        <v>-2.2758762051956299E-8</v>
      </c>
      <c r="H126" s="78">
        <v>1.16723762051956E-7</v>
      </c>
    </row>
    <row r="127" spans="1:8">
      <c r="A127" s="314"/>
      <c r="B127" s="313"/>
      <c r="C127" s="76" t="s">
        <v>58</v>
      </c>
      <c r="D127" s="77">
        <v>3.7467500000000001E-8</v>
      </c>
      <c r="E127" s="38">
        <v>2.2537165393153001E-8</v>
      </c>
      <c r="F127" s="60">
        <v>0.49500112556888098</v>
      </c>
      <c r="G127" s="37">
        <v>-3.2273762051956199E-8</v>
      </c>
      <c r="H127" s="78">
        <v>1.07208762051956E-7</v>
      </c>
    </row>
    <row r="128" spans="1:8">
      <c r="A128" s="314"/>
      <c r="B128" s="313" t="s">
        <v>56</v>
      </c>
      <c r="C128" s="76" t="s">
        <v>55</v>
      </c>
      <c r="D128" s="77">
        <v>2.77875E-8</v>
      </c>
      <c r="E128" s="38">
        <v>2.2537165393153001E-8</v>
      </c>
      <c r="F128" s="60">
        <v>0.76559704268988205</v>
      </c>
      <c r="G128" s="37">
        <v>-4.1953762051956197E-8</v>
      </c>
      <c r="H128" s="78">
        <v>9.7528762051956296E-8</v>
      </c>
    </row>
    <row r="129" spans="1:8">
      <c r="A129" s="314"/>
      <c r="B129" s="313"/>
      <c r="C129" s="76" t="s">
        <v>57</v>
      </c>
      <c r="D129" s="80" t="s">
        <v>87</v>
      </c>
      <c r="E129" s="38">
        <v>2.2537165393153001E-8</v>
      </c>
      <c r="F129" s="60">
        <v>3.3544142659333497E-2</v>
      </c>
      <c r="G129" s="37">
        <v>5.0287379480437798E-9</v>
      </c>
      <c r="H129" s="78">
        <v>1.4451126205195601E-7</v>
      </c>
    </row>
    <row r="130" spans="1:8">
      <c r="A130" s="314"/>
      <c r="B130" s="313"/>
      <c r="C130" s="76" t="s">
        <v>58</v>
      </c>
      <c r="D130" s="77">
        <v>6.5255000000000104E-8</v>
      </c>
      <c r="E130" s="38">
        <v>2.2537165393153001E-8</v>
      </c>
      <c r="F130" s="60">
        <v>7.1182098830207E-2</v>
      </c>
      <c r="G130" s="37">
        <v>-4.48626205195618E-9</v>
      </c>
      <c r="H130" s="78">
        <v>1.3499626205195599E-7</v>
      </c>
    </row>
    <row r="131" spans="1:8">
      <c r="A131" s="314"/>
      <c r="B131" s="313" t="s">
        <v>57</v>
      </c>
      <c r="C131" s="76" t="s">
        <v>55</v>
      </c>
      <c r="D131" s="77">
        <v>-4.6982499999999997E-8</v>
      </c>
      <c r="E131" s="38">
        <v>2.2537165393153001E-8</v>
      </c>
      <c r="F131" s="60">
        <v>0.27552373582499901</v>
      </c>
      <c r="G131" s="37">
        <v>-1.16723762051956E-7</v>
      </c>
      <c r="H131" s="78">
        <v>2.2758762051956299E-8</v>
      </c>
    </row>
    <row r="132" spans="1:8">
      <c r="A132" s="314"/>
      <c r="B132" s="313"/>
      <c r="C132" s="76" t="s">
        <v>56</v>
      </c>
      <c r="D132" s="80" t="s">
        <v>88</v>
      </c>
      <c r="E132" s="38">
        <v>2.2537165393153001E-8</v>
      </c>
      <c r="F132" s="60">
        <v>3.3544142659333497E-2</v>
      </c>
      <c r="G132" s="37">
        <v>-1.4451126205195601E-7</v>
      </c>
      <c r="H132" s="78">
        <v>-5.0287379480437798E-9</v>
      </c>
    </row>
    <row r="133" spans="1:8">
      <c r="A133" s="314"/>
      <c r="B133" s="313"/>
      <c r="C133" s="76" t="s">
        <v>58</v>
      </c>
      <c r="D133" s="77">
        <v>-9.5149999999999598E-9</v>
      </c>
      <c r="E133" s="38">
        <v>2.2537165393153001E-8</v>
      </c>
      <c r="F133" s="60">
        <v>0.99824488028069902</v>
      </c>
      <c r="G133" s="37">
        <v>-7.9256262051956196E-8</v>
      </c>
      <c r="H133" s="78">
        <v>6.0226262051956296E-8</v>
      </c>
    </row>
    <row r="134" spans="1:8">
      <c r="A134" s="314"/>
      <c r="B134" s="313" t="s">
        <v>58</v>
      </c>
      <c r="C134" s="76" t="s">
        <v>55</v>
      </c>
      <c r="D134" s="77">
        <v>-3.7467500000000001E-8</v>
      </c>
      <c r="E134" s="38">
        <v>2.2537165393153001E-8</v>
      </c>
      <c r="F134" s="60">
        <v>0.49500112556888098</v>
      </c>
      <c r="G134" s="37">
        <v>-1.07208762051956E-7</v>
      </c>
      <c r="H134" s="78">
        <v>3.2273762051956199E-8</v>
      </c>
    </row>
    <row r="135" spans="1:8">
      <c r="A135" s="314"/>
      <c r="B135" s="313"/>
      <c r="C135" s="76" t="s">
        <v>56</v>
      </c>
      <c r="D135" s="77">
        <v>-6.5255000000000104E-8</v>
      </c>
      <c r="E135" s="38">
        <v>2.2537165393153001E-8</v>
      </c>
      <c r="F135" s="60">
        <v>7.1182098830207E-2</v>
      </c>
      <c r="G135" s="37">
        <v>-1.3499626205195599E-7</v>
      </c>
      <c r="H135" s="78">
        <v>4.48626205195618E-9</v>
      </c>
    </row>
    <row r="136" spans="1:8">
      <c r="A136" s="314"/>
      <c r="B136" s="313"/>
      <c r="C136" s="76" t="s">
        <v>57</v>
      </c>
      <c r="D136" s="77">
        <v>9.5149999999999598E-9</v>
      </c>
      <c r="E136" s="38">
        <v>2.2537165393153001E-8</v>
      </c>
      <c r="F136" s="60">
        <v>0.99824488028069902</v>
      </c>
      <c r="G136" s="37">
        <v>-6.0226262051956296E-8</v>
      </c>
      <c r="H136" s="78">
        <v>7.9256262051956196E-8</v>
      </c>
    </row>
    <row r="137" spans="1:8" ht="15.75" customHeight="1">
      <c r="A137" s="314" t="s">
        <v>96</v>
      </c>
      <c r="B137" s="313" t="s">
        <v>55</v>
      </c>
      <c r="C137" s="76" t="s">
        <v>56</v>
      </c>
      <c r="D137" s="77">
        <v>-2.77875E-8</v>
      </c>
      <c r="E137" s="38">
        <v>2.2537165393153001E-8</v>
      </c>
      <c r="F137" s="60">
        <v>0.76559704268988205</v>
      </c>
      <c r="G137" s="37">
        <v>-9.7528762051956296E-8</v>
      </c>
      <c r="H137" s="78">
        <v>4.1953762051956197E-8</v>
      </c>
    </row>
    <row r="138" spans="1:8">
      <c r="A138" s="314"/>
      <c r="B138" s="313"/>
      <c r="C138" s="76" t="s">
        <v>57</v>
      </c>
      <c r="D138" s="77">
        <v>4.6982499999999997E-8</v>
      </c>
      <c r="E138" s="38">
        <v>2.2537165393153001E-8</v>
      </c>
      <c r="F138" s="60">
        <v>0.27552373582499901</v>
      </c>
      <c r="G138" s="37">
        <v>-2.2758762051956299E-8</v>
      </c>
      <c r="H138" s="78">
        <v>1.16723762051956E-7</v>
      </c>
    </row>
    <row r="139" spans="1:8">
      <c r="A139" s="314"/>
      <c r="B139" s="313"/>
      <c r="C139" s="76" t="s">
        <v>58</v>
      </c>
      <c r="D139" s="77">
        <v>3.7467500000000001E-8</v>
      </c>
      <c r="E139" s="38">
        <v>2.2537165393153001E-8</v>
      </c>
      <c r="F139" s="60">
        <v>0.49500112556888198</v>
      </c>
      <c r="G139" s="37">
        <v>-3.2273762051956199E-8</v>
      </c>
      <c r="H139" s="78">
        <v>1.07208762051956E-7</v>
      </c>
    </row>
    <row r="140" spans="1:8">
      <c r="A140" s="314"/>
      <c r="B140" s="313" t="s">
        <v>56</v>
      </c>
      <c r="C140" s="76" t="s">
        <v>55</v>
      </c>
      <c r="D140" s="77">
        <v>2.77875E-8</v>
      </c>
      <c r="E140" s="38">
        <v>2.2537165393153001E-8</v>
      </c>
      <c r="F140" s="60">
        <v>0.76559704268988205</v>
      </c>
      <c r="G140" s="37">
        <v>-4.1953762051956197E-8</v>
      </c>
      <c r="H140" s="78">
        <v>9.7528762051956296E-8</v>
      </c>
    </row>
    <row r="141" spans="1:8">
      <c r="A141" s="314"/>
      <c r="B141" s="313"/>
      <c r="C141" s="76" t="s">
        <v>57</v>
      </c>
      <c r="D141" s="80" t="s">
        <v>87</v>
      </c>
      <c r="E141" s="38">
        <v>2.2537165393153001E-8</v>
      </c>
      <c r="F141" s="60">
        <v>3.3544142659333497E-2</v>
      </c>
      <c r="G141" s="37">
        <v>5.0287379480437798E-9</v>
      </c>
      <c r="H141" s="78">
        <v>1.4451126205195601E-7</v>
      </c>
    </row>
    <row r="142" spans="1:8">
      <c r="A142" s="314"/>
      <c r="B142" s="313"/>
      <c r="C142" s="76" t="s">
        <v>58</v>
      </c>
      <c r="D142" s="77">
        <v>6.5255000000000104E-8</v>
      </c>
      <c r="E142" s="38">
        <v>2.2537165393153001E-8</v>
      </c>
      <c r="F142" s="60">
        <v>7.1182098830207097E-2</v>
      </c>
      <c r="G142" s="37">
        <v>-4.48626205195618E-9</v>
      </c>
      <c r="H142" s="78">
        <v>1.3499626205195599E-7</v>
      </c>
    </row>
    <row r="143" spans="1:8">
      <c r="A143" s="314"/>
      <c r="B143" s="313" t="s">
        <v>57</v>
      </c>
      <c r="C143" s="76" t="s">
        <v>55</v>
      </c>
      <c r="D143" s="77">
        <v>-4.6982499999999997E-8</v>
      </c>
      <c r="E143" s="38">
        <v>2.2537165393153001E-8</v>
      </c>
      <c r="F143" s="60">
        <v>0.27552373582499901</v>
      </c>
      <c r="G143" s="37">
        <v>-1.16723762051956E-7</v>
      </c>
      <c r="H143" s="78">
        <v>2.2758762051956299E-8</v>
      </c>
    </row>
    <row r="144" spans="1:8">
      <c r="A144" s="314"/>
      <c r="B144" s="313"/>
      <c r="C144" s="76" t="s">
        <v>56</v>
      </c>
      <c r="D144" s="80" t="s">
        <v>88</v>
      </c>
      <c r="E144" s="38">
        <v>2.2537165393153001E-8</v>
      </c>
      <c r="F144" s="60">
        <v>3.3544142659333497E-2</v>
      </c>
      <c r="G144" s="37">
        <v>-1.4451126205195601E-7</v>
      </c>
      <c r="H144" s="78">
        <v>-5.0287379480437798E-9</v>
      </c>
    </row>
    <row r="145" spans="1:8">
      <c r="A145" s="314"/>
      <c r="B145" s="313"/>
      <c r="C145" s="76" t="s">
        <v>58</v>
      </c>
      <c r="D145" s="77">
        <v>-9.5149999999999598E-9</v>
      </c>
      <c r="E145" s="38">
        <v>2.2537165393153001E-8</v>
      </c>
      <c r="F145" s="60">
        <v>0.99824488028069902</v>
      </c>
      <c r="G145" s="37">
        <v>-7.9256262051956196E-8</v>
      </c>
      <c r="H145" s="78">
        <v>6.0226262051956296E-8</v>
      </c>
    </row>
    <row r="146" spans="1:8">
      <c r="A146" s="314"/>
      <c r="B146" s="313" t="s">
        <v>58</v>
      </c>
      <c r="C146" s="76" t="s">
        <v>55</v>
      </c>
      <c r="D146" s="77">
        <v>-3.7467500000000001E-8</v>
      </c>
      <c r="E146" s="38">
        <v>2.2537165393153001E-8</v>
      </c>
      <c r="F146" s="60">
        <v>0.49500112556888198</v>
      </c>
      <c r="G146" s="37">
        <v>-1.07208762051956E-7</v>
      </c>
      <c r="H146" s="78">
        <v>3.2273762051956199E-8</v>
      </c>
    </row>
    <row r="147" spans="1:8">
      <c r="A147" s="314"/>
      <c r="B147" s="313"/>
      <c r="C147" s="76" t="s">
        <v>56</v>
      </c>
      <c r="D147" s="77">
        <v>-6.5255000000000104E-8</v>
      </c>
      <c r="E147" s="38">
        <v>2.2537165393153001E-8</v>
      </c>
      <c r="F147" s="60">
        <v>7.1182098830207097E-2</v>
      </c>
      <c r="G147" s="37">
        <v>-1.3499626205195599E-7</v>
      </c>
      <c r="H147" s="78">
        <v>4.48626205195618E-9</v>
      </c>
    </row>
    <row r="148" spans="1:8">
      <c r="A148" s="314"/>
      <c r="B148" s="313"/>
      <c r="C148" s="76" t="s">
        <v>57</v>
      </c>
      <c r="D148" s="77">
        <v>9.5149999999999598E-9</v>
      </c>
      <c r="E148" s="38">
        <v>2.2537165393153001E-8</v>
      </c>
      <c r="F148" s="60">
        <v>0.99824488028069902</v>
      </c>
      <c r="G148" s="37">
        <v>-6.0226262051956296E-8</v>
      </c>
      <c r="H148" s="78">
        <v>7.9256262051956196E-8</v>
      </c>
    </row>
    <row r="149" spans="1:8" ht="15.75" customHeight="1">
      <c r="A149" s="314" t="s">
        <v>97</v>
      </c>
      <c r="B149" s="313" t="s">
        <v>55</v>
      </c>
      <c r="C149" s="76" t="s">
        <v>56</v>
      </c>
      <c r="D149" s="77">
        <v>-2.77875E-8</v>
      </c>
      <c r="E149" s="38">
        <v>2.4113324592777899E-8</v>
      </c>
      <c r="F149" s="60">
        <v>0.89021190209598999</v>
      </c>
      <c r="G149" s="37">
        <v>-1.3698207900482401E-7</v>
      </c>
      <c r="H149" s="78">
        <v>8.1407079004823804E-8</v>
      </c>
    </row>
    <row r="150" spans="1:8">
      <c r="A150" s="314"/>
      <c r="B150" s="313"/>
      <c r="C150" s="76" t="s">
        <v>57</v>
      </c>
      <c r="D150" s="77">
        <v>4.6982499999999997E-8</v>
      </c>
      <c r="E150" s="38">
        <v>1.6209740063204799E-8</v>
      </c>
      <c r="F150" s="60">
        <v>0.156125201540388</v>
      </c>
      <c r="G150" s="37">
        <v>-1.5770605383404999E-8</v>
      </c>
      <c r="H150" s="78">
        <v>1.09735605383405E-7</v>
      </c>
    </row>
    <row r="151" spans="1:8">
      <c r="A151" s="314"/>
      <c r="B151" s="313"/>
      <c r="C151" s="76" t="s">
        <v>58</v>
      </c>
      <c r="D151" s="77">
        <v>3.7467500000000001E-8</v>
      </c>
      <c r="E151" s="38">
        <v>2.0027161504233899E-8</v>
      </c>
      <c r="F151" s="60">
        <v>0.53390528911992996</v>
      </c>
      <c r="G151" s="37">
        <v>-4.5958431351561702E-8</v>
      </c>
      <c r="H151" s="78">
        <v>1.20893431351562E-7</v>
      </c>
    </row>
    <row r="152" spans="1:8">
      <c r="A152" s="314"/>
      <c r="B152" s="313" t="s">
        <v>56</v>
      </c>
      <c r="C152" s="76" t="s">
        <v>55</v>
      </c>
      <c r="D152" s="77">
        <v>2.77875E-8</v>
      </c>
      <c r="E152" s="38">
        <v>2.4113324592777899E-8</v>
      </c>
      <c r="F152" s="60">
        <v>0.89021190209598999</v>
      </c>
      <c r="G152" s="37">
        <v>-8.1407079004823804E-8</v>
      </c>
      <c r="H152" s="78">
        <v>1.3698207900482401E-7</v>
      </c>
    </row>
    <row r="153" spans="1:8">
      <c r="A153" s="314"/>
      <c r="B153" s="313"/>
      <c r="C153" s="76" t="s">
        <v>57</v>
      </c>
      <c r="D153" s="77">
        <v>7.4770000000000001E-8</v>
      </c>
      <c r="E153" s="38">
        <v>2.47943632707113E-8</v>
      </c>
      <c r="F153" s="60">
        <v>0.175924084068068</v>
      </c>
      <c r="G153" s="37">
        <v>-3.25782079610903E-8</v>
      </c>
      <c r="H153" s="78">
        <v>1.8211820796109001E-7</v>
      </c>
    </row>
    <row r="154" spans="1:8">
      <c r="A154" s="314"/>
      <c r="B154" s="313"/>
      <c r="C154" s="76" t="s">
        <v>58</v>
      </c>
      <c r="D154" s="77">
        <v>6.5255000000000104E-8</v>
      </c>
      <c r="E154" s="38">
        <v>2.74425212945167E-8</v>
      </c>
      <c r="F154" s="60">
        <v>0.29824810216719599</v>
      </c>
      <c r="G154" s="37">
        <v>-4.2898148579953102E-8</v>
      </c>
      <c r="H154" s="78">
        <v>1.73408148579953E-7</v>
      </c>
    </row>
    <row r="155" spans="1:8">
      <c r="A155" s="314"/>
      <c r="B155" s="313" t="s">
        <v>57</v>
      </c>
      <c r="C155" s="76" t="s">
        <v>55</v>
      </c>
      <c r="D155" s="77">
        <v>-4.6982499999999997E-8</v>
      </c>
      <c r="E155" s="38">
        <v>1.6209740063204799E-8</v>
      </c>
      <c r="F155" s="60">
        <v>0.156125201540388</v>
      </c>
      <c r="G155" s="37">
        <v>-1.09735605383405E-7</v>
      </c>
      <c r="H155" s="78">
        <v>1.5770605383404999E-8</v>
      </c>
    </row>
    <row r="156" spans="1:8">
      <c r="A156" s="314"/>
      <c r="B156" s="313"/>
      <c r="C156" s="76" t="s">
        <v>56</v>
      </c>
      <c r="D156" s="77">
        <v>-7.4770000000000001E-8</v>
      </c>
      <c r="E156" s="38">
        <v>2.47943632707113E-8</v>
      </c>
      <c r="F156" s="60">
        <v>0.175924084068068</v>
      </c>
      <c r="G156" s="37">
        <v>-1.8211820796109001E-7</v>
      </c>
      <c r="H156" s="78">
        <v>3.25782079610903E-8</v>
      </c>
    </row>
    <row r="157" spans="1:8">
      <c r="A157" s="314"/>
      <c r="B157" s="313"/>
      <c r="C157" s="76" t="s">
        <v>58</v>
      </c>
      <c r="D157" s="77">
        <v>-9.5149999999999598E-9</v>
      </c>
      <c r="E157" s="38">
        <v>2.0842150200974899E-8</v>
      </c>
      <c r="F157" s="60">
        <v>0.99860275839081003</v>
      </c>
      <c r="G157" s="37">
        <v>-9.3250757318536703E-8</v>
      </c>
      <c r="H157" s="78">
        <v>7.4220757318536804E-8</v>
      </c>
    </row>
    <row r="158" spans="1:8">
      <c r="A158" s="314"/>
      <c r="B158" s="313" t="s">
        <v>58</v>
      </c>
      <c r="C158" s="76" t="s">
        <v>55</v>
      </c>
      <c r="D158" s="77">
        <v>-3.7467500000000001E-8</v>
      </c>
      <c r="E158" s="38">
        <v>2.0027161504233899E-8</v>
      </c>
      <c r="F158" s="60">
        <v>0.53390528911992996</v>
      </c>
      <c r="G158" s="37">
        <v>-1.20893431351562E-7</v>
      </c>
      <c r="H158" s="78">
        <v>4.5958431351561702E-8</v>
      </c>
    </row>
    <row r="159" spans="1:8">
      <c r="A159" s="314"/>
      <c r="B159" s="313"/>
      <c r="C159" s="76" t="s">
        <v>56</v>
      </c>
      <c r="D159" s="77">
        <v>-6.5255000000000104E-8</v>
      </c>
      <c r="E159" s="38">
        <v>2.74425212945167E-8</v>
      </c>
      <c r="F159" s="60">
        <v>0.29824810216719599</v>
      </c>
      <c r="G159" s="37">
        <v>-1.73408148579953E-7</v>
      </c>
      <c r="H159" s="78">
        <v>4.2898148579953102E-8</v>
      </c>
    </row>
    <row r="160" spans="1:8">
      <c r="A160" s="314"/>
      <c r="B160" s="313"/>
      <c r="C160" s="76" t="s">
        <v>57</v>
      </c>
      <c r="D160" s="77">
        <v>9.5149999999999598E-9</v>
      </c>
      <c r="E160" s="38">
        <v>2.0842150200974899E-8</v>
      </c>
      <c r="F160" s="60">
        <v>0.99860275839081003</v>
      </c>
      <c r="G160" s="37">
        <v>-7.4220757318536804E-8</v>
      </c>
      <c r="H160" s="78">
        <v>9.3250757318536703E-8</v>
      </c>
    </row>
    <row r="161" spans="1:8" ht="15.75" customHeight="1">
      <c r="A161" s="314" t="s">
        <v>98</v>
      </c>
      <c r="B161" s="313" t="s">
        <v>55</v>
      </c>
      <c r="C161" s="76" t="s">
        <v>56</v>
      </c>
      <c r="D161" s="77">
        <v>-2.77875E-8</v>
      </c>
      <c r="E161" s="38">
        <v>2.4113324592777899E-8</v>
      </c>
      <c r="F161" s="60">
        <v>0.803859987971832</v>
      </c>
      <c r="G161" s="37">
        <v>-1.2819709081609999E-7</v>
      </c>
      <c r="H161" s="78">
        <v>7.26220908161002E-8</v>
      </c>
    </row>
    <row r="162" spans="1:8">
      <c r="A162" s="314"/>
      <c r="B162" s="313"/>
      <c r="C162" s="76" t="s">
        <v>57</v>
      </c>
      <c r="D162" s="77">
        <v>4.6982499999999997E-8</v>
      </c>
      <c r="E162" s="38">
        <v>1.6209740063204799E-8</v>
      </c>
      <c r="F162" s="60">
        <v>0.125128920856657</v>
      </c>
      <c r="G162" s="37">
        <v>-1.2745925778791499E-8</v>
      </c>
      <c r="H162" s="78">
        <v>1.06710925778791E-7</v>
      </c>
    </row>
    <row r="163" spans="1:8">
      <c r="A163" s="314"/>
      <c r="B163" s="313"/>
      <c r="C163" s="76" t="s">
        <v>58</v>
      </c>
      <c r="D163" s="77">
        <v>3.7467500000000001E-8</v>
      </c>
      <c r="E163" s="38">
        <v>2.0027161504233899E-8</v>
      </c>
      <c r="F163" s="60">
        <v>0.43233557950534801</v>
      </c>
      <c r="G163" s="37">
        <v>-4.0728198470522702E-8</v>
      </c>
      <c r="H163" s="78">
        <v>1.15663198470523E-7</v>
      </c>
    </row>
    <row r="164" spans="1:8">
      <c r="A164" s="314"/>
      <c r="B164" s="313" t="s">
        <v>56</v>
      </c>
      <c r="C164" s="76" t="s">
        <v>55</v>
      </c>
      <c r="D164" s="77">
        <v>2.77875E-8</v>
      </c>
      <c r="E164" s="38">
        <v>2.4113324592777899E-8</v>
      </c>
      <c r="F164" s="60">
        <v>0.803859987971832</v>
      </c>
      <c r="G164" s="37">
        <v>-7.26220908161002E-8</v>
      </c>
      <c r="H164" s="78">
        <v>1.2819709081609999E-7</v>
      </c>
    </row>
    <row r="165" spans="1:8">
      <c r="A165" s="314"/>
      <c r="B165" s="313"/>
      <c r="C165" s="76" t="s">
        <v>57</v>
      </c>
      <c r="D165" s="77">
        <v>7.4770000000000001E-8</v>
      </c>
      <c r="E165" s="38">
        <v>2.47943632707113E-8</v>
      </c>
      <c r="F165" s="60">
        <v>0.133040172016616</v>
      </c>
      <c r="G165" s="37">
        <v>-2.4982758263341701E-8</v>
      </c>
      <c r="H165" s="78">
        <v>1.7452275826334199E-7</v>
      </c>
    </row>
    <row r="166" spans="1:8">
      <c r="A166" s="314"/>
      <c r="B166" s="313"/>
      <c r="C166" s="76" t="s">
        <v>58</v>
      </c>
      <c r="D166" s="77">
        <v>6.5255000000000104E-8</v>
      </c>
      <c r="E166" s="38">
        <v>2.74425212945167E-8</v>
      </c>
      <c r="F166" s="60">
        <v>0.23825118798949399</v>
      </c>
      <c r="G166" s="37">
        <v>-3.7314816559290397E-8</v>
      </c>
      <c r="H166" s="78">
        <v>1.6782481655929099E-7</v>
      </c>
    </row>
    <row r="167" spans="1:8">
      <c r="A167" s="314"/>
      <c r="B167" s="313" t="s">
        <v>57</v>
      </c>
      <c r="C167" s="76" t="s">
        <v>55</v>
      </c>
      <c r="D167" s="77">
        <v>-4.6982499999999997E-8</v>
      </c>
      <c r="E167" s="38">
        <v>1.6209740063204799E-8</v>
      </c>
      <c r="F167" s="60">
        <v>0.125128920856657</v>
      </c>
      <c r="G167" s="37">
        <v>-1.06710925778791E-7</v>
      </c>
      <c r="H167" s="78">
        <v>1.2745925778791499E-8</v>
      </c>
    </row>
    <row r="168" spans="1:8">
      <c r="A168" s="314"/>
      <c r="B168" s="313"/>
      <c r="C168" s="76" t="s">
        <v>56</v>
      </c>
      <c r="D168" s="77">
        <v>-7.4770000000000001E-8</v>
      </c>
      <c r="E168" s="38">
        <v>2.47943632707113E-8</v>
      </c>
      <c r="F168" s="60">
        <v>0.133040172016616</v>
      </c>
      <c r="G168" s="37">
        <v>-1.7452275826334199E-7</v>
      </c>
      <c r="H168" s="78">
        <v>2.4982758263341701E-8</v>
      </c>
    </row>
    <row r="169" spans="1:8">
      <c r="A169" s="314"/>
      <c r="B169" s="313"/>
      <c r="C169" s="76" t="s">
        <v>58</v>
      </c>
      <c r="D169" s="77">
        <v>-9.5149999999999598E-9</v>
      </c>
      <c r="E169" s="38">
        <v>2.0842150200974899E-8</v>
      </c>
      <c r="F169" s="60">
        <v>0.99632175926984001</v>
      </c>
      <c r="G169" s="37">
        <v>-8.8612371298237901E-8</v>
      </c>
      <c r="H169" s="78">
        <v>6.9582371298238001E-8</v>
      </c>
    </row>
    <row r="170" spans="1:8">
      <c r="A170" s="314"/>
      <c r="B170" s="313" t="s">
        <v>58</v>
      </c>
      <c r="C170" s="76" t="s">
        <v>55</v>
      </c>
      <c r="D170" s="77">
        <v>-3.7467500000000001E-8</v>
      </c>
      <c r="E170" s="38">
        <v>2.0027161504233899E-8</v>
      </c>
      <c r="F170" s="60">
        <v>0.43233557950534801</v>
      </c>
      <c r="G170" s="37">
        <v>-1.15663198470523E-7</v>
      </c>
      <c r="H170" s="78">
        <v>4.0728198470522702E-8</v>
      </c>
    </row>
    <row r="171" spans="1:8">
      <c r="A171" s="314"/>
      <c r="B171" s="313"/>
      <c r="C171" s="76" t="s">
        <v>56</v>
      </c>
      <c r="D171" s="77">
        <v>-6.5255000000000104E-8</v>
      </c>
      <c r="E171" s="38">
        <v>2.74425212945167E-8</v>
      </c>
      <c r="F171" s="60">
        <v>0.23825118798949399</v>
      </c>
      <c r="G171" s="37">
        <v>-1.6782481655929099E-7</v>
      </c>
      <c r="H171" s="78">
        <v>3.7314816559290397E-8</v>
      </c>
    </row>
    <row r="172" spans="1:8">
      <c r="A172" s="314"/>
      <c r="B172" s="313"/>
      <c r="C172" s="76" t="s">
        <v>57</v>
      </c>
      <c r="D172" s="77">
        <v>9.5149999999999598E-9</v>
      </c>
      <c r="E172" s="38">
        <v>2.0842150200974899E-8</v>
      </c>
      <c r="F172" s="60">
        <v>0.99632175926984001</v>
      </c>
      <c r="G172" s="37">
        <v>-6.9582371298238001E-8</v>
      </c>
      <c r="H172" s="78">
        <v>8.8612371298237901E-8</v>
      </c>
    </row>
    <row r="173" spans="1:8" ht="15.75" customHeight="1">
      <c r="A173" s="314" t="s">
        <v>99</v>
      </c>
      <c r="B173" s="313" t="s">
        <v>55</v>
      </c>
      <c r="C173" s="76" t="s">
        <v>56</v>
      </c>
      <c r="D173" s="77">
        <v>-2.77875E-8</v>
      </c>
      <c r="E173" s="38">
        <v>2.4113324592777899E-8</v>
      </c>
      <c r="F173" s="60">
        <v>0.680135367884804</v>
      </c>
      <c r="G173" s="37">
        <v>-1.2171578581648199E-7</v>
      </c>
      <c r="H173" s="78">
        <v>6.6140785816481803E-8</v>
      </c>
    </row>
    <row r="174" spans="1:8">
      <c r="A174" s="314"/>
      <c r="B174" s="313"/>
      <c r="C174" s="76" t="s">
        <v>57</v>
      </c>
      <c r="D174" s="77">
        <v>4.6982499999999997E-8</v>
      </c>
      <c r="E174" s="38">
        <v>1.6209740063204799E-8</v>
      </c>
      <c r="F174" s="60">
        <v>9.8466903240742296E-2</v>
      </c>
      <c r="G174" s="37">
        <v>-9.4166802156044296E-9</v>
      </c>
      <c r="H174" s="78">
        <v>1.03381680215604E-7</v>
      </c>
    </row>
    <row r="175" spans="1:8">
      <c r="A175" s="314"/>
      <c r="B175" s="313"/>
      <c r="C175" s="76" t="s">
        <v>58</v>
      </c>
      <c r="D175" s="77">
        <v>3.7467500000000001E-8</v>
      </c>
      <c r="E175" s="38">
        <v>2.0027161504233899E-8</v>
      </c>
      <c r="F175" s="60">
        <v>0.34348345072491299</v>
      </c>
      <c r="G175" s="37">
        <v>-3.6030273438251601E-8</v>
      </c>
      <c r="H175" s="78">
        <v>1.10965273438252E-7</v>
      </c>
    </row>
    <row r="176" spans="1:8">
      <c r="A176" s="314"/>
      <c r="B176" s="313" t="s">
        <v>56</v>
      </c>
      <c r="C176" s="76" t="s">
        <v>55</v>
      </c>
      <c r="D176" s="77">
        <v>2.77875E-8</v>
      </c>
      <c r="E176" s="38">
        <v>2.4113324592777899E-8</v>
      </c>
      <c r="F176" s="60">
        <v>0.680135367884804</v>
      </c>
      <c r="G176" s="37">
        <v>-6.6140785816481803E-8</v>
      </c>
      <c r="H176" s="78">
        <v>1.2171578581648199E-7</v>
      </c>
    </row>
    <row r="177" spans="1:8">
      <c r="A177" s="314"/>
      <c r="B177" s="313"/>
      <c r="C177" s="76" t="s">
        <v>57</v>
      </c>
      <c r="D177" s="77">
        <v>7.4770000000000001E-8</v>
      </c>
      <c r="E177" s="38">
        <v>2.47943632707113E-8</v>
      </c>
      <c r="F177" s="60">
        <v>0.105188913491125</v>
      </c>
      <c r="G177" s="37">
        <v>-1.87778295189331E-8</v>
      </c>
      <c r="H177" s="78">
        <v>1.6831782951893299E-7</v>
      </c>
    </row>
    <row r="178" spans="1:8">
      <c r="A178" s="314"/>
      <c r="B178" s="313"/>
      <c r="C178" s="76" t="s">
        <v>58</v>
      </c>
      <c r="D178" s="77">
        <v>6.5255000000000104E-8</v>
      </c>
      <c r="E178" s="38">
        <v>2.74425212945167E-8</v>
      </c>
      <c r="F178" s="60">
        <v>0.187107308425813</v>
      </c>
      <c r="G178" s="37">
        <v>-3.1485075926870198E-8</v>
      </c>
      <c r="H178" s="78">
        <v>1.6199507592687001E-7</v>
      </c>
    </row>
    <row r="179" spans="1:8">
      <c r="A179" s="314"/>
      <c r="B179" s="313" t="s">
        <v>57</v>
      </c>
      <c r="C179" s="76" t="s">
        <v>55</v>
      </c>
      <c r="D179" s="77">
        <v>-4.6982499999999997E-8</v>
      </c>
      <c r="E179" s="38">
        <v>1.6209740063204799E-8</v>
      </c>
      <c r="F179" s="60">
        <v>9.8466903240742296E-2</v>
      </c>
      <c r="G179" s="37">
        <v>-1.03381680215604E-7</v>
      </c>
      <c r="H179" s="78">
        <v>9.4166802156044296E-9</v>
      </c>
    </row>
    <row r="180" spans="1:8">
      <c r="A180" s="314"/>
      <c r="B180" s="313"/>
      <c r="C180" s="76" t="s">
        <v>56</v>
      </c>
      <c r="D180" s="77">
        <v>-7.4770000000000001E-8</v>
      </c>
      <c r="E180" s="38">
        <v>2.47943632707113E-8</v>
      </c>
      <c r="F180" s="60">
        <v>0.105188913491125</v>
      </c>
      <c r="G180" s="37">
        <v>-1.6831782951893299E-7</v>
      </c>
      <c r="H180" s="78">
        <v>1.87778295189331E-8</v>
      </c>
    </row>
    <row r="181" spans="1:8">
      <c r="A181" s="314"/>
      <c r="B181" s="313"/>
      <c r="C181" s="76" t="s">
        <v>58</v>
      </c>
      <c r="D181" s="77">
        <v>-9.5149999999999598E-9</v>
      </c>
      <c r="E181" s="38">
        <v>2.0842150200974899E-8</v>
      </c>
      <c r="F181" s="60">
        <v>0.96564564922652496</v>
      </c>
      <c r="G181" s="37">
        <v>-8.4025577381974896E-8</v>
      </c>
      <c r="H181" s="78">
        <v>6.4995577381974996E-8</v>
      </c>
    </row>
    <row r="182" spans="1:8">
      <c r="A182" s="314"/>
      <c r="B182" s="313" t="s">
        <v>58</v>
      </c>
      <c r="C182" s="76" t="s">
        <v>55</v>
      </c>
      <c r="D182" s="77">
        <v>-3.7467500000000001E-8</v>
      </c>
      <c r="E182" s="38">
        <v>2.0027161504233899E-8</v>
      </c>
      <c r="F182" s="60">
        <v>0.34348345072491299</v>
      </c>
      <c r="G182" s="37">
        <v>-1.10965273438252E-7</v>
      </c>
      <c r="H182" s="78">
        <v>3.6030273438251601E-8</v>
      </c>
    </row>
    <row r="183" spans="1:8">
      <c r="A183" s="314"/>
      <c r="B183" s="313"/>
      <c r="C183" s="76" t="s">
        <v>56</v>
      </c>
      <c r="D183" s="77">
        <v>-6.5255000000000104E-8</v>
      </c>
      <c r="E183" s="38">
        <v>2.74425212945167E-8</v>
      </c>
      <c r="F183" s="60">
        <v>0.187107308425813</v>
      </c>
      <c r="G183" s="37">
        <v>-1.6199507592687001E-7</v>
      </c>
      <c r="H183" s="78">
        <v>3.1485075926870198E-8</v>
      </c>
    </row>
    <row r="184" spans="1:8">
      <c r="A184" s="314"/>
      <c r="B184" s="313"/>
      <c r="C184" s="76" t="s">
        <v>57</v>
      </c>
      <c r="D184" s="77">
        <v>9.5149999999999598E-9</v>
      </c>
      <c r="E184" s="38">
        <v>2.0842150200974899E-8</v>
      </c>
      <c r="F184" s="60">
        <v>0.96564564922652496</v>
      </c>
      <c r="G184" s="37">
        <v>-6.4995577381974996E-8</v>
      </c>
      <c r="H184" s="78">
        <v>8.4025577381974896E-8</v>
      </c>
    </row>
    <row r="185" spans="1:8" ht="15.75" customHeight="1">
      <c r="A185" s="314" t="s">
        <v>100</v>
      </c>
      <c r="B185" s="313" t="s">
        <v>55</v>
      </c>
      <c r="C185" s="76" t="s">
        <v>56</v>
      </c>
      <c r="D185" s="77">
        <v>-2.77875E-8</v>
      </c>
      <c r="E185" s="38">
        <v>2.4113324592777899E-8</v>
      </c>
      <c r="F185" s="42"/>
      <c r="G185" s="37">
        <v>-1.4415042320371399E-7</v>
      </c>
      <c r="H185" s="78">
        <v>8.8575423203713498E-8</v>
      </c>
    </row>
    <row r="186" spans="1:8">
      <c r="A186" s="314"/>
      <c r="B186" s="313"/>
      <c r="C186" s="76" t="s">
        <v>57</v>
      </c>
      <c r="D186" s="77">
        <v>4.6982499999999997E-8</v>
      </c>
      <c r="E186" s="38">
        <v>1.6209740063204799E-8</v>
      </c>
      <c r="F186" s="42"/>
      <c r="G186" s="37">
        <v>-3.1240340275280602E-8</v>
      </c>
      <c r="H186" s="78">
        <v>1.25205340275281E-7</v>
      </c>
    </row>
    <row r="187" spans="1:8">
      <c r="A187" s="314"/>
      <c r="B187" s="313"/>
      <c r="C187" s="76" t="s">
        <v>58</v>
      </c>
      <c r="D187" s="77">
        <v>3.7467500000000001E-8</v>
      </c>
      <c r="E187" s="38">
        <v>2.0027161504233899E-8</v>
      </c>
      <c r="F187" s="42"/>
      <c r="G187" s="37">
        <v>-5.91769526195078E-8</v>
      </c>
      <c r="H187" s="78">
        <v>1.34111952619508E-7</v>
      </c>
    </row>
    <row r="188" spans="1:8">
      <c r="A188" s="314"/>
      <c r="B188" s="313" t="s">
        <v>56</v>
      </c>
      <c r="C188" s="76" t="s">
        <v>55</v>
      </c>
      <c r="D188" s="77">
        <v>2.77875E-8</v>
      </c>
      <c r="E188" s="38">
        <v>2.4113324592777899E-8</v>
      </c>
      <c r="F188" s="42"/>
      <c r="G188" s="37">
        <v>-8.8575423203713498E-8</v>
      </c>
      <c r="H188" s="78">
        <v>1.4415042320371399E-7</v>
      </c>
    </row>
    <row r="189" spans="1:8">
      <c r="A189" s="314"/>
      <c r="B189" s="313"/>
      <c r="C189" s="76" t="s">
        <v>57</v>
      </c>
      <c r="D189" s="77">
        <v>7.4770000000000001E-8</v>
      </c>
      <c r="E189" s="38">
        <v>2.47943632707113E-8</v>
      </c>
      <c r="F189" s="42"/>
      <c r="G189" s="37">
        <v>-4.48793904460973E-8</v>
      </c>
      <c r="H189" s="78">
        <v>1.94419390446097E-7</v>
      </c>
    </row>
    <row r="190" spans="1:8">
      <c r="A190" s="314"/>
      <c r="B190" s="313"/>
      <c r="C190" s="76" t="s">
        <v>58</v>
      </c>
      <c r="D190" s="77">
        <v>6.5255000000000104E-8</v>
      </c>
      <c r="E190" s="38">
        <v>2.74425212945167E-8</v>
      </c>
      <c r="F190" s="42"/>
      <c r="G190" s="37">
        <v>-6.71735245538696E-8</v>
      </c>
      <c r="H190" s="78">
        <v>1.9768352455387001E-7</v>
      </c>
    </row>
    <row r="191" spans="1:8">
      <c r="A191" s="314"/>
      <c r="B191" s="313" t="s">
        <v>57</v>
      </c>
      <c r="C191" s="76" t="s">
        <v>55</v>
      </c>
      <c r="D191" s="77">
        <v>-4.6982499999999997E-8</v>
      </c>
      <c r="E191" s="38">
        <v>1.6209740063204799E-8</v>
      </c>
      <c r="F191" s="42"/>
      <c r="G191" s="37">
        <v>-1.25205340275281E-7</v>
      </c>
      <c r="H191" s="78">
        <v>3.1240340275280602E-8</v>
      </c>
    </row>
    <row r="192" spans="1:8">
      <c r="A192" s="314"/>
      <c r="B192" s="313"/>
      <c r="C192" s="76" t="s">
        <v>56</v>
      </c>
      <c r="D192" s="77">
        <v>-7.4770000000000001E-8</v>
      </c>
      <c r="E192" s="38">
        <v>2.47943632707113E-8</v>
      </c>
      <c r="F192" s="42"/>
      <c r="G192" s="37">
        <v>-1.94419390446097E-7</v>
      </c>
      <c r="H192" s="78">
        <v>4.48793904460973E-8</v>
      </c>
    </row>
    <row r="193" spans="1:8">
      <c r="A193" s="314"/>
      <c r="B193" s="313"/>
      <c r="C193" s="76" t="s">
        <v>58</v>
      </c>
      <c r="D193" s="77">
        <v>-9.5149999999999598E-9</v>
      </c>
      <c r="E193" s="38">
        <v>2.0842150200974899E-8</v>
      </c>
      <c r="F193" s="42"/>
      <c r="G193" s="37">
        <v>-1.1009231831647499E-7</v>
      </c>
      <c r="H193" s="78">
        <v>9.10623183164752E-8</v>
      </c>
    </row>
    <row r="194" spans="1:8">
      <c r="A194" s="314"/>
      <c r="B194" s="313" t="s">
        <v>58</v>
      </c>
      <c r="C194" s="76" t="s">
        <v>55</v>
      </c>
      <c r="D194" s="77">
        <v>-3.7467500000000001E-8</v>
      </c>
      <c r="E194" s="38">
        <v>2.0027161504233899E-8</v>
      </c>
      <c r="F194" s="42"/>
      <c r="G194" s="37">
        <v>-1.34111952619508E-7</v>
      </c>
      <c r="H194" s="78">
        <v>5.91769526195078E-8</v>
      </c>
    </row>
    <row r="195" spans="1:8">
      <c r="A195" s="314"/>
      <c r="B195" s="313"/>
      <c r="C195" s="76" t="s">
        <v>56</v>
      </c>
      <c r="D195" s="77">
        <v>-6.5255000000000104E-8</v>
      </c>
      <c r="E195" s="38">
        <v>2.74425212945167E-8</v>
      </c>
      <c r="F195" s="42"/>
      <c r="G195" s="37">
        <v>-1.9768352455387001E-7</v>
      </c>
      <c r="H195" s="78">
        <v>6.71735245538696E-8</v>
      </c>
    </row>
    <row r="196" spans="1:8">
      <c r="A196" s="314"/>
      <c r="B196" s="313"/>
      <c r="C196" s="76" t="s">
        <v>57</v>
      </c>
      <c r="D196" s="77">
        <v>9.5149999999999598E-9</v>
      </c>
      <c r="E196" s="38">
        <v>2.0842150200974899E-8</v>
      </c>
      <c r="F196" s="42"/>
      <c r="G196" s="37">
        <v>-9.10623183164752E-8</v>
      </c>
      <c r="H196" s="78">
        <v>1.1009231831647499E-7</v>
      </c>
    </row>
    <row r="197" spans="1:8" ht="15.75" customHeight="1">
      <c r="A197" s="315" t="s">
        <v>101</v>
      </c>
      <c r="B197" s="79" t="s">
        <v>55</v>
      </c>
      <c r="C197" s="76" t="s">
        <v>58</v>
      </c>
      <c r="D197" s="77">
        <v>3.7467500000000001E-8</v>
      </c>
      <c r="E197" s="38">
        <v>2.2537165393153001E-8</v>
      </c>
      <c r="F197" s="60">
        <v>0.27307029173650399</v>
      </c>
      <c r="G197" s="37">
        <v>-2.2996931592073001E-8</v>
      </c>
      <c r="H197" s="78">
        <v>9.7931931592072994E-8</v>
      </c>
    </row>
    <row r="198" spans="1:8">
      <c r="A198" s="315"/>
      <c r="B198" s="79" t="s">
        <v>56</v>
      </c>
      <c r="C198" s="76" t="s">
        <v>58</v>
      </c>
      <c r="D198" s="80" t="s">
        <v>91</v>
      </c>
      <c r="E198" s="38">
        <v>2.2537165393153001E-8</v>
      </c>
      <c r="F198" s="60">
        <v>3.4200615960355202E-2</v>
      </c>
      <c r="G198" s="37">
        <v>4.7905684079270698E-9</v>
      </c>
      <c r="H198" s="78">
        <v>1.25719431592073E-7</v>
      </c>
    </row>
    <row r="199" spans="1:8">
      <c r="A199" s="315"/>
      <c r="B199" s="84" t="s">
        <v>57</v>
      </c>
      <c r="C199" s="85" t="s">
        <v>58</v>
      </c>
      <c r="D199" s="86">
        <v>-9.5149999999999598E-9</v>
      </c>
      <c r="E199" s="45">
        <v>2.2537165393153001E-8</v>
      </c>
      <c r="F199" s="87">
        <v>0.95108475122531599</v>
      </c>
      <c r="G199" s="46">
        <v>-6.9979431592072995E-8</v>
      </c>
      <c r="H199" s="88">
        <v>5.0949431592073003E-8</v>
      </c>
    </row>
    <row r="200" spans="1:8" ht="15.75" customHeight="1">
      <c r="A200" s="307" t="s">
        <v>102</v>
      </c>
      <c r="B200" s="307"/>
      <c r="C200" s="307"/>
      <c r="D200" s="307"/>
      <c r="E200" s="307"/>
      <c r="F200" s="307"/>
      <c r="G200" s="307"/>
      <c r="H200" s="307"/>
    </row>
    <row r="201" spans="1:8" ht="15.75" customHeight="1">
      <c r="A201" s="307" t="s">
        <v>103</v>
      </c>
      <c r="B201" s="307"/>
      <c r="C201" s="307"/>
      <c r="D201" s="307"/>
      <c r="E201" s="307"/>
      <c r="F201" s="307"/>
      <c r="G201" s="307"/>
      <c r="H201" s="307"/>
    </row>
    <row r="204" spans="1:8" ht="18">
      <c r="A204" s="13" t="s">
        <v>104</v>
      </c>
    </row>
    <row r="206" spans="1:8" ht="15.75" customHeight="1">
      <c r="A206" s="295" t="s">
        <v>44</v>
      </c>
      <c r="B206" s="295"/>
      <c r="C206" s="295"/>
      <c r="D206" s="295"/>
      <c r="E206" s="295"/>
    </row>
    <row r="207" spans="1:8" ht="15.75" customHeight="1">
      <c r="A207" s="300" t="s">
        <v>105</v>
      </c>
      <c r="B207" s="300"/>
      <c r="C207" s="301" t="s">
        <v>45</v>
      </c>
      <c r="D207" s="310" t="s">
        <v>106</v>
      </c>
      <c r="E207" s="310"/>
    </row>
    <row r="208" spans="1:8">
      <c r="A208" s="300"/>
      <c r="B208" s="300"/>
      <c r="C208" s="301"/>
      <c r="D208" s="89" t="s">
        <v>107</v>
      </c>
      <c r="E208" s="90" t="s">
        <v>108</v>
      </c>
    </row>
    <row r="209" spans="1:5" ht="15.75" customHeight="1">
      <c r="A209" s="311" t="s">
        <v>109</v>
      </c>
      <c r="B209" s="73" t="s">
        <v>57</v>
      </c>
      <c r="C209" s="31">
        <v>4</v>
      </c>
      <c r="D209" s="32">
        <v>4.6904999999999998E-7</v>
      </c>
      <c r="E209" s="35"/>
    </row>
    <row r="210" spans="1:5">
      <c r="A210" s="311"/>
      <c r="B210" s="76" t="s">
        <v>58</v>
      </c>
      <c r="C210" s="36">
        <v>4</v>
      </c>
      <c r="D210" s="37">
        <v>4.7856500000000005E-7</v>
      </c>
      <c r="E210" s="40"/>
    </row>
    <row r="211" spans="1:5">
      <c r="A211" s="311"/>
      <c r="B211" s="76" t="s">
        <v>55</v>
      </c>
      <c r="C211" s="36">
        <v>4</v>
      </c>
      <c r="D211" s="37">
        <v>5.1603249999999996E-7</v>
      </c>
      <c r="E211" s="78">
        <v>5.1603249999999996E-7</v>
      </c>
    </row>
    <row r="212" spans="1:5">
      <c r="A212" s="311"/>
      <c r="B212" s="76" t="s">
        <v>56</v>
      </c>
      <c r="C212" s="36">
        <v>4</v>
      </c>
      <c r="D212" s="42"/>
      <c r="E212" s="78">
        <v>5.4382000000000001E-7</v>
      </c>
    </row>
    <row r="213" spans="1:5">
      <c r="A213" s="311"/>
      <c r="B213" s="18" t="s">
        <v>67</v>
      </c>
      <c r="C213" s="41"/>
      <c r="D213" s="60">
        <v>0.13486295911441001</v>
      </c>
      <c r="E213" s="91">
        <v>0.24119775629418699</v>
      </c>
    </row>
    <row r="214" spans="1:5" ht="15.75" customHeight="1">
      <c r="A214" s="314" t="s">
        <v>110</v>
      </c>
      <c r="B214" s="76" t="s">
        <v>57</v>
      </c>
      <c r="C214" s="36">
        <v>4</v>
      </c>
      <c r="D214" s="37">
        <v>4.6904999999999998E-7</v>
      </c>
      <c r="E214" s="40"/>
    </row>
    <row r="215" spans="1:5">
      <c r="A215" s="314"/>
      <c r="B215" s="76" t="s">
        <v>58</v>
      </c>
      <c r="C215" s="36">
        <v>4</v>
      </c>
      <c r="D215" s="37">
        <v>4.7856500000000005E-7</v>
      </c>
      <c r="E215" s="78">
        <v>4.7856500000000005E-7</v>
      </c>
    </row>
    <row r="216" spans="1:5">
      <c r="A216" s="314"/>
      <c r="B216" s="76" t="s">
        <v>55</v>
      </c>
      <c r="C216" s="36">
        <v>4</v>
      </c>
      <c r="D216" s="37">
        <v>5.1603249999999996E-7</v>
      </c>
      <c r="E216" s="78">
        <v>5.1603249999999996E-7</v>
      </c>
    </row>
    <row r="217" spans="1:5">
      <c r="A217" s="314"/>
      <c r="B217" s="76" t="s">
        <v>56</v>
      </c>
      <c r="C217" s="36">
        <v>4</v>
      </c>
      <c r="D217" s="42"/>
      <c r="E217" s="78">
        <v>5.4382000000000001E-7</v>
      </c>
    </row>
    <row r="218" spans="1:5">
      <c r="A218" s="314"/>
      <c r="B218" s="18" t="s">
        <v>67</v>
      </c>
      <c r="C218" s="41"/>
      <c r="D218" s="60">
        <v>0.212708733619796</v>
      </c>
      <c r="E218" s="91">
        <v>5.67428344674877E-2</v>
      </c>
    </row>
    <row r="219" spans="1:5" ht="15.75" customHeight="1">
      <c r="A219" s="314" t="s">
        <v>111</v>
      </c>
      <c r="B219" s="76" t="s">
        <v>57</v>
      </c>
      <c r="C219" s="36">
        <v>4</v>
      </c>
      <c r="D219" s="37">
        <v>4.6904999999999998E-7</v>
      </c>
      <c r="E219" s="40"/>
    </row>
    <row r="220" spans="1:5">
      <c r="A220" s="314"/>
      <c r="B220" s="76" t="s">
        <v>58</v>
      </c>
      <c r="C220" s="36">
        <v>4</v>
      </c>
      <c r="D220" s="37">
        <v>4.7856500000000005E-7</v>
      </c>
      <c r="E220" s="40"/>
    </row>
    <row r="221" spans="1:5">
      <c r="A221" s="314"/>
      <c r="B221" s="76" t="s">
        <v>55</v>
      </c>
      <c r="C221" s="36">
        <v>4</v>
      </c>
      <c r="D221" s="37">
        <v>5.1603249999999996E-7</v>
      </c>
      <c r="E221" s="78">
        <v>5.1603249999999996E-7</v>
      </c>
    </row>
    <row r="222" spans="1:5">
      <c r="A222" s="314"/>
      <c r="B222" s="76" t="s">
        <v>56</v>
      </c>
      <c r="C222" s="36">
        <v>4</v>
      </c>
      <c r="D222" s="42"/>
      <c r="E222" s="78">
        <v>5.4382000000000001E-7</v>
      </c>
    </row>
    <row r="223" spans="1:5" ht="15.75" customHeight="1">
      <c r="A223" s="314" t="s">
        <v>112</v>
      </c>
      <c r="B223" s="76" t="s">
        <v>57</v>
      </c>
      <c r="C223" s="36">
        <v>4</v>
      </c>
      <c r="D223" s="37">
        <v>4.6904999999999998E-7</v>
      </c>
      <c r="E223" s="40"/>
    </row>
    <row r="224" spans="1:5">
      <c r="A224" s="314"/>
      <c r="B224" s="76" t="s">
        <v>58</v>
      </c>
      <c r="C224" s="36">
        <v>4</v>
      </c>
      <c r="D224" s="37">
        <v>4.7856500000000005E-7</v>
      </c>
      <c r="E224" s="40"/>
    </row>
    <row r="225" spans="1:5">
      <c r="A225" s="314"/>
      <c r="B225" s="76" t="s">
        <v>55</v>
      </c>
      <c r="C225" s="36">
        <v>4</v>
      </c>
      <c r="D225" s="37">
        <v>5.1603249999999996E-7</v>
      </c>
      <c r="E225" s="78">
        <v>5.1603249999999996E-7</v>
      </c>
    </row>
    <row r="226" spans="1:5">
      <c r="A226" s="314"/>
      <c r="B226" s="76" t="s">
        <v>56</v>
      </c>
      <c r="C226" s="36">
        <v>4</v>
      </c>
      <c r="D226" s="42"/>
      <c r="E226" s="78">
        <v>5.4382000000000001E-7</v>
      </c>
    </row>
    <row r="227" spans="1:5">
      <c r="A227" s="314"/>
      <c r="B227" s="18" t="s">
        <v>67</v>
      </c>
      <c r="C227" s="41"/>
      <c r="D227" s="60">
        <v>6.9872567394343305E-2</v>
      </c>
      <c r="E227" s="91">
        <v>0.24119775629418699</v>
      </c>
    </row>
    <row r="228" spans="1:5" ht="15.75" customHeight="1">
      <c r="A228" s="314" t="s">
        <v>113</v>
      </c>
      <c r="B228" s="76" t="s">
        <v>57</v>
      </c>
      <c r="C228" s="36">
        <v>4</v>
      </c>
      <c r="D228" s="37">
        <v>4.6904999999999998E-7</v>
      </c>
      <c r="E228" s="40"/>
    </row>
    <row r="229" spans="1:5">
      <c r="A229" s="314"/>
      <c r="B229" s="76" t="s">
        <v>58</v>
      </c>
      <c r="C229" s="36">
        <v>4</v>
      </c>
      <c r="D229" s="37">
        <v>4.7856500000000005E-7</v>
      </c>
      <c r="E229" s="78">
        <v>4.7856500000000005E-7</v>
      </c>
    </row>
    <row r="230" spans="1:5">
      <c r="A230" s="314"/>
      <c r="B230" s="76" t="s">
        <v>55</v>
      </c>
      <c r="C230" s="36">
        <v>4</v>
      </c>
      <c r="D230" s="37">
        <v>5.1603249999999996E-7</v>
      </c>
      <c r="E230" s="78">
        <v>5.1603249999999996E-7</v>
      </c>
    </row>
    <row r="231" spans="1:5">
      <c r="A231" s="314"/>
      <c r="B231" s="76" t="s">
        <v>56</v>
      </c>
      <c r="C231" s="36">
        <v>4</v>
      </c>
      <c r="D231" s="42"/>
      <c r="E231" s="78">
        <v>5.4382000000000001E-7</v>
      </c>
    </row>
    <row r="232" spans="1:5">
      <c r="A232" s="314"/>
      <c r="B232" s="18" t="s">
        <v>67</v>
      </c>
      <c r="C232" s="41"/>
      <c r="D232" s="60">
        <v>0.27764140599882098</v>
      </c>
      <c r="E232" s="91">
        <v>8.5712256693476596E-2</v>
      </c>
    </row>
    <row r="233" spans="1:5" ht="15.75" customHeight="1">
      <c r="A233" s="314" t="s">
        <v>114</v>
      </c>
      <c r="B233" s="76" t="s">
        <v>57</v>
      </c>
      <c r="C233" s="36">
        <v>4</v>
      </c>
      <c r="D233" s="37">
        <v>4.6904999999999998E-7</v>
      </c>
      <c r="E233" s="40"/>
    </row>
    <row r="234" spans="1:5">
      <c r="A234" s="314"/>
      <c r="B234" s="76" t="s">
        <v>58</v>
      </c>
      <c r="C234" s="36">
        <v>4</v>
      </c>
      <c r="D234" s="37">
        <v>4.7856500000000005E-7</v>
      </c>
      <c r="E234" s="78">
        <v>4.7856500000000005E-7</v>
      </c>
    </row>
    <row r="235" spans="1:5">
      <c r="A235" s="314"/>
      <c r="B235" s="76" t="s">
        <v>55</v>
      </c>
      <c r="C235" s="36">
        <v>4</v>
      </c>
      <c r="D235" s="37">
        <v>5.1603249999999996E-7</v>
      </c>
      <c r="E235" s="78">
        <v>5.1603249999999996E-7</v>
      </c>
    </row>
    <row r="236" spans="1:5">
      <c r="A236" s="314"/>
      <c r="B236" s="76" t="s">
        <v>56</v>
      </c>
      <c r="C236" s="36">
        <v>4</v>
      </c>
      <c r="D236" s="42"/>
      <c r="E236" s="78">
        <v>5.4382000000000001E-7</v>
      </c>
    </row>
    <row r="237" spans="1:5">
      <c r="A237" s="314"/>
      <c r="B237" s="18" t="s">
        <v>67</v>
      </c>
      <c r="C237" s="41"/>
      <c r="D237" s="60">
        <v>0.27552373582499901</v>
      </c>
      <c r="E237" s="91">
        <v>7.1182098830207097E-2</v>
      </c>
    </row>
    <row r="238" spans="1:5" ht="15.75" customHeight="1">
      <c r="A238" s="314" t="s">
        <v>115</v>
      </c>
      <c r="B238" s="76" t="s">
        <v>57</v>
      </c>
      <c r="C238" s="36">
        <v>4</v>
      </c>
      <c r="D238" s="37">
        <v>4.6904999999999998E-7</v>
      </c>
      <c r="E238" s="40"/>
    </row>
    <row r="239" spans="1:5">
      <c r="A239" s="314"/>
      <c r="B239" s="76" t="s">
        <v>58</v>
      </c>
      <c r="C239" s="36">
        <v>4</v>
      </c>
      <c r="D239" s="37">
        <v>4.7856500000000005E-7</v>
      </c>
      <c r="E239" s="40"/>
    </row>
    <row r="240" spans="1:5">
      <c r="A240" s="314"/>
      <c r="B240" s="76" t="s">
        <v>55</v>
      </c>
      <c r="C240" s="36">
        <v>4</v>
      </c>
      <c r="D240" s="37">
        <v>5.1603249999999996E-7</v>
      </c>
      <c r="E240" s="78">
        <v>5.1603249999999996E-7</v>
      </c>
    </row>
    <row r="241" spans="1:5">
      <c r="A241" s="314"/>
      <c r="B241" s="76" t="s">
        <v>56</v>
      </c>
      <c r="C241" s="36">
        <v>4</v>
      </c>
      <c r="D241" s="42"/>
      <c r="E241" s="78">
        <v>5.4382000000000001E-7</v>
      </c>
    </row>
    <row r="242" spans="1:5">
      <c r="A242" s="314"/>
      <c r="B242" s="18" t="s">
        <v>67</v>
      </c>
      <c r="C242" s="41"/>
      <c r="D242" s="60">
        <v>0.13006403121959401</v>
      </c>
      <c r="E242" s="91">
        <v>0.42421915494689899</v>
      </c>
    </row>
    <row r="243" spans="1:5" ht="15.75" customHeight="1">
      <c r="A243" s="314" t="s">
        <v>116</v>
      </c>
      <c r="B243" s="76" t="s">
        <v>57</v>
      </c>
      <c r="C243" s="36">
        <v>4</v>
      </c>
      <c r="D243" s="37">
        <v>4.6904999999999998E-7</v>
      </c>
      <c r="E243" s="40"/>
    </row>
    <row r="244" spans="1:5">
      <c r="A244" s="314"/>
      <c r="B244" s="76" t="s">
        <v>58</v>
      </c>
      <c r="C244" s="36">
        <v>4</v>
      </c>
      <c r="D244" s="37">
        <v>4.7856500000000005E-7</v>
      </c>
      <c r="E244" s="40"/>
    </row>
    <row r="245" spans="1:5">
      <c r="A245" s="314"/>
      <c r="B245" s="76" t="s">
        <v>55</v>
      </c>
      <c r="C245" s="36">
        <v>4</v>
      </c>
      <c r="D245" s="37">
        <v>5.1603249999999996E-7</v>
      </c>
      <c r="E245" s="78">
        <v>5.1603249999999996E-7</v>
      </c>
    </row>
    <row r="246" spans="1:5">
      <c r="A246" s="314"/>
      <c r="B246" s="76" t="s">
        <v>56</v>
      </c>
      <c r="C246" s="36">
        <v>4</v>
      </c>
      <c r="D246" s="42"/>
      <c r="E246" s="78">
        <v>5.4382000000000001E-7</v>
      </c>
    </row>
    <row r="247" spans="1:5">
      <c r="A247" s="314"/>
      <c r="B247" s="18" t="s">
        <v>67</v>
      </c>
      <c r="C247" s="41"/>
      <c r="D247" s="60">
        <v>0.13486295911441001</v>
      </c>
      <c r="E247" s="91">
        <v>0.424219154947025</v>
      </c>
    </row>
    <row r="248" spans="1:5" ht="15.75" customHeight="1">
      <c r="A248" s="314" t="s">
        <v>117</v>
      </c>
      <c r="B248" s="76" t="s">
        <v>57</v>
      </c>
      <c r="C248" s="36">
        <v>4</v>
      </c>
      <c r="D248" s="37">
        <v>4.6904999999999998E-7</v>
      </c>
      <c r="E248" s="40"/>
    </row>
    <row r="249" spans="1:5">
      <c r="A249" s="314"/>
      <c r="B249" s="76" t="s">
        <v>58</v>
      </c>
      <c r="C249" s="36">
        <v>4</v>
      </c>
      <c r="D249" s="37">
        <v>4.7856500000000005E-7</v>
      </c>
      <c r="E249" s="78">
        <v>4.7856500000000005E-7</v>
      </c>
    </row>
    <row r="250" spans="1:5">
      <c r="A250" s="314"/>
      <c r="B250" s="76" t="s">
        <v>55</v>
      </c>
      <c r="C250" s="36">
        <v>4</v>
      </c>
      <c r="D250" s="37">
        <v>5.1603249999999996E-7</v>
      </c>
      <c r="E250" s="78">
        <v>5.1603249999999996E-7</v>
      </c>
    </row>
    <row r="251" spans="1:5">
      <c r="A251" s="314"/>
      <c r="B251" s="76" t="s">
        <v>56</v>
      </c>
      <c r="C251" s="36">
        <v>4</v>
      </c>
      <c r="D251" s="42"/>
      <c r="E251" s="78">
        <v>5.4382000000000001E-7</v>
      </c>
    </row>
    <row r="252" spans="1:5">
      <c r="A252" s="314"/>
      <c r="B252" s="18" t="s">
        <v>67</v>
      </c>
      <c r="C252" s="41"/>
      <c r="D252" s="60">
        <v>0.27552373582499901</v>
      </c>
      <c r="E252" s="91">
        <v>7.1182098830207097E-2</v>
      </c>
    </row>
    <row r="253" spans="1:5" ht="15.75" customHeight="1">
      <c r="A253" s="315" t="s">
        <v>118</v>
      </c>
      <c r="B253" s="76" t="s">
        <v>57</v>
      </c>
      <c r="C253" s="36">
        <v>4</v>
      </c>
      <c r="D253" s="37">
        <v>4.6904999999999998E-7</v>
      </c>
      <c r="E253" s="40"/>
    </row>
    <row r="254" spans="1:5">
      <c r="A254" s="315"/>
      <c r="B254" s="76" t="s">
        <v>58</v>
      </c>
      <c r="C254" s="36">
        <v>4</v>
      </c>
      <c r="D254" s="37">
        <v>4.7856500000000005E-7</v>
      </c>
      <c r="E254" s="40"/>
    </row>
    <row r="255" spans="1:5">
      <c r="A255" s="315"/>
      <c r="B255" s="76" t="s">
        <v>55</v>
      </c>
      <c r="C255" s="36">
        <v>4</v>
      </c>
      <c r="D255" s="37">
        <v>5.1603249999999996E-7</v>
      </c>
      <c r="E255" s="78">
        <v>5.1603249999999996E-7</v>
      </c>
    </row>
    <row r="256" spans="1:5">
      <c r="A256" s="315"/>
      <c r="B256" s="85" t="s">
        <v>56</v>
      </c>
      <c r="C256" s="92">
        <v>4</v>
      </c>
      <c r="D256" s="44"/>
      <c r="E256" s="88">
        <v>5.4382000000000001E-7</v>
      </c>
    </row>
    <row r="257" spans="1:5" ht="15.75" customHeight="1">
      <c r="A257" s="316" t="s">
        <v>119</v>
      </c>
      <c r="B257" s="316"/>
      <c r="C257" s="316"/>
      <c r="D257" s="316"/>
      <c r="E257" s="316"/>
    </row>
    <row r="258" spans="1:5" ht="15.75" customHeight="1">
      <c r="A258" s="307" t="s">
        <v>120</v>
      </c>
      <c r="B258" s="307"/>
      <c r="C258" s="307"/>
      <c r="D258" s="307"/>
      <c r="E258" s="307"/>
    </row>
    <row r="259" spans="1:5" ht="15.75" customHeight="1">
      <c r="A259" s="307" t="s">
        <v>121</v>
      </c>
      <c r="B259" s="307"/>
      <c r="C259" s="307"/>
      <c r="D259" s="307"/>
      <c r="E259" s="307"/>
    </row>
    <row r="262" spans="1:5" ht="18">
      <c r="A262" s="13" t="s">
        <v>122</v>
      </c>
    </row>
  </sheetData>
  <mergeCells count="108">
    <mergeCell ref="A258:E258"/>
    <mergeCell ref="A259:E259"/>
    <mergeCell ref="A219:A222"/>
    <mergeCell ref="A223:A227"/>
    <mergeCell ref="A228:A232"/>
    <mergeCell ref="A233:A237"/>
    <mergeCell ref="A238:A242"/>
    <mergeCell ref="A243:A247"/>
    <mergeCell ref="A248:A252"/>
    <mergeCell ref="A253:A256"/>
    <mergeCell ref="A257:E257"/>
    <mergeCell ref="A197:A199"/>
    <mergeCell ref="A200:H200"/>
    <mergeCell ref="A201:H201"/>
    <mergeCell ref="A206:E206"/>
    <mergeCell ref="A207:B208"/>
    <mergeCell ref="C207:C208"/>
    <mergeCell ref="D207:E207"/>
    <mergeCell ref="A209:A213"/>
    <mergeCell ref="A214:A218"/>
    <mergeCell ref="A173:A184"/>
    <mergeCell ref="B173:B175"/>
    <mergeCell ref="B176:B178"/>
    <mergeCell ref="B179:B181"/>
    <mergeCell ref="B182:B184"/>
    <mergeCell ref="A185:A196"/>
    <mergeCell ref="B185:B187"/>
    <mergeCell ref="B188:B190"/>
    <mergeCell ref="B191:B193"/>
    <mergeCell ref="B194:B196"/>
    <mergeCell ref="A149:A160"/>
    <mergeCell ref="B149:B151"/>
    <mergeCell ref="B152:B154"/>
    <mergeCell ref="B155:B157"/>
    <mergeCell ref="B158:B160"/>
    <mergeCell ref="A161:A172"/>
    <mergeCell ref="B161:B163"/>
    <mergeCell ref="B164:B166"/>
    <mergeCell ref="B167:B169"/>
    <mergeCell ref="B170:B172"/>
    <mergeCell ref="A125:A136"/>
    <mergeCell ref="B125:B127"/>
    <mergeCell ref="B128:B130"/>
    <mergeCell ref="B131:B133"/>
    <mergeCell ref="B134:B136"/>
    <mergeCell ref="A137:A148"/>
    <mergeCell ref="B137:B139"/>
    <mergeCell ref="B140:B142"/>
    <mergeCell ref="B143:B145"/>
    <mergeCell ref="B146:B148"/>
    <mergeCell ref="A101:A112"/>
    <mergeCell ref="B101:B103"/>
    <mergeCell ref="B104:B106"/>
    <mergeCell ref="B107:B109"/>
    <mergeCell ref="B110:B112"/>
    <mergeCell ref="A113:A124"/>
    <mergeCell ref="B113:B115"/>
    <mergeCell ref="B116:B118"/>
    <mergeCell ref="B119:B121"/>
    <mergeCell ref="B122:B124"/>
    <mergeCell ref="A77:A88"/>
    <mergeCell ref="B77:B79"/>
    <mergeCell ref="B80:B82"/>
    <mergeCell ref="B83:B85"/>
    <mergeCell ref="B86:B88"/>
    <mergeCell ref="A89:A100"/>
    <mergeCell ref="B89:B91"/>
    <mergeCell ref="B92:B94"/>
    <mergeCell ref="B95:B97"/>
    <mergeCell ref="B98:B100"/>
    <mergeCell ref="A56:E56"/>
    <mergeCell ref="A61:H61"/>
    <mergeCell ref="A63:C64"/>
    <mergeCell ref="D63:D64"/>
    <mergeCell ref="E63:E64"/>
    <mergeCell ref="F63:F64"/>
    <mergeCell ref="G63:H63"/>
    <mergeCell ref="A65:A76"/>
    <mergeCell ref="B65:B67"/>
    <mergeCell ref="B68:B70"/>
    <mergeCell ref="B71:B73"/>
    <mergeCell ref="B74:B76"/>
    <mergeCell ref="A31:B31"/>
    <mergeCell ref="A32:B32"/>
    <mergeCell ref="A33:B33"/>
    <mergeCell ref="A34:B34"/>
    <mergeCell ref="A35:B35"/>
    <mergeCell ref="A36:A37"/>
    <mergeCell ref="A39:D39"/>
    <mergeCell ref="A44:F44"/>
    <mergeCell ref="A51:E51"/>
    <mergeCell ref="A10:C10"/>
    <mergeCell ref="A11:B11"/>
    <mergeCell ref="A12:B12"/>
    <mergeCell ref="A13:A17"/>
    <mergeCell ref="A18:A19"/>
    <mergeCell ref="A20:B20"/>
    <mergeCell ref="A21:A22"/>
    <mergeCell ref="A27:K27"/>
    <mergeCell ref="A29:B30"/>
    <mergeCell ref="C29:C30"/>
    <mergeCell ref="D29:D30"/>
    <mergeCell ref="E29:E30"/>
    <mergeCell ref="F29:F30"/>
    <mergeCell ref="G29:H29"/>
    <mergeCell ref="I29:I30"/>
    <mergeCell ref="J29:J30"/>
    <mergeCell ref="K29:K30"/>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Q64"/>
  <sheetViews>
    <sheetView topLeftCell="I28" zoomScaleNormal="100" workbookViewId="0">
      <selection activeCell="M49" sqref="M49:M64"/>
    </sheetView>
  </sheetViews>
  <sheetFormatPr defaultRowHeight="14.25"/>
  <cols>
    <col min="1" max="8" width="11" customWidth="1"/>
    <col min="9" max="9" width="12.875" customWidth="1"/>
    <col min="10" max="15" width="11" customWidth="1"/>
    <col min="16" max="16" width="20.875" customWidth="1"/>
    <col min="17" max="1025" width="11" customWidth="1"/>
  </cols>
  <sheetData>
    <row r="1" spans="8:10">
      <c r="H1" s="317" t="s">
        <v>123</v>
      </c>
      <c r="I1" s="317"/>
      <c r="J1" s="317"/>
    </row>
    <row r="2" spans="8:10">
      <c r="H2" s="93" t="s">
        <v>124</v>
      </c>
      <c r="I2" s="94" t="s">
        <v>125</v>
      </c>
      <c r="J2" s="5" t="s">
        <v>126</v>
      </c>
    </row>
    <row r="3" spans="8:10">
      <c r="H3" s="4">
        <v>0</v>
      </c>
      <c r="I3" s="4">
        <v>0</v>
      </c>
      <c r="J3" s="4">
        <v>0</v>
      </c>
    </row>
    <row r="4" spans="8:10">
      <c r="H4" s="4">
        <v>1</v>
      </c>
      <c r="I4" s="4">
        <v>10</v>
      </c>
      <c r="J4" s="4">
        <v>7.3999999999999996E-2</v>
      </c>
    </row>
    <row r="5" spans="8:10">
      <c r="H5" s="4">
        <v>2</v>
      </c>
      <c r="I5" s="4">
        <v>20</v>
      </c>
      <c r="J5" s="4">
        <v>0.13900000000000001</v>
      </c>
    </row>
    <row r="6" spans="8:10">
      <c r="H6" s="4">
        <v>3</v>
      </c>
      <c r="I6" s="4">
        <v>30</v>
      </c>
      <c r="J6" s="4">
        <v>0.192</v>
      </c>
    </row>
    <row r="7" spans="8:10">
      <c r="H7" s="4">
        <v>4</v>
      </c>
      <c r="I7" s="4">
        <v>40</v>
      </c>
      <c r="J7" s="4">
        <v>0.245</v>
      </c>
    </row>
    <row r="8" spans="8:10">
      <c r="H8" s="95">
        <v>5</v>
      </c>
      <c r="I8" s="95">
        <v>50</v>
      </c>
      <c r="J8" s="95">
        <v>0.27800000000000002</v>
      </c>
    </row>
    <row r="30" spans="8:17">
      <c r="H30" s="291" t="s">
        <v>127</v>
      </c>
      <c r="I30" s="291"/>
      <c r="J30" s="291"/>
      <c r="K30" s="291"/>
      <c r="L30" s="291"/>
      <c r="N30" s="318" t="s">
        <v>9</v>
      </c>
      <c r="O30" s="96" t="s">
        <v>128</v>
      </c>
      <c r="P30" s="96" t="s">
        <v>129</v>
      </c>
      <c r="Q30" s="96" t="s">
        <v>130</v>
      </c>
    </row>
    <row r="31" spans="8:17">
      <c r="H31" t="s">
        <v>3</v>
      </c>
      <c r="I31" t="s">
        <v>4</v>
      </c>
      <c r="J31" s="9" t="s">
        <v>126</v>
      </c>
      <c r="K31" t="s">
        <v>131</v>
      </c>
      <c r="L31" s="9" t="s">
        <v>132</v>
      </c>
      <c r="M31" s="9" t="s">
        <v>133</v>
      </c>
      <c r="N31" s="318"/>
      <c r="O31" s="97">
        <v>0.2</v>
      </c>
      <c r="P31" s="97">
        <v>8</v>
      </c>
      <c r="Q31" s="97">
        <v>5</v>
      </c>
    </row>
    <row r="32" spans="8:17">
      <c r="H32" s="319">
        <v>0</v>
      </c>
      <c r="I32" s="98">
        <v>1</v>
      </c>
      <c r="J32">
        <v>0.17699999999999999</v>
      </c>
      <c r="K32">
        <f t="shared" ref="K32:K47" si="0">J32/0.00636</f>
        <v>27.830188679245282</v>
      </c>
      <c r="L32">
        <f t="shared" ref="L32:L47" si="1">K32*P31*Q31/O31</f>
        <v>5566.0377358490559</v>
      </c>
      <c r="M32" s="99">
        <f t="shared" ref="M32:M47" si="2">L32/1000</f>
        <v>5.566037735849056</v>
      </c>
      <c r="N32" s="320">
        <f t="shared" ref="N32:N39" si="3">STDEV(M32:M35)</f>
        <v>0.40383611394330665</v>
      </c>
      <c r="O32" s="97">
        <v>0.2</v>
      </c>
      <c r="P32" s="97">
        <v>8</v>
      </c>
      <c r="Q32" s="97">
        <v>5</v>
      </c>
    </row>
    <row r="33" spans="8:17">
      <c r="H33" s="319"/>
      <c r="I33" s="98">
        <v>2</v>
      </c>
      <c r="J33">
        <v>0.153</v>
      </c>
      <c r="K33">
        <f t="shared" si="0"/>
        <v>24.056603773584904</v>
      </c>
      <c r="L33">
        <f t="shared" si="1"/>
        <v>4811.3207547169804</v>
      </c>
      <c r="M33" s="99">
        <f t="shared" si="2"/>
        <v>4.8113207547169807</v>
      </c>
      <c r="N33" s="320">
        <f t="shared" si="3"/>
        <v>0.61112099988043633</v>
      </c>
      <c r="O33" s="97">
        <v>0.2</v>
      </c>
      <c r="P33" s="97">
        <v>8</v>
      </c>
      <c r="Q33" s="97">
        <v>5</v>
      </c>
    </row>
    <row r="34" spans="8:17">
      <c r="H34" s="319"/>
      <c r="I34" s="98">
        <v>3</v>
      </c>
      <c r="J34">
        <v>0.182</v>
      </c>
      <c r="K34">
        <f t="shared" si="0"/>
        <v>28.616352201257861</v>
      </c>
      <c r="L34">
        <f t="shared" si="1"/>
        <v>5723.2704402515719</v>
      </c>
      <c r="M34" s="99">
        <f t="shared" si="2"/>
        <v>5.7232704402515715</v>
      </c>
      <c r="N34" s="320">
        <f t="shared" si="3"/>
        <v>0.33317012736504908</v>
      </c>
      <c r="O34" s="97">
        <v>0.2</v>
      </c>
      <c r="P34" s="97">
        <v>8</v>
      </c>
      <c r="Q34" s="97">
        <v>5</v>
      </c>
    </row>
    <row r="35" spans="8:17">
      <c r="H35" s="319"/>
      <c r="I35" s="98">
        <v>4</v>
      </c>
      <c r="J35">
        <v>0.17499999999999999</v>
      </c>
      <c r="K35">
        <f t="shared" si="0"/>
        <v>27.515723270440247</v>
      </c>
      <c r="L35">
        <f t="shared" si="1"/>
        <v>5503.1446540880488</v>
      </c>
      <c r="M35" s="99">
        <f t="shared" si="2"/>
        <v>5.5031446540880484</v>
      </c>
      <c r="N35" s="320">
        <f t="shared" si="3"/>
        <v>0.32528554820089994</v>
      </c>
      <c r="O35" s="97">
        <v>0.2</v>
      </c>
      <c r="P35" s="97">
        <v>8</v>
      </c>
      <c r="Q35" s="97">
        <v>5</v>
      </c>
    </row>
    <row r="36" spans="8:17">
      <c r="H36" s="321">
        <v>50</v>
      </c>
      <c r="I36" s="100">
        <v>1</v>
      </c>
      <c r="J36">
        <v>0.2</v>
      </c>
      <c r="K36">
        <f t="shared" si="0"/>
        <v>31.446540880503147</v>
      </c>
      <c r="L36">
        <f t="shared" si="1"/>
        <v>6289.3081761006288</v>
      </c>
      <c r="M36" s="99">
        <f t="shared" si="2"/>
        <v>6.2893081761006284</v>
      </c>
      <c r="N36" s="320">
        <f t="shared" si="3"/>
        <v>0.98794201713239427</v>
      </c>
      <c r="O36" s="97">
        <v>0.2</v>
      </c>
      <c r="P36" s="97">
        <v>8</v>
      </c>
      <c r="Q36" s="97">
        <v>5</v>
      </c>
    </row>
    <row r="37" spans="8:17">
      <c r="H37" s="321"/>
      <c r="I37" s="100">
        <v>2</v>
      </c>
      <c r="J37">
        <v>0.188</v>
      </c>
      <c r="K37">
        <f t="shared" si="0"/>
        <v>29.559748427672954</v>
      </c>
      <c r="L37">
        <f t="shared" si="1"/>
        <v>5911.9496855345897</v>
      </c>
      <c r="M37" s="99">
        <f t="shared" si="2"/>
        <v>5.9119496855345899</v>
      </c>
      <c r="N37" s="320">
        <f t="shared" si="3"/>
        <v>1.2033182304180778</v>
      </c>
      <c r="O37" s="97">
        <v>0.2</v>
      </c>
      <c r="P37" s="97">
        <v>8</v>
      </c>
      <c r="Q37" s="97">
        <v>5</v>
      </c>
    </row>
    <row r="38" spans="8:17">
      <c r="H38" s="321"/>
      <c r="I38" s="100">
        <v>3</v>
      </c>
      <c r="J38">
        <v>0.191</v>
      </c>
      <c r="K38">
        <f t="shared" si="0"/>
        <v>30.031446540880502</v>
      </c>
      <c r="L38">
        <f t="shared" si="1"/>
        <v>6006.2893081760994</v>
      </c>
      <c r="M38" s="99">
        <f t="shared" si="2"/>
        <v>6.0062893081760995</v>
      </c>
      <c r="N38" s="320">
        <f t="shared" si="3"/>
        <v>1.8349579807112948</v>
      </c>
      <c r="O38" s="97">
        <v>0.2</v>
      </c>
      <c r="P38" s="97">
        <v>8</v>
      </c>
      <c r="Q38" s="97">
        <v>5</v>
      </c>
    </row>
    <row r="39" spans="8:17">
      <c r="H39" s="321"/>
      <c r="I39" s="100">
        <v>4</v>
      </c>
      <c r="J39">
        <v>0.13100000000000001</v>
      </c>
      <c r="K39">
        <f t="shared" si="0"/>
        <v>20.59748427672956</v>
      </c>
      <c r="L39">
        <f t="shared" si="1"/>
        <v>4119.4968553459121</v>
      </c>
      <c r="M39" s="99">
        <f t="shared" si="2"/>
        <v>4.1194968553459121</v>
      </c>
      <c r="N39" s="320">
        <f t="shared" si="3"/>
        <v>2.0458788562756718</v>
      </c>
      <c r="O39" s="97">
        <v>0.2</v>
      </c>
      <c r="P39" s="97">
        <v>8</v>
      </c>
      <c r="Q39" s="97">
        <v>5</v>
      </c>
    </row>
    <row r="40" spans="8:17">
      <c r="H40" s="322">
        <v>200</v>
      </c>
      <c r="I40" s="101">
        <v>1</v>
      </c>
      <c r="J40">
        <v>0.223</v>
      </c>
      <c r="K40">
        <f t="shared" si="0"/>
        <v>35.062893081761004</v>
      </c>
      <c r="L40">
        <f t="shared" si="1"/>
        <v>7012.5786163521998</v>
      </c>
      <c r="M40" s="99">
        <f t="shared" si="2"/>
        <v>7.0125786163521999</v>
      </c>
      <c r="N40" s="320">
        <f>STDEV(M40:M42)</f>
        <v>0.83575258973910516</v>
      </c>
      <c r="O40" s="97">
        <v>0.2</v>
      </c>
      <c r="P40" s="97">
        <v>8</v>
      </c>
      <c r="Q40" s="97">
        <v>5</v>
      </c>
    </row>
    <row r="41" spans="8:17">
      <c r="H41" s="322"/>
      <c r="I41" s="101">
        <v>2</v>
      </c>
      <c r="J41">
        <v>0.27</v>
      </c>
      <c r="K41">
        <f t="shared" si="0"/>
        <v>42.452830188679243</v>
      </c>
      <c r="L41">
        <f t="shared" si="1"/>
        <v>8490.5660377358472</v>
      </c>
      <c r="M41" s="99">
        <f t="shared" si="2"/>
        <v>8.4905660377358476</v>
      </c>
      <c r="N41" s="320"/>
      <c r="O41" s="97">
        <v>0.2</v>
      </c>
      <c r="P41" s="97">
        <v>8</v>
      </c>
      <c r="Q41" s="97">
        <v>5</v>
      </c>
    </row>
    <row r="42" spans="8:17">
      <c r="H42" s="322"/>
      <c r="I42" s="101">
        <v>3</v>
      </c>
      <c r="J42">
        <v>0.26800000000000002</v>
      </c>
      <c r="K42">
        <f t="shared" si="0"/>
        <v>42.138364779874216</v>
      </c>
      <c r="L42">
        <f t="shared" si="1"/>
        <v>8427.6729559748437</v>
      </c>
      <c r="M42" s="99">
        <f t="shared" si="2"/>
        <v>8.4276729559748436</v>
      </c>
      <c r="N42" s="320"/>
      <c r="O42" s="97">
        <v>0.2</v>
      </c>
      <c r="P42" s="97">
        <v>8</v>
      </c>
      <c r="Q42" s="97">
        <v>5</v>
      </c>
    </row>
    <row r="43" spans="8:17">
      <c r="H43" s="322"/>
      <c r="I43" s="101">
        <v>4</v>
      </c>
      <c r="J43" s="102" t="s">
        <v>134</v>
      </c>
      <c r="K43" t="e">
        <f t="shared" si="0"/>
        <v>#VALUE!</v>
      </c>
      <c r="L43" s="103" t="e">
        <f t="shared" si="1"/>
        <v>#VALUE!</v>
      </c>
      <c r="M43" s="99" t="e">
        <f t="shared" si="2"/>
        <v>#VALUE!</v>
      </c>
      <c r="N43" s="320"/>
      <c r="O43" s="97">
        <v>0.2</v>
      </c>
      <c r="P43" s="97">
        <v>8</v>
      </c>
      <c r="Q43" s="97">
        <v>5</v>
      </c>
    </row>
    <row r="44" spans="8:17">
      <c r="H44" s="323">
        <v>400</v>
      </c>
      <c r="I44" s="96">
        <v>1</v>
      </c>
      <c r="J44">
        <v>0.16200000000000001</v>
      </c>
      <c r="K44">
        <f t="shared" si="0"/>
        <v>25.471698113207548</v>
      </c>
      <c r="L44">
        <f t="shared" si="1"/>
        <v>5094.3396226415098</v>
      </c>
      <c r="M44" s="99">
        <f t="shared" si="2"/>
        <v>5.0943396226415096</v>
      </c>
      <c r="N44" s="320">
        <f>STDEV(M44:M47)</f>
        <v>0.78778658452297212</v>
      </c>
      <c r="O44" s="97">
        <v>0.2</v>
      </c>
      <c r="P44" s="97">
        <v>8</v>
      </c>
      <c r="Q44" s="97">
        <v>5</v>
      </c>
    </row>
    <row r="45" spans="8:17">
      <c r="H45" s="323"/>
      <c r="I45" s="96">
        <v>2</v>
      </c>
      <c r="J45">
        <v>0.14599999999999999</v>
      </c>
      <c r="K45">
        <f t="shared" si="0"/>
        <v>22.955974842767294</v>
      </c>
      <c r="L45">
        <f t="shared" si="1"/>
        <v>4591.1949685534582</v>
      </c>
      <c r="M45" s="99">
        <f t="shared" si="2"/>
        <v>4.5911949685534585</v>
      </c>
      <c r="N45" s="320">
        <f>STDEV(M45:M48)</f>
        <v>0.80440063073164136</v>
      </c>
      <c r="O45" s="97">
        <v>0.2</v>
      </c>
      <c r="P45" s="97">
        <v>8</v>
      </c>
      <c r="Q45" s="97">
        <v>5</v>
      </c>
    </row>
    <row r="46" spans="8:17">
      <c r="H46" s="323"/>
      <c r="I46" s="96">
        <v>3</v>
      </c>
      <c r="J46">
        <v>0.105</v>
      </c>
      <c r="K46">
        <f t="shared" si="0"/>
        <v>16.509433962264151</v>
      </c>
      <c r="L46">
        <f t="shared" si="1"/>
        <v>3301.8867924528299</v>
      </c>
      <c r="M46" s="99">
        <f t="shared" si="2"/>
        <v>3.3018867924528301</v>
      </c>
      <c r="N46" s="320">
        <f>STDEV(M46:M49)</f>
        <v>2.4272883295896857</v>
      </c>
      <c r="O46" s="97">
        <v>0.2</v>
      </c>
      <c r="P46" s="97">
        <v>8</v>
      </c>
      <c r="Q46" s="97">
        <v>5</v>
      </c>
    </row>
    <row r="47" spans="8:17">
      <c r="H47" s="323"/>
      <c r="I47" s="96">
        <v>4</v>
      </c>
      <c r="J47">
        <v>0.152</v>
      </c>
      <c r="K47">
        <f t="shared" si="0"/>
        <v>23.89937106918239</v>
      </c>
      <c r="L47">
        <f t="shared" si="1"/>
        <v>4779.8742138364778</v>
      </c>
      <c r="M47" s="99">
        <f t="shared" si="2"/>
        <v>4.7798742138364778</v>
      </c>
      <c r="N47" s="320">
        <f>STDEV(M47:M50)</f>
        <v>2.7370760208659179</v>
      </c>
      <c r="O47" s="97">
        <v>0.2</v>
      </c>
      <c r="P47" s="97">
        <v>8</v>
      </c>
      <c r="Q47" s="97">
        <v>5</v>
      </c>
    </row>
    <row r="49" spans="11:13">
      <c r="K49">
        <v>5.566037735849056</v>
      </c>
      <c r="L49">
        <v>0.40383611394330665</v>
      </c>
      <c r="M49" s="134">
        <f>L49/K49/SQRT(4)</f>
        <v>3.6276803455924163E-2</v>
      </c>
    </row>
    <row r="50" spans="11:13">
      <c r="K50">
        <v>4.8113207547169807</v>
      </c>
      <c r="L50">
        <v>0.40383611394330665</v>
      </c>
      <c r="M50" s="134">
        <f t="shared" ref="M50:M57" si="4">L50/K50/SQRT(4)</f>
        <v>4.196728242940246E-2</v>
      </c>
    </row>
    <row r="51" spans="11:13">
      <c r="K51">
        <v>5.7232704402515715</v>
      </c>
      <c r="L51">
        <v>0.40383611394330665</v>
      </c>
      <c r="M51" s="134">
        <f t="shared" si="4"/>
        <v>3.5280187976365805E-2</v>
      </c>
    </row>
    <row r="52" spans="11:13">
      <c r="K52">
        <v>5.5031446540880484</v>
      </c>
      <c r="L52">
        <v>0.40383611394330665</v>
      </c>
      <c r="M52" s="134">
        <f t="shared" si="4"/>
        <v>3.6691395495420442E-2</v>
      </c>
    </row>
    <row r="53" spans="11:13">
      <c r="K53">
        <v>6.2893081761006284</v>
      </c>
      <c r="L53">
        <v>0.98794201713239427</v>
      </c>
      <c r="M53" s="134">
        <f t="shared" si="4"/>
        <v>7.8541390362025357E-2</v>
      </c>
    </row>
    <row r="54" spans="11:13">
      <c r="K54">
        <v>5.9119496855345899</v>
      </c>
      <c r="L54">
        <v>0.98794201713239427</v>
      </c>
      <c r="M54" s="134">
        <f t="shared" si="4"/>
        <v>8.3554670597899325E-2</v>
      </c>
    </row>
    <row r="55" spans="11:13">
      <c r="K55">
        <v>6.0062893081760995</v>
      </c>
      <c r="L55">
        <v>0.98794201713239427</v>
      </c>
      <c r="M55" s="134">
        <f t="shared" si="4"/>
        <v>8.2242293572801425E-2</v>
      </c>
    </row>
    <row r="56" spans="11:13">
      <c r="K56">
        <v>4.1194968553459121</v>
      </c>
      <c r="L56">
        <v>0.98794201713239427</v>
      </c>
      <c r="M56" s="134">
        <f t="shared" si="4"/>
        <v>0.11991051963667991</v>
      </c>
    </row>
    <row r="57" spans="11:13">
      <c r="K57">
        <v>7.0125786163521999</v>
      </c>
      <c r="L57">
        <v>0.83575258973910516</v>
      </c>
      <c r="M57" s="134">
        <f t="shared" si="4"/>
        <v>5.958953442534428E-2</v>
      </c>
    </row>
    <row r="58" spans="11:13">
      <c r="K58">
        <v>8.4905660377358476</v>
      </c>
      <c r="L58">
        <v>0.83575258973910516</v>
      </c>
      <c r="M58" s="134">
        <f>L58/K58/SQRT(3)</f>
        <v>5.6830366846834145E-2</v>
      </c>
    </row>
    <row r="59" spans="11:13">
      <c r="K59">
        <v>8.4276729559748436</v>
      </c>
      <c r="L59">
        <v>0.83575258973910516</v>
      </c>
      <c r="M59" s="134">
        <f t="shared" ref="M59:M60" si="5">L59/K59/SQRT(3)</f>
        <v>5.7254474062109005E-2</v>
      </c>
    </row>
    <row r="60" spans="11:13">
      <c r="K60" t="e">
        <v>#VALUE!</v>
      </c>
      <c r="L60">
        <v>0.83575258973910516</v>
      </c>
      <c r="M60" s="134" t="e">
        <f t="shared" si="5"/>
        <v>#VALUE!</v>
      </c>
    </row>
    <row r="61" spans="11:13">
      <c r="K61">
        <v>5.0943396226415096</v>
      </c>
      <c r="L61">
        <v>0.78778658452297212</v>
      </c>
      <c r="M61">
        <f>L61/K61/SQRT(4)</f>
        <v>7.7319794406884301E-2</v>
      </c>
    </row>
    <row r="62" spans="11:13">
      <c r="K62">
        <v>4.5911949685534585</v>
      </c>
      <c r="L62">
        <v>0.78778658452297212</v>
      </c>
      <c r="M62">
        <f t="shared" ref="M62:M64" si="6">L62/K62/SQRT(4)</f>
        <v>8.5793196533666155E-2</v>
      </c>
    </row>
    <row r="63" spans="11:13">
      <c r="K63">
        <v>3.3018867924528301</v>
      </c>
      <c r="L63">
        <v>0.78778658452297212</v>
      </c>
      <c r="M63">
        <f t="shared" si="6"/>
        <v>0.11929339708490722</v>
      </c>
    </row>
    <row r="64" spans="11:13">
      <c r="K64">
        <v>4.7798742138364778</v>
      </c>
      <c r="L64">
        <v>0.78778658452297212</v>
      </c>
      <c r="M64">
        <f t="shared" si="6"/>
        <v>8.2406622986284581E-2</v>
      </c>
    </row>
  </sheetData>
  <mergeCells count="11">
    <mergeCell ref="H36:H39"/>
    <mergeCell ref="N36:N39"/>
    <mergeCell ref="H40:H43"/>
    <mergeCell ref="N40:N43"/>
    <mergeCell ref="H44:H47"/>
    <mergeCell ref="N44:N47"/>
    <mergeCell ref="H1:J1"/>
    <mergeCell ref="H30:L30"/>
    <mergeCell ref="N30:N31"/>
    <mergeCell ref="H32:H35"/>
    <mergeCell ref="N32:N35"/>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7"/>
  <sheetViews>
    <sheetView topLeftCell="A250" zoomScaleNormal="100" workbookViewId="0">
      <selection activeCell="J263" sqref="J263"/>
    </sheetView>
  </sheetViews>
  <sheetFormatPr defaultRowHeight="14.25"/>
  <cols>
    <col min="1" max="1025" width="11" customWidth="1"/>
  </cols>
  <sheetData>
    <row r="1" spans="1:3">
      <c r="A1" s="104" t="s">
        <v>135</v>
      </c>
    </row>
    <row r="2" spans="1:3">
      <c r="A2" s="104" t="s">
        <v>13</v>
      </c>
    </row>
    <row r="3" spans="1:3">
      <c r="A3" s="104" t="s">
        <v>14</v>
      </c>
    </row>
    <row r="4" spans="1:3">
      <c r="A4" s="104" t="s">
        <v>15</v>
      </c>
    </row>
    <row r="5" spans="1:3">
      <c r="A5" s="104" t="s">
        <v>16</v>
      </c>
    </row>
    <row r="8" spans="1:3" ht="18">
      <c r="A8" s="13" t="s">
        <v>17</v>
      </c>
    </row>
    <row r="10" spans="1:3" ht="15.75" customHeight="1">
      <c r="A10" s="295" t="s">
        <v>18</v>
      </c>
      <c r="B10" s="295"/>
      <c r="C10" s="295"/>
    </row>
    <row r="11" spans="1:3" ht="15.75" customHeight="1">
      <c r="A11" s="296" t="s">
        <v>19</v>
      </c>
      <c r="B11" s="296"/>
      <c r="C11" s="15" t="s">
        <v>136</v>
      </c>
    </row>
    <row r="12" spans="1:3" ht="15.75" customHeight="1">
      <c r="A12" s="297" t="s">
        <v>21</v>
      </c>
      <c r="B12" s="297"/>
      <c r="C12" s="17"/>
    </row>
    <row r="13" spans="1:3" ht="15.75" customHeight="1">
      <c r="A13" s="298" t="s">
        <v>22</v>
      </c>
      <c r="B13" s="18" t="s">
        <v>23</v>
      </c>
      <c r="C13" s="17" t="s">
        <v>24</v>
      </c>
    </row>
    <row r="14" spans="1:3">
      <c r="A14" s="298"/>
      <c r="B14" s="18" t="s">
        <v>25</v>
      </c>
      <c r="C14" s="19" t="s">
        <v>26</v>
      </c>
    </row>
    <row r="15" spans="1:3">
      <c r="A15" s="298"/>
      <c r="B15" s="18" t="s">
        <v>27</v>
      </c>
      <c r="C15" s="19" t="s">
        <v>26</v>
      </c>
    </row>
    <row r="16" spans="1:3">
      <c r="A16" s="298"/>
      <c r="B16" s="18" t="s">
        <v>28</v>
      </c>
      <c r="C16" s="19" t="s">
        <v>26</v>
      </c>
    </row>
    <row r="17" spans="1:13" ht="24">
      <c r="A17" s="298"/>
      <c r="B17" s="18" t="s">
        <v>29</v>
      </c>
      <c r="C17" s="20">
        <v>16</v>
      </c>
    </row>
    <row r="18" spans="1:13" ht="32.25" customHeight="1">
      <c r="A18" s="298" t="s">
        <v>30</v>
      </c>
      <c r="B18" s="18" t="s">
        <v>31</v>
      </c>
      <c r="C18" s="17" t="s">
        <v>32</v>
      </c>
    </row>
    <row r="19" spans="1:13" ht="72">
      <c r="A19" s="298"/>
      <c r="B19" s="18" t="s">
        <v>33</v>
      </c>
      <c r="C19" s="17" t="s">
        <v>34</v>
      </c>
    </row>
    <row r="20" spans="1:13" ht="338.25" customHeight="1">
      <c r="A20" s="297" t="s">
        <v>35</v>
      </c>
      <c r="B20" s="297"/>
      <c r="C20" s="19" t="s">
        <v>137</v>
      </c>
    </row>
    <row r="21" spans="1:13" ht="15.75" customHeight="1">
      <c r="A21" s="299" t="s">
        <v>37</v>
      </c>
      <c r="B21" s="18" t="s">
        <v>38</v>
      </c>
      <c r="C21" s="21" t="s">
        <v>138</v>
      </c>
    </row>
    <row r="22" spans="1:13">
      <c r="A22" s="299"/>
      <c r="B22" s="22" t="s">
        <v>40</v>
      </c>
      <c r="C22" s="23" t="s">
        <v>139</v>
      </c>
    </row>
    <row r="25" spans="1:13">
      <c r="A25" s="105" t="s">
        <v>42</v>
      </c>
    </row>
    <row r="27" spans="1:13" ht="15.75" customHeight="1">
      <c r="A27" s="295" t="s">
        <v>43</v>
      </c>
      <c r="B27" s="295"/>
      <c r="C27" s="295"/>
      <c r="D27" s="295"/>
      <c r="E27" s="295"/>
      <c r="F27" s="295"/>
      <c r="G27" s="295"/>
      <c r="H27" s="295"/>
      <c r="I27" s="295"/>
      <c r="J27" s="295"/>
      <c r="K27" s="295"/>
    </row>
    <row r="28" spans="1:13">
      <c r="A28" s="25" t="s">
        <v>140</v>
      </c>
    </row>
    <row r="29" spans="1:13" ht="15.75" customHeight="1">
      <c r="A29" s="300"/>
      <c r="B29" s="300"/>
      <c r="C29" s="301" t="s">
        <v>45</v>
      </c>
      <c r="D29" s="302" t="s">
        <v>46</v>
      </c>
      <c r="E29" s="302" t="s">
        <v>47</v>
      </c>
      <c r="F29" s="302" t="s">
        <v>48</v>
      </c>
      <c r="G29" s="303" t="s">
        <v>49</v>
      </c>
      <c r="H29" s="303"/>
      <c r="I29" s="302" t="s">
        <v>50</v>
      </c>
      <c r="J29" s="302" t="s">
        <v>51</v>
      </c>
      <c r="K29" s="304" t="s">
        <v>52</v>
      </c>
    </row>
    <row r="30" spans="1:13">
      <c r="A30" s="300"/>
      <c r="B30" s="300"/>
      <c r="C30" s="301"/>
      <c r="D30" s="302"/>
      <c r="E30" s="302"/>
      <c r="F30" s="302"/>
      <c r="G30" s="30" t="s">
        <v>53</v>
      </c>
      <c r="H30" s="30" t="s">
        <v>54</v>
      </c>
      <c r="I30" s="302"/>
      <c r="J30" s="302"/>
      <c r="K30" s="304"/>
    </row>
    <row r="31" spans="1:13">
      <c r="A31" s="305" t="s">
        <v>55</v>
      </c>
      <c r="B31" s="305"/>
      <c r="C31" s="31">
        <v>4</v>
      </c>
      <c r="D31" s="106">
        <v>5.4009433962264097</v>
      </c>
      <c r="E31" s="107">
        <v>0.40383611394330798</v>
      </c>
      <c r="F31" s="107">
        <v>0.20191805697165399</v>
      </c>
      <c r="G31" s="106">
        <v>4.7583500218469403</v>
      </c>
      <c r="H31" s="106">
        <v>6.0435367706058898</v>
      </c>
      <c r="I31" s="108">
        <v>4.8113207547169798</v>
      </c>
      <c r="J31" s="108">
        <v>5.7232704402515697</v>
      </c>
      <c r="K31" s="35"/>
    </row>
    <row r="32" spans="1:13">
      <c r="A32" s="306" t="s">
        <v>56</v>
      </c>
      <c r="B32" s="306"/>
      <c r="C32" s="36">
        <v>4</v>
      </c>
      <c r="D32" s="109">
        <v>5.5817610062893097</v>
      </c>
      <c r="E32" s="110">
        <v>0.98794201713239205</v>
      </c>
      <c r="F32" s="110">
        <v>0.49397100856619602</v>
      </c>
      <c r="G32" s="109">
        <v>4.0097247951606301</v>
      </c>
      <c r="H32" s="109">
        <v>7.1537972174179902</v>
      </c>
      <c r="I32" s="111">
        <v>4.1194968553459104</v>
      </c>
      <c r="J32" s="111">
        <v>6.2893081761006302</v>
      </c>
      <c r="K32" s="40"/>
      <c r="M32" s="9" t="s">
        <v>141</v>
      </c>
    </row>
    <row r="33" spans="1:11">
      <c r="A33" s="306" t="s">
        <v>57</v>
      </c>
      <c r="B33" s="306"/>
      <c r="C33" s="36">
        <v>4</v>
      </c>
      <c r="D33" s="109">
        <v>5.9827044025157203</v>
      </c>
      <c r="E33" s="112">
        <v>4.0464236914844198</v>
      </c>
      <c r="F33" s="112">
        <v>2.0232118457422099</v>
      </c>
      <c r="G33" s="113">
        <v>-0.45605866077250701</v>
      </c>
      <c r="H33" s="109">
        <v>12.421467465804</v>
      </c>
      <c r="I33" s="111">
        <v>0</v>
      </c>
      <c r="J33" s="111">
        <v>8.4905660377358494</v>
      </c>
      <c r="K33" s="40"/>
    </row>
    <row r="34" spans="1:11">
      <c r="A34" s="306" t="s">
        <v>58</v>
      </c>
      <c r="B34" s="306"/>
      <c r="C34" s="36">
        <v>4</v>
      </c>
      <c r="D34" s="109">
        <v>4.4418238993710704</v>
      </c>
      <c r="E34" s="110">
        <v>0.78778658452297501</v>
      </c>
      <c r="F34" s="110">
        <v>0.393893292261487</v>
      </c>
      <c r="G34" s="109">
        <v>3.1882796467375201</v>
      </c>
      <c r="H34" s="109">
        <v>5.6953681520046198</v>
      </c>
      <c r="I34" s="111">
        <v>3.3018867924528301</v>
      </c>
      <c r="J34" s="111">
        <v>5.0943396226415096</v>
      </c>
      <c r="K34" s="40"/>
    </row>
    <row r="35" spans="1:11" ht="15.75" customHeight="1">
      <c r="A35" s="297" t="s">
        <v>59</v>
      </c>
      <c r="B35" s="297"/>
      <c r="C35" s="36">
        <v>16</v>
      </c>
      <c r="D35" s="109">
        <v>5.3518081761006302</v>
      </c>
      <c r="E35" s="112">
        <v>1.99207383255369</v>
      </c>
      <c r="F35" s="110">
        <v>0.49801845813842299</v>
      </c>
      <c r="G35" s="109">
        <v>4.2903069598211196</v>
      </c>
      <c r="H35" s="109">
        <v>6.4133093923801399</v>
      </c>
      <c r="I35" s="111">
        <v>0</v>
      </c>
      <c r="J35" s="111">
        <v>8.4905660377358494</v>
      </c>
      <c r="K35" s="40"/>
    </row>
    <row r="36" spans="1:11" ht="15.75" customHeight="1">
      <c r="A36" s="299" t="s">
        <v>60</v>
      </c>
      <c r="B36" s="18" t="s">
        <v>61</v>
      </c>
      <c r="C36" s="41"/>
      <c r="D36" s="42"/>
      <c r="E36" s="112">
        <v>2.1291586031752798</v>
      </c>
      <c r="F36" s="110">
        <v>0.53228965079381996</v>
      </c>
      <c r="G36" s="109">
        <v>4.1920486558519698</v>
      </c>
      <c r="H36" s="109">
        <v>6.5115676963492897</v>
      </c>
      <c r="I36" s="42"/>
      <c r="J36" s="42"/>
      <c r="K36" s="40"/>
    </row>
    <row r="37" spans="1:11">
      <c r="A37" s="299"/>
      <c r="B37" s="22" t="s">
        <v>62</v>
      </c>
      <c r="C37" s="43"/>
      <c r="D37" s="44"/>
      <c r="E37" s="44"/>
      <c r="F37" s="114" t="s">
        <v>142</v>
      </c>
      <c r="G37" s="114" t="s">
        <v>143</v>
      </c>
      <c r="H37" s="114" t="s">
        <v>144</v>
      </c>
      <c r="I37" s="44"/>
      <c r="J37" s="44"/>
      <c r="K37" s="115">
        <v>-0.70619775391268902</v>
      </c>
    </row>
    <row r="38" spans="1:11" ht="15.75" customHeight="1">
      <c r="A38" s="307" t="s">
        <v>145</v>
      </c>
      <c r="B38" s="307"/>
      <c r="C38" s="307"/>
      <c r="D38" s="307"/>
      <c r="E38" s="307"/>
      <c r="F38" s="307"/>
      <c r="G38" s="307"/>
      <c r="H38" s="307"/>
      <c r="I38" s="307"/>
      <c r="J38" s="307"/>
      <c r="K38" s="307"/>
    </row>
    <row r="40" spans="1:11" ht="15.75" customHeight="1">
      <c r="A40" s="295" t="s">
        <v>63</v>
      </c>
      <c r="B40" s="295"/>
      <c r="C40" s="295"/>
      <c r="D40" s="295"/>
    </row>
    <row r="41" spans="1:11">
      <c r="A41" s="25" t="s">
        <v>140</v>
      </c>
    </row>
    <row r="42" spans="1:11">
      <c r="A42" s="27" t="s">
        <v>64</v>
      </c>
      <c r="B42" s="48" t="s">
        <v>65</v>
      </c>
      <c r="C42" s="48" t="s">
        <v>66</v>
      </c>
      <c r="D42" s="29" t="s">
        <v>67</v>
      </c>
    </row>
    <row r="43" spans="1:11">
      <c r="A43" s="49">
        <v>5.0021433366831696</v>
      </c>
      <c r="B43" s="50">
        <v>3</v>
      </c>
      <c r="C43" s="50">
        <v>12</v>
      </c>
      <c r="D43" s="51">
        <v>1.7742943938266E-2</v>
      </c>
    </row>
    <row r="45" spans="1:11" ht="15.75" customHeight="1">
      <c r="A45" s="295" t="s">
        <v>68</v>
      </c>
      <c r="B45" s="295"/>
      <c r="C45" s="295"/>
      <c r="D45" s="295"/>
      <c r="E45" s="295"/>
      <c r="F45" s="295"/>
    </row>
    <row r="46" spans="1:11">
      <c r="A46" s="25" t="s">
        <v>140</v>
      </c>
    </row>
    <row r="47" spans="1:11">
      <c r="A47" s="26"/>
      <c r="B47" s="52" t="s">
        <v>69</v>
      </c>
      <c r="C47" s="48" t="s">
        <v>70</v>
      </c>
      <c r="D47" s="28" t="s">
        <v>71</v>
      </c>
      <c r="E47" s="48" t="s">
        <v>72</v>
      </c>
      <c r="F47" s="29" t="s">
        <v>67</v>
      </c>
    </row>
    <row r="48" spans="1:11">
      <c r="A48" s="14" t="s">
        <v>73</v>
      </c>
      <c r="B48" s="66">
        <v>5.12557602547367</v>
      </c>
      <c r="C48" s="54">
        <v>3</v>
      </c>
      <c r="D48" s="56">
        <v>1.7085253418245601</v>
      </c>
      <c r="E48" s="55">
        <v>0.37688200140880201</v>
      </c>
      <c r="F48" s="57">
        <v>0.77135813231292605</v>
      </c>
    </row>
    <row r="49" spans="1:8">
      <c r="A49" s="16" t="s">
        <v>74</v>
      </c>
      <c r="B49" s="116">
        <v>54.399796289703701</v>
      </c>
      <c r="C49" s="59">
        <v>12</v>
      </c>
      <c r="D49" s="83">
        <v>4.5333163574753099</v>
      </c>
      <c r="E49" s="42"/>
      <c r="F49" s="40"/>
    </row>
    <row r="50" spans="1:8">
      <c r="A50" s="61" t="s">
        <v>59</v>
      </c>
      <c r="B50" s="68">
        <v>59.5253723151774</v>
      </c>
      <c r="C50" s="63">
        <v>15</v>
      </c>
      <c r="D50" s="44"/>
      <c r="E50" s="44"/>
      <c r="F50" s="64"/>
    </row>
    <row r="52" spans="1:8" ht="15.75" customHeight="1">
      <c r="A52" s="295" t="s">
        <v>75</v>
      </c>
      <c r="B52" s="295"/>
      <c r="C52" s="295"/>
      <c r="D52" s="295"/>
      <c r="E52" s="295"/>
    </row>
    <row r="53" spans="1:8">
      <c r="A53" s="25" t="s">
        <v>140</v>
      </c>
    </row>
    <row r="54" spans="1:8">
      <c r="A54" s="26"/>
      <c r="B54" s="52" t="s">
        <v>76</v>
      </c>
      <c r="C54" s="48" t="s">
        <v>65</v>
      </c>
      <c r="D54" s="48" t="s">
        <v>66</v>
      </c>
      <c r="E54" s="29" t="s">
        <v>67</v>
      </c>
    </row>
    <row r="55" spans="1:8">
      <c r="A55" s="65" t="s">
        <v>77</v>
      </c>
      <c r="B55" s="66">
        <v>1.4562067829171199</v>
      </c>
      <c r="C55" s="54">
        <v>3</v>
      </c>
      <c r="D55" s="56">
        <v>5.9307492518488703</v>
      </c>
      <c r="E55" s="57">
        <v>0.31830257275715301</v>
      </c>
    </row>
    <row r="56" spans="1:8" ht="22.5">
      <c r="A56" s="67" t="s">
        <v>78</v>
      </c>
      <c r="B56" s="62">
        <v>0.37688200140880201</v>
      </c>
      <c r="C56" s="63">
        <v>3</v>
      </c>
      <c r="D56" s="69">
        <v>3.66086116310596</v>
      </c>
      <c r="E56" s="70">
        <v>0.77621746785907297</v>
      </c>
    </row>
    <row r="57" spans="1:8" ht="15.75" customHeight="1">
      <c r="A57" s="307" t="s">
        <v>79</v>
      </c>
      <c r="B57" s="307"/>
      <c r="C57" s="307"/>
      <c r="D57" s="307"/>
      <c r="E57" s="307"/>
    </row>
    <row r="60" spans="1:8" ht="18">
      <c r="A60" s="13" t="s">
        <v>80</v>
      </c>
    </row>
    <row r="62" spans="1:8" ht="15.75" customHeight="1">
      <c r="A62" s="295" t="s">
        <v>81</v>
      </c>
      <c r="B62" s="295"/>
      <c r="C62" s="295"/>
      <c r="D62" s="295"/>
      <c r="E62" s="295"/>
      <c r="F62" s="295"/>
      <c r="G62" s="295"/>
      <c r="H62" s="295"/>
    </row>
    <row r="63" spans="1:8">
      <c r="A63" s="25" t="s">
        <v>82</v>
      </c>
      <c r="B63" s="25" t="s">
        <v>140</v>
      </c>
    </row>
    <row r="64" spans="1:8" ht="15.75" customHeight="1">
      <c r="A64" s="308" t="s">
        <v>146</v>
      </c>
      <c r="B64" s="308"/>
      <c r="C64" s="308"/>
      <c r="D64" s="309" t="s">
        <v>84</v>
      </c>
      <c r="E64" s="302" t="s">
        <v>48</v>
      </c>
      <c r="F64" s="302" t="s">
        <v>67</v>
      </c>
      <c r="G64" s="310" t="s">
        <v>85</v>
      </c>
      <c r="H64" s="310"/>
    </row>
    <row r="65" spans="1:8">
      <c r="A65" s="308"/>
      <c r="B65" s="308"/>
      <c r="C65" s="308"/>
      <c r="D65" s="309"/>
      <c r="E65" s="302"/>
      <c r="F65" s="302"/>
      <c r="G65" s="30" t="s">
        <v>53</v>
      </c>
      <c r="H65" s="72" t="s">
        <v>54</v>
      </c>
    </row>
    <row r="66" spans="1:8" ht="15.75" customHeight="1">
      <c r="A66" s="311" t="s">
        <v>86</v>
      </c>
      <c r="B66" s="312" t="s">
        <v>55</v>
      </c>
      <c r="C66" s="73" t="s">
        <v>56</v>
      </c>
      <c r="D66" s="117">
        <v>-0.18081761006289401</v>
      </c>
      <c r="E66" s="118">
        <v>1.50554248652692</v>
      </c>
      <c r="F66" s="55">
        <v>0.99934424697875401</v>
      </c>
      <c r="G66" s="106">
        <v>-4.6506243868224102</v>
      </c>
      <c r="H66" s="119">
        <v>4.28898916669662</v>
      </c>
    </row>
    <row r="67" spans="1:8">
      <c r="A67" s="311"/>
      <c r="B67" s="312"/>
      <c r="C67" s="76" t="s">
        <v>57</v>
      </c>
      <c r="D67" s="120">
        <v>-0.58176100628930805</v>
      </c>
      <c r="E67" s="112">
        <v>1.50554248652692</v>
      </c>
      <c r="F67" s="60">
        <v>0.97947973118206699</v>
      </c>
      <c r="G67" s="109">
        <v>-5.0515677830488199</v>
      </c>
      <c r="H67" s="121">
        <v>3.8880457704702098</v>
      </c>
    </row>
    <row r="68" spans="1:8">
      <c r="A68" s="311"/>
      <c r="B68" s="312"/>
      <c r="C68" s="76" t="s">
        <v>58</v>
      </c>
      <c r="D68" s="120">
        <v>0.95911949685534503</v>
      </c>
      <c r="E68" s="112">
        <v>1.50554248652692</v>
      </c>
      <c r="F68" s="60">
        <v>0.91800234622438803</v>
      </c>
      <c r="G68" s="109">
        <v>-3.51068727990417</v>
      </c>
      <c r="H68" s="121">
        <v>5.4289262736148602</v>
      </c>
    </row>
    <row r="69" spans="1:8">
      <c r="A69" s="311"/>
      <c r="B69" s="313" t="s">
        <v>56</v>
      </c>
      <c r="C69" s="76" t="s">
        <v>55</v>
      </c>
      <c r="D69" s="120">
        <v>0.18081761006289401</v>
      </c>
      <c r="E69" s="112">
        <v>1.50554248652692</v>
      </c>
      <c r="F69" s="60">
        <v>0.99934424697875401</v>
      </c>
      <c r="G69" s="109">
        <v>-4.28898916669662</v>
      </c>
      <c r="H69" s="121">
        <v>4.6506243868224102</v>
      </c>
    </row>
    <row r="70" spans="1:8">
      <c r="A70" s="311"/>
      <c r="B70" s="313"/>
      <c r="C70" s="76" t="s">
        <v>57</v>
      </c>
      <c r="D70" s="120">
        <v>-0.40094339622641401</v>
      </c>
      <c r="E70" s="112">
        <v>1.50554248652692</v>
      </c>
      <c r="F70" s="60">
        <v>0.99303611011701698</v>
      </c>
      <c r="G70" s="109">
        <v>-4.8707501729859297</v>
      </c>
      <c r="H70" s="121">
        <v>4.0688633805330996</v>
      </c>
    </row>
    <row r="71" spans="1:8">
      <c r="A71" s="311"/>
      <c r="B71" s="313"/>
      <c r="C71" s="76" t="s">
        <v>58</v>
      </c>
      <c r="D71" s="122">
        <v>1.13993710691824</v>
      </c>
      <c r="E71" s="112">
        <v>1.50554248652692</v>
      </c>
      <c r="F71" s="60">
        <v>0.87191666288472802</v>
      </c>
      <c r="G71" s="109">
        <v>-3.3298696698412802</v>
      </c>
      <c r="H71" s="121">
        <v>5.6097438836777496</v>
      </c>
    </row>
    <row r="72" spans="1:8">
      <c r="A72" s="311"/>
      <c r="B72" s="313" t="s">
        <v>57</v>
      </c>
      <c r="C72" s="76" t="s">
        <v>55</v>
      </c>
      <c r="D72" s="120">
        <v>0.58176100628930805</v>
      </c>
      <c r="E72" s="112">
        <v>1.50554248652692</v>
      </c>
      <c r="F72" s="60">
        <v>0.97947973118206699</v>
      </c>
      <c r="G72" s="109">
        <v>-3.8880457704702098</v>
      </c>
      <c r="H72" s="121">
        <v>5.0515677830488199</v>
      </c>
    </row>
    <row r="73" spans="1:8">
      <c r="A73" s="311"/>
      <c r="B73" s="313"/>
      <c r="C73" s="76" t="s">
        <v>56</v>
      </c>
      <c r="D73" s="120">
        <v>0.40094339622641401</v>
      </c>
      <c r="E73" s="112">
        <v>1.50554248652692</v>
      </c>
      <c r="F73" s="60">
        <v>0.99303611011701698</v>
      </c>
      <c r="G73" s="109">
        <v>-4.0688633805330996</v>
      </c>
      <c r="H73" s="121">
        <v>4.8707501729859297</v>
      </c>
    </row>
    <row r="74" spans="1:8">
      <c r="A74" s="311"/>
      <c r="B74" s="313"/>
      <c r="C74" s="76" t="s">
        <v>58</v>
      </c>
      <c r="D74" s="122">
        <v>1.54088050314465</v>
      </c>
      <c r="E74" s="112">
        <v>1.50554248652692</v>
      </c>
      <c r="F74" s="60">
        <v>0.73939469107058597</v>
      </c>
      <c r="G74" s="109">
        <v>-2.9289262736148598</v>
      </c>
      <c r="H74" s="121">
        <v>6.01068727990417</v>
      </c>
    </row>
    <row r="75" spans="1:8">
      <c r="A75" s="311"/>
      <c r="B75" s="313" t="s">
        <v>58</v>
      </c>
      <c r="C75" s="76" t="s">
        <v>55</v>
      </c>
      <c r="D75" s="120">
        <v>-0.95911949685534503</v>
      </c>
      <c r="E75" s="112">
        <v>1.50554248652692</v>
      </c>
      <c r="F75" s="60">
        <v>0.91800234622438803</v>
      </c>
      <c r="G75" s="109">
        <v>-5.4289262736148602</v>
      </c>
      <c r="H75" s="121">
        <v>3.51068727990417</v>
      </c>
    </row>
    <row r="76" spans="1:8">
      <c r="A76" s="311"/>
      <c r="B76" s="313"/>
      <c r="C76" s="76" t="s">
        <v>56</v>
      </c>
      <c r="D76" s="122">
        <v>-1.13993710691824</v>
      </c>
      <c r="E76" s="112">
        <v>1.50554248652692</v>
      </c>
      <c r="F76" s="60">
        <v>0.87191666288472802</v>
      </c>
      <c r="G76" s="109">
        <v>-5.6097438836777496</v>
      </c>
      <c r="H76" s="121">
        <v>3.3298696698412802</v>
      </c>
    </row>
    <row r="77" spans="1:8">
      <c r="A77" s="311"/>
      <c r="B77" s="313"/>
      <c r="C77" s="76" t="s">
        <v>57</v>
      </c>
      <c r="D77" s="122">
        <v>-1.54088050314465</v>
      </c>
      <c r="E77" s="112">
        <v>1.50554248652692</v>
      </c>
      <c r="F77" s="60">
        <v>0.73939469107058597</v>
      </c>
      <c r="G77" s="109">
        <v>-6.01068727990417</v>
      </c>
      <c r="H77" s="121">
        <v>2.9289262736148598</v>
      </c>
    </row>
    <row r="78" spans="1:8" ht="15.75" customHeight="1">
      <c r="A78" s="314" t="s">
        <v>89</v>
      </c>
      <c r="B78" s="313" t="s">
        <v>55</v>
      </c>
      <c r="C78" s="76" t="s">
        <v>56</v>
      </c>
      <c r="D78" s="120">
        <v>-0.18081761006289401</v>
      </c>
      <c r="E78" s="112">
        <v>1.50554248652692</v>
      </c>
      <c r="F78" s="60">
        <v>0.99951377230764904</v>
      </c>
      <c r="G78" s="109">
        <v>-5.05256430872143</v>
      </c>
      <c r="H78" s="121">
        <v>4.6909290885956398</v>
      </c>
    </row>
    <row r="79" spans="1:8">
      <c r="A79" s="314"/>
      <c r="B79" s="313"/>
      <c r="C79" s="76" t="s">
        <v>57</v>
      </c>
      <c r="D79" s="120">
        <v>-0.58176100628930805</v>
      </c>
      <c r="E79" s="112">
        <v>1.50554248652692</v>
      </c>
      <c r="F79" s="60">
        <v>0.98459660644034797</v>
      </c>
      <c r="G79" s="109">
        <v>-5.4535077049478504</v>
      </c>
      <c r="H79" s="121">
        <v>4.2899856923692301</v>
      </c>
    </row>
    <row r="80" spans="1:8">
      <c r="A80" s="314"/>
      <c r="B80" s="313"/>
      <c r="C80" s="76" t="s">
        <v>58</v>
      </c>
      <c r="D80" s="120">
        <v>0.95911949685534503</v>
      </c>
      <c r="E80" s="112">
        <v>1.50554248652692</v>
      </c>
      <c r="F80" s="60">
        <v>0.93709268678455404</v>
      </c>
      <c r="G80" s="109">
        <v>-3.9126272018031898</v>
      </c>
      <c r="H80" s="121">
        <v>5.8308661955138801</v>
      </c>
    </row>
    <row r="81" spans="1:8">
      <c r="A81" s="314"/>
      <c r="B81" s="313" t="s">
        <v>56</v>
      </c>
      <c r="C81" s="76" t="s">
        <v>55</v>
      </c>
      <c r="D81" s="120">
        <v>0.18081761006289401</v>
      </c>
      <c r="E81" s="112">
        <v>1.50554248652692</v>
      </c>
      <c r="F81" s="60">
        <v>0.99951377230764904</v>
      </c>
      <c r="G81" s="109">
        <v>-4.6909290885956398</v>
      </c>
      <c r="H81" s="121">
        <v>5.05256430872143</v>
      </c>
    </row>
    <row r="82" spans="1:8">
      <c r="A82" s="314"/>
      <c r="B82" s="313"/>
      <c r="C82" s="76" t="s">
        <v>57</v>
      </c>
      <c r="D82" s="120">
        <v>-0.40094339622641401</v>
      </c>
      <c r="E82" s="112">
        <v>1.50554248652692</v>
      </c>
      <c r="F82" s="60">
        <v>0.99480941043528404</v>
      </c>
      <c r="G82" s="109">
        <v>-5.2726900948849504</v>
      </c>
      <c r="H82" s="121">
        <v>4.4708033024321203</v>
      </c>
    </row>
    <row r="83" spans="1:8">
      <c r="A83" s="314"/>
      <c r="B83" s="313"/>
      <c r="C83" s="76" t="s">
        <v>58</v>
      </c>
      <c r="D83" s="122">
        <v>1.13993710691824</v>
      </c>
      <c r="E83" s="112">
        <v>1.50554248652692</v>
      </c>
      <c r="F83" s="60">
        <v>0.90043005566470202</v>
      </c>
      <c r="G83" s="109">
        <v>-3.7318095917403</v>
      </c>
      <c r="H83" s="121">
        <v>6.0116838055767801</v>
      </c>
    </row>
    <row r="84" spans="1:8">
      <c r="A84" s="314"/>
      <c r="B84" s="313" t="s">
        <v>57</v>
      </c>
      <c r="C84" s="76" t="s">
        <v>55</v>
      </c>
      <c r="D84" s="120">
        <v>0.58176100628930805</v>
      </c>
      <c r="E84" s="112">
        <v>1.50554248652692</v>
      </c>
      <c r="F84" s="60">
        <v>0.98459660644034797</v>
      </c>
      <c r="G84" s="109">
        <v>-4.2899856923692301</v>
      </c>
      <c r="H84" s="121">
        <v>5.4535077049478504</v>
      </c>
    </row>
    <row r="85" spans="1:8">
      <c r="A85" s="314"/>
      <c r="B85" s="313"/>
      <c r="C85" s="76" t="s">
        <v>56</v>
      </c>
      <c r="D85" s="120">
        <v>0.40094339622641401</v>
      </c>
      <c r="E85" s="112">
        <v>1.50554248652692</v>
      </c>
      <c r="F85" s="60">
        <v>0.99480941043528404</v>
      </c>
      <c r="G85" s="109">
        <v>-4.4708033024321203</v>
      </c>
      <c r="H85" s="121">
        <v>5.2726900948849504</v>
      </c>
    </row>
    <row r="86" spans="1:8">
      <c r="A86" s="314"/>
      <c r="B86" s="313"/>
      <c r="C86" s="76" t="s">
        <v>58</v>
      </c>
      <c r="D86" s="122">
        <v>1.54088050314465</v>
      </c>
      <c r="E86" s="112">
        <v>1.50554248652692</v>
      </c>
      <c r="F86" s="60">
        <v>0.79050195957088498</v>
      </c>
      <c r="G86" s="109">
        <v>-3.3308661955138801</v>
      </c>
      <c r="H86" s="121">
        <v>6.4126272018031898</v>
      </c>
    </row>
    <row r="87" spans="1:8">
      <c r="A87" s="314"/>
      <c r="B87" s="313" t="s">
        <v>58</v>
      </c>
      <c r="C87" s="76" t="s">
        <v>55</v>
      </c>
      <c r="D87" s="120">
        <v>-0.95911949685534503</v>
      </c>
      <c r="E87" s="112">
        <v>1.50554248652692</v>
      </c>
      <c r="F87" s="60">
        <v>0.93709268678455404</v>
      </c>
      <c r="G87" s="109">
        <v>-5.8308661955138801</v>
      </c>
      <c r="H87" s="121">
        <v>3.9126272018031898</v>
      </c>
    </row>
    <row r="88" spans="1:8">
      <c r="A88" s="314"/>
      <c r="B88" s="313"/>
      <c r="C88" s="76" t="s">
        <v>56</v>
      </c>
      <c r="D88" s="122">
        <v>-1.13993710691824</v>
      </c>
      <c r="E88" s="112">
        <v>1.50554248652692</v>
      </c>
      <c r="F88" s="60">
        <v>0.90043005566470202</v>
      </c>
      <c r="G88" s="109">
        <v>-6.0116838055767801</v>
      </c>
      <c r="H88" s="121">
        <v>3.7318095917403</v>
      </c>
    </row>
    <row r="89" spans="1:8">
      <c r="A89" s="314"/>
      <c r="B89" s="313"/>
      <c r="C89" s="76" t="s">
        <v>57</v>
      </c>
      <c r="D89" s="122">
        <v>-1.54088050314465</v>
      </c>
      <c r="E89" s="112">
        <v>1.50554248652692</v>
      </c>
      <c r="F89" s="60">
        <v>0.79050195957088498</v>
      </c>
      <c r="G89" s="109">
        <v>-6.4126272018031898</v>
      </c>
      <c r="H89" s="121">
        <v>3.3308661955138801</v>
      </c>
    </row>
    <row r="90" spans="1:8" ht="15.75" customHeight="1">
      <c r="A90" s="314" t="s">
        <v>90</v>
      </c>
      <c r="B90" s="313" t="s">
        <v>55</v>
      </c>
      <c r="C90" s="76" t="s">
        <v>56</v>
      </c>
      <c r="D90" s="120">
        <v>-0.18081761006289401</v>
      </c>
      <c r="E90" s="112">
        <v>1.50554248652692</v>
      </c>
      <c r="F90" s="60">
        <v>0.90639029719925202</v>
      </c>
      <c r="G90" s="109">
        <v>-3.4611128953168402</v>
      </c>
      <c r="H90" s="121">
        <v>3.09947767519105</v>
      </c>
    </row>
    <row r="91" spans="1:8">
      <c r="A91" s="314"/>
      <c r="B91" s="313"/>
      <c r="C91" s="76" t="s">
        <v>57</v>
      </c>
      <c r="D91" s="120">
        <v>-0.58176100628930805</v>
      </c>
      <c r="E91" s="112">
        <v>1.50554248652692</v>
      </c>
      <c r="F91" s="60">
        <v>0.70595516489547006</v>
      </c>
      <c r="G91" s="109">
        <v>-3.8620562915432601</v>
      </c>
      <c r="H91" s="121">
        <v>2.6985342789646398</v>
      </c>
    </row>
    <row r="92" spans="1:8">
      <c r="A92" s="314"/>
      <c r="B92" s="313"/>
      <c r="C92" s="76" t="s">
        <v>58</v>
      </c>
      <c r="D92" s="120">
        <v>0.95911949685534503</v>
      </c>
      <c r="E92" s="112">
        <v>1.50554248652692</v>
      </c>
      <c r="F92" s="60">
        <v>0.53605116656573704</v>
      </c>
      <c r="G92" s="109">
        <v>-2.3211757883985999</v>
      </c>
      <c r="H92" s="121">
        <v>4.2394147821092902</v>
      </c>
    </row>
    <row r="93" spans="1:8">
      <c r="A93" s="314"/>
      <c r="B93" s="313" t="s">
        <v>56</v>
      </c>
      <c r="C93" s="76" t="s">
        <v>55</v>
      </c>
      <c r="D93" s="120">
        <v>0.18081761006289401</v>
      </c>
      <c r="E93" s="112">
        <v>1.50554248652692</v>
      </c>
      <c r="F93" s="60">
        <v>0.90639029719925202</v>
      </c>
      <c r="G93" s="109">
        <v>-3.09947767519105</v>
      </c>
      <c r="H93" s="121">
        <v>3.4611128953168402</v>
      </c>
    </row>
    <row r="94" spans="1:8">
      <c r="A94" s="314"/>
      <c r="B94" s="313"/>
      <c r="C94" s="76" t="s">
        <v>57</v>
      </c>
      <c r="D94" s="120">
        <v>-0.40094339622641401</v>
      </c>
      <c r="E94" s="112">
        <v>1.50554248652692</v>
      </c>
      <c r="F94" s="60">
        <v>0.79452002011224299</v>
      </c>
      <c r="G94" s="109">
        <v>-3.6812386814803602</v>
      </c>
      <c r="H94" s="121">
        <v>2.87935188902753</v>
      </c>
    </row>
    <row r="95" spans="1:8">
      <c r="A95" s="314"/>
      <c r="B95" s="313"/>
      <c r="C95" s="76" t="s">
        <v>58</v>
      </c>
      <c r="D95" s="122">
        <v>1.13993710691824</v>
      </c>
      <c r="E95" s="112">
        <v>1.50554248652692</v>
      </c>
      <c r="F95" s="60">
        <v>0.46356214171350102</v>
      </c>
      <c r="G95" s="109">
        <v>-2.1403581783357102</v>
      </c>
      <c r="H95" s="121">
        <v>4.4202323921721902</v>
      </c>
    </row>
    <row r="96" spans="1:8">
      <c r="A96" s="314"/>
      <c r="B96" s="313" t="s">
        <v>57</v>
      </c>
      <c r="C96" s="76" t="s">
        <v>55</v>
      </c>
      <c r="D96" s="120">
        <v>0.58176100628930805</v>
      </c>
      <c r="E96" s="112">
        <v>1.50554248652692</v>
      </c>
      <c r="F96" s="60">
        <v>0.70595516489547006</v>
      </c>
      <c r="G96" s="109">
        <v>-2.6985342789646398</v>
      </c>
      <c r="H96" s="121">
        <v>3.8620562915432601</v>
      </c>
    </row>
    <row r="97" spans="1:8">
      <c r="A97" s="314"/>
      <c r="B97" s="313"/>
      <c r="C97" s="76" t="s">
        <v>56</v>
      </c>
      <c r="D97" s="120">
        <v>0.40094339622641401</v>
      </c>
      <c r="E97" s="112">
        <v>1.50554248652692</v>
      </c>
      <c r="F97" s="60">
        <v>0.79452002011224299</v>
      </c>
      <c r="G97" s="109">
        <v>-2.87935188902753</v>
      </c>
      <c r="H97" s="121">
        <v>3.6812386814803602</v>
      </c>
    </row>
    <row r="98" spans="1:8">
      <c r="A98" s="314"/>
      <c r="B98" s="313"/>
      <c r="C98" s="76" t="s">
        <v>58</v>
      </c>
      <c r="D98" s="122">
        <v>1.54088050314465</v>
      </c>
      <c r="E98" s="112">
        <v>1.50554248652692</v>
      </c>
      <c r="F98" s="60">
        <v>0.32627503830154803</v>
      </c>
      <c r="G98" s="109">
        <v>-1.7394147821093</v>
      </c>
      <c r="H98" s="121">
        <v>4.8211757883985999</v>
      </c>
    </row>
    <row r="99" spans="1:8">
      <c r="A99" s="314"/>
      <c r="B99" s="313" t="s">
        <v>58</v>
      </c>
      <c r="C99" s="76" t="s">
        <v>55</v>
      </c>
      <c r="D99" s="120">
        <v>-0.95911949685534503</v>
      </c>
      <c r="E99" s="112">
        <v>1.50554248652692</v>
      </c>
      <c r="F99" s="60">
        <v>0.53605116656573704</v>
      </c>
      <c r="G99" s="109">
        <v>-4.2394147821092902</v>
      </c>
      <c r="H99" s="121">
        <v>2.3211757883985999</v>
      </c>
    </row>
    <row r="100" spans="1:8">
      <c r="A100" s="314"/>
      <c r="B100" s="313"/>
      <c r="C100" s="76" t="s">
        <v>56</v>
      </c>
      <c r="D100" s="122">
        <v>-1.13993710691824</v>
      </c>
      <c r="E100" s="112">
        <v>1.50554248652692</v>
      </c>
      <c r="F100" s="60">
        <v>0.46356214171350102</v>
      </c>
      <c r="G100" s="109">
        <v>-4.4202323921721902</v>
      </c>
      <c r="H100" s="121">
        <v>2.1403581783357102</v>
      </c>
    </row>
    <row r="101" spans="1:8">
      <c r="A101" s="314"/>
      <c r="B101" s="313"/>
      <c r="C101" s="76" t="s">
        <v>57</v>
      </c>
      <c r="D101" s="122">
        <v>-1.54088050314465</v>
      </c>
      <c r="E101" s="112">
        <v>1.50554248652692</v>
      </c>
      <c r="F101" s="60">
        <v>0.32627503830154803</v>
      </c>
      <c r="G101" s="109">
        <v>-4.8211757883985999</v>
      </c>
      <c r="H101" s="121">
        <v>1.7394147821093</v>
      </c>
    </row>
    <row r="102" spans="1:8" ht="15.75" customHeight="1">
      <c r="A102" s="314" t="s">
        <v>93</v>
      </c>
      <c r="B102" s="313" t="s">
        <v>55</v>
      </c>
      <c r="C102" s="76" t="s">
        <v>56</v>
      </c>
      <c r="D102" s="120">
        <v>-0.18081761006289401</v>
      </c>
      <c r="E102" s="112">
        <v>1.50554248652692</v>
      </c>
      <c r="F102" s="83">
        <v>1</v>
      </c>
      <c r="G102" s="109">
        <v>-4.9273132719157502</v>
      </c>
      <c r="H102" s="121">
        <v>4.56567805178996</v>
      </c>
    </row>
    <row r="103" spans="1:8">
      <c r="A103" s="314"/>
      <c r="B103" s="313"/>
      <c r="C103" s="76" t="s">
        <v>57</v>
      </c>
      <c r="D103" s="120">
        <v>-0.58176100628930805</v>
      </c>
      <c r="E103" s="112">
        <v>1.50554248652692</v>
      </c>
      <c r="F103" s="83">
        <v>1</v>
      </c>
      <c r="G103" s="109">
        <v>-5.3282566681421599</v>
      </c>
      <c r="H103" s="121">
        <v>4.1647346555635396</v>
      </c>
    </row>
    <row r="104" spans="1:8">
      <c r="A104" s="314"/>
      <c r="B104" s="313"/>
      <c r="C104" s="76" t="s">
        <v>58</v>
      </c>
      <c r="D104" s="120">
        <v>0.95911949685534503</v>
      </c>
      <c r="E104" s="112">
        <v>1.50554248652692</v>
      </c>
      <c r="F104" s="83">
        <v>1</v>
      </c>
      <c r="G104" s="109">
        <v>-3.78737616499751</v>
      </c>
      <c r="H104" s="121">
        <v>5.7056151587082002</v>
      </c>
    </row>
    <row r="105" spans="1:8">
      <c r="A105" s="314"/>
      <c r="B105" s="313" t="s">
        <v>56</v>
      </c>
      <c r="C105" s="76" t="s">
        <v>55</v>
      </c>
      <c r="D105" s="120">
        <v>0.18081761006289401</v>
      </c>
      <c r="E105" s="112">
        <v>1.50554248652692</v>
      </c>
      <c r="F105" s="83">
        <v>1</v>
      </c>
      <c r="G105" s="109">
        <v>-4.56567805178996</v>
      </c>
      <c r="H105" s="121">
        <v>4.9273132719157502</v>
      </c>
    </row>
    <row r="106" spans="1:8">
      <c r="A106" s="314"/>
      <c r="B106" s="313"/>
      <c r="C106" s="76" t="s">
        <v>57</v>
      </c>
      <c r="D106" s="120">
        <v>-0.40094339622641401</v>
      </c>
      <c r="E106" s="112">
        <v>1.50554248652692</v>
      </c>
      <c r="F106" s="83">
        <v>1</v>
      </c>
      <c r="G106" s="109">
        <v>-5.1474390580792697</v>
      </c>
      <c r="H106" s="121">
        <v>4.3455522656264396</v>
      </c>
    </row>
    <row r="107" spans="1:8">
      <c r="A107" s="314"/>
      <c r="B107" s="313"/>
      <c r="C107" s="76" t="s">
        <v>58</v>
      </c>
      <c r="D107" s="122">
        <v>1.13993710691824</v>
      </c>
      <c r="E107" s="112">
        <v>1.50554248652692</v>
      </c>
      <c r="F107" s="83">
        <v>1</v>
      </c>
      <c r="G107" s="109">
        <v>-3.60655855493461</v>
      </c>
      <c r="H107" s="121">
        <v>5.8864327687710896</v>
      </c>
    </row>
    <row r="108" spans="1:8">
      <c r="A108" s="314"/>
      <c r="B108" s="313" t="s">
        <v>57</v>
      </c>
      <c r="C108" s="76" t="s">
        <v>55</v>
      </c>
      <c r="D108" s="120">
        <v>0.58176100628930805</v>
      </c>
      <c r="E108" s="112">
        <v>1.50554248652692</v>
      </c>
      <c r="F108" s="83">
        <v>1</v>
      </c>
      <c r="G108" s="109">
        <v>-4.1647346555635396</v>
      </c>
      <c r="H108" s="121">
        <v>5.3282566681421599</v>
      </c>
    </row>
    <row r="109" spans="1:8">
      <c r="A109" s="314"/>
      <c r="B109" s="313"/>
      <c r="C109" s="76" t="s">
        <v>56</v>
      </c>
      <c r="D109" s="120">
        <v>0.40094339622641401</v>
      </c>
      <c r="E109" s="112">
        <v>1.50554248652692</v>
      </c>
      <c r="F109" s="83">
        <v>1</v>
      </c>
      <c r="G109" s="109">
        <v>-4.3455522656264396</v>
      </c>
      <c r="H109" s="121">
        <v>5.1474390580792697</v>
      </c>
    </row>
    <row r="110" spans="1:8">
      <c r="A110" s="314"/>
      <c r="B110" s="313"/>
      <c r="C110" s="76" t="s">
        <v>58</v>
      </c>
      <c r="D110" s="122">
        <v>1.54088050314465</v>
      </c>
      <c r="E110" s="112">
        <v>1.50554248652692</v>
      </c>
      <c r="F110" s="83">
        <v>1</v>
      </c>
      <c r="G110" s="109">
        <v>-3.2056151587081998</v>
      </c>
      <c r="H110" s="121">
        <v>6.2873761649975002</v>
      </c>
    </row>
    <row r="111" spans="1:8">
      <c r="A111" s="314"/>
      <c r="B111" s="313" t="s">
        <v>58</v>
      </c>
      <c r="C111" s="76" t="s">
        <v>55</v>
      </c>
      <c r="D111" s="120">
        <v>-0.95911949685534503</v>
      </c>
      <c r="E111" s="112">
        <v>1.50554248652692</v>
      </c>
      <c r="F111" s="83">
        <v>1</v>
      </c>
      <c r="G111" s="109">
        <v>-5.7056151587082002</v>
      </c>
      <c r="H111" s="121">
        <v>3.78737616499751</v>
      </c>
    </row>
    <row r="112" spans="1:8">
      <c r="A112" s="314"/>
      <c r="B112" s="313"/>
      <c r="C112" s="76" t="s">
        <v>56</v>
      </c>
      <c r="D112" s="122">
        <v>-1.13993710691824</v>
      </c>
      <c r="E112" s="112">
        <v>1.50554248652692</v>
      </c>
      <c r="F112" s="83">
        <v>1</v>
      </c>
      <c r="G112" s="109">
        <v>-5.8864327687710896</v>
      </c>
      <c r="H112" s="121">
        <v>3.60655855493461</v>
      </c>
    </row>
    <row r="113" spans="1:8">
      <c r="A113" s="314"/>
      <c r="B113" s="313"/>
      <c r="C113" s="76" t="s">
        <v>57</v>
      </c>
      <c r="D113" s="122">
        <v>-1.54088050314465</v>
      </c>
      <c r="E113" s="112">
        <v>1.50554248652692</v>
      </c>
      <c r="F113" s="83">
        <v>1</v>
      </c>
      <c r="G113" s="109">
        <v>-6.2873761649975002</v>
      </c>
      <c r="H113" s="121">
        <v>3.2056151587081998</v>
      </c>
    </row>
    <row r="114" spans="1:8" ht="15.75" customHeight="1">
      <c r="A114" s="314" t="s">
        <v>94</v>
      </c>
      <c r="B114" s="313" t="s">
        <v>55</v>
      </c>
      <c r="C114" s="76" t="s">
        <v>56</v>
      </c>
      <c r="D114" s="120">
        <v>-0.18081761006289401</v>
      </c>
      <c r="E114" s="112">
        <v>1.50554248652692</v>
      </c>
      <c r="F114" s="60">
        <v>0.999999327139245</v>
      </c>
      <c r="G114" s="109">
        <v>-4.9100730420221197</v>
      </c>
      <c r="H114" s="121">
        <v>4.5484378218963304</v>
      </c>
    </row>
    <row r="115" spans="1:8">
      <c r="A115" s="314"/>
      <c r="B115" s="313"/>
      <c r="C115" s="76" t="s">
        <v>57</v>
      </c>
      <c r="D115" s="120">
        <v>-0.58176100628930805</v>
      </c>
      <c r="E115" s="112">
        <v>1.50554248652692</v>
      </c>
      <c r="F115" s="60">
        <v>0.99935362978977704</v>
      </c>
      <c r="G115" s="109">
        <v>-5.3110164382485401</v>
      </c>
      <c r="H115" s="121">
        <v>4.1474944256699198</v>
      </c>
    </row>
    <row r="116" spans="1:8">
      <c r="A116" s="314"/>
      <c r="B116" s="313"/>
      <c r="C116" s="76" t="s">
        <v>58</v>
      </c>
      <c r="D116" s="120">
        <v>0.95911949685534503</v>
      </c>
      <c r="E116" s="112">
        <v>1.50554248652692</v>
      </c>
      <c r="F116" s="60">
        <v>0.99002712163078099</v>
      </c>
      <c r="G116" s="109">
        <v>-3.7701359351038799</v>
      </c>
      <c r="H116" s="121">
        <v>5.6883749288145697</v>
      </c>
    </row>
    <row r="117" spans="1:8">
      <c r="A117" s="314"/>
      <c r="B117" s="313" t="s">
        <v>56</v>
      </c>
      <c r="C117" s="76" t="s">
        <v>55</v>
      </c>
      <c r="D117" s="120">
        <v>0.18081761006289401</v>
      </c>
      <c r="E117" s="112">
        <v>1.50554248652692</v>
      </c>
      <c r="F117" s="60">
        <v>0.999999327139245</v>
      </c>
      <c r="G117" s="109">
        <v>-4.5484378218963304</v>
      </c>
      <c r="H117" s="121">
        <v>4.9100730420221197</v>
      </c>
    </row>
    <row r="118" spans="1:8">
      <c r="A118" s="314"/>
      <c r="B118" s="313"/>
      <c r="C118" s="76" t="s">
        <v>57</v>
      </c>
      <c r="D118" s="120">
        <v>-0.40094339622641401</v>
      </c>
      <c r="E118" s="112">
        <v>1.50554248652692</v>
      </c>
      <c r="F118" s="60">
        <v>0.99992473083689604</v>
      </c>
      <c r="G118" s="109">
        <v>-5.1301988281856401</v>
      </c>
      <c r="H118" s="121">
        <v>4.32831203573281</v>
      </c>
    </row>
    <row r="119" spans="1:8">
      <c r="A119" s="314"/>
      <c r="B119" s="313"/>
      <c r="C119" s="76" t="s">
        <v>58</v>
      </c>
      <c r="D119" s="122">
        <v>1.13993710691824</v>
      </c>
      <c r="E119" s="112">
        <v>1.50554248652692</v>
      </c>
      <c r="F119" s="60">
        <v>0.97617041277380501</v>
      </c>
      <c r="G119" s="109">
        <v>-3.5893183250409901</v>
      </c>
      <c r="H119" s="121">
        <v>5.8691925388774697</v>
      </c>
    </row>
    <row r="120" spans="1:8">
      <c r="A120" s="314"/>
      <c r="B120" s="313" t="s">
        <v>57</v>
      </c>
      <c r="C120" s="76" t="s">
        <v>55</v>
      </c>
      <c r="D120" s="120">
        <v>0.58176100628930805</v>
      </c>
      <c r="E120" s="112">
        <v>1.50554248652692</v>
      </c>
      <c r="F120" s="60">
        <v>0.99935362978977704</v>
      </c>
      <c r="G120" s="109">
        <v>-4.1474944256699198</v>
      </c>
      <c r="H120" s="121">
        <v>5.3110164382485401</v>
      </c>
    </row>
    <row r="121" spans="1:8">
      <c r="A121" s="314"/>
      <c r="B121" s="313"/>
      <c r="C121" s="76" t="s">
        <v>56</v>
      </c>
      <c r="D121" s="120">
        <v>0.40094339622641401</v>
      </c>
      <c r="E121" s="112">
        <v>1.50554248652692</v>
      </c>
      <c r="F121" s="60">
        <v>0.99992473083689604</v>
      </c>
      <c r="G121" s="109">
        <v>-4.32831203573281</v>
      </c>
      <c r="H121" s="121">
        <v>5.1301988281856401</v>
      </c>
    </row>
    <row r="122" spans="1:8">
      <c r="A122" s="314"/>
      <c r="B122" s="313"/>
      <c r="C122" s="76" t="s">
        <v>58</v>
      </c>
      <c r="D122" s="122">
        <v>1.54088050314465</v>
      </c>
      <c r="E122" s="112">
        <v>1.50554248652692</v>
      </c>
      <c r="F122" s="60">
        <v>0.90648186649811802</v>
      </c>
      <c r="G122" s="109">
        <v>-3.1883749288145702</v>
      </c>
      <c r="H122" s="121">
        <v>6.2701359351038803</v>
      </c>
    </row>
    <row r="123" spans="1:8">
      <c r="A123" s="314"/>
      <c r="B123" s="313" t="s">
        <v>58</v>
      </c>
      <c r="C123" s="76" t="s">
        <v>55</v>
      </c>
      <c r="D123" s="120">
        <v>-0.95911949685534503</v>
      </c>
      <c r="E123" s="112">
        <v>1.50554248652692</v>
      </c>
      <c r="F123" s="60">
        <v>0.99002712163078099</v>
      </c>
      <c r="G123" s="109">
        <v>-5.6883749288145697</v>
      </c>
      <c r="H123" s="121">
        <v>3.7701359351038799</v>
      </c>
    </row>
    <row r="124" spans="1:8">
      <c r="A124" s="314"/>
      <c r="B124" s="313"/>
      <c r="C124" s="76" t="s">
        <v>56</v>
      </c>
      <c r="D124" s="122">
        <v>-1.13993710691824</v>
      </c>
      <c r="E124" s="112">
        <v>1.50554248652692</v>
      </c>
      <c r="F124" s="60">
        <v>0.97617041277380501</v>
      </c>
      <c r="G124" s="109">
        <v>-5.8691925388774697</v>
      </c>
      <c r="H124" s="121">
        <v>3.5893183250409901</v>
      </c>
    </row>
    <row r="125" spans="1:8">
      <c r="A125" s="314"/>
      <c r="B125" s="313"/>
      <c r="C125" s="76" t="s">
        <v>57</v>
      </c>
      <c r="D125" s="122">
        <v>-1.54088050314465</v>
      </c>
      <c r="E125" s="112">
        <v>1.50554248652692</v>
      </c>
      <c r="F125" s="60">
        <v>0.90648186649811802</v>
      </c>
      <c r="G125" s="109">
        <v>-6.2701359351038803</v>
      </c>
      <c r="H125" s="121">
        <v>3.1883749288145702</v>
      </c>
    </row>
    <row r="126" spans="1:8" ht="15.75" customHeight="1">
      <c r="A126" s="314" t="s">
        <v>95</v>
      </c>
      <c r="B126" s="313" t="s">
        <v>55</v>
      </c>
      <c r="C126" s="76" t="s">
        <v>56</v>
      </c>
      <c r="D126" s="120">
        <v>-0.18081761006289401</v>
      </c>
      <c r="E126" s="112">
        <v>1.50554248652692</v>
      </c>
      <c r="F126" s="60">
        <v>0.99999882119547201</v>
      </c>
      <c r="G126" s="109">
        <v>-4.8397190846523799</v>
      </c>
      <c r="H126" s="121">
        <v>4.4780838645265897</v>
      </c>
    </row>
    <row r="127" spans="1:8">
      <c r="A127" s="314"/>
      <c r="B127" s="313"/>
      <c r="C127" s="76" t="s">
        <v>57</v>
      </c>
      <c r="D127" s="120">
        <v>-0.58176100628930805</v>
      </c>
      <c r="E127" s="112">
        <v>1.50554248652692</v>
      </c>
      <c r="F127" s="60">
        <v>0.99892531678599195</v>
      </c>
      <c r="G127" s="109">
        <v>-5.2406624808787896</v>
      </c>
      <c r="H127" s="121">
        <v>4.0771404683001702</v>
      </c>
    </row>
    <row r="128" spans="1:8">
      <c r="A128" s="314"/>
      <c r="B128" s="313"/>
      <c r="C128" s="76" t="s">
        <v>58</v>
      </c>
      <c r="D128" s="120">
        <v>0.95911949685534503</v>
      </c>
      <c r="E128" s="112">
        <v>1.50554248652692</v>
      </c>
      <c r="F128" s="60">
        <v>0.98475761149181495</v>
      </c>
      <c r="G128" s="109">
        <v>-3.6997819777341401</v>
      </c>
      <c r="H128" s="121">
        <v>5.6180209714448299</v>
      </c>
    </row>
    <row r="129" spans="1:8">
      <c r="A129" s="314"/>
      <c r="B129" s="313" t="s">
        <v>56</v>
      </c>
      <c r="C129" s="76" t="s">
        <v>55</v>
      </c>
      <c r="D129" s="120">
        <v>0.18081761006289401</v>
      </c>
      <c r="E129" s="112">
        <v>1.50554248652692</v>
      </c>
      <c r="F129" s="60">
        <v>0.99999882119547201</v>
      </c>
      <c r="G129" s="109">
        <v>-4.4780838645265897</v>
      </c>
      <c r="H129" s="121">
        <v>4.8397190846523799</v>
      </c>
    </row>
    <row r="130" spans="1:8">
      <c r="A130" s="314"/>
      <c r="B130" s="313"/>
      <c r="C130" s="76" t="s">
        <v>57</v>
      </c>
      <c r="D130" s="120">
        <v>-0.40094339622641401</v>
      </c>
      <c r="E130" s="112">
        <v>1.50554248652692</v>
      </c>
      <c r="F130" s="60">
        <v>0.99987108902781896</v>
      </c>
      <c r="G130" s="109">
        <v>-5.0598448708159003</v>
      </c>
      <c r="H130" s="121">
        <v>4.2579580783630702</v>
      </c>
    </row>
    <row r="131" spans="1:8">
      <c r="A131" s="314"/>
      <c r="B131" s="313"/>
      <c r="C131" s="76" t="s">
        <v>58</v>
      </c>
      <c r="D131" s="122">
        <v>1.13993710691824</v>
      </c>
      <c r="E131" s="112">
        <v>1.50554248652692</v>
      </c>
      <c r="F131" s="60">
        <v>0.965218241252079</v>
      </c>
      <c r="G131" s="109">
        <v>-3.5189643676712401</v>
      </c>
      <c r="H131" s="121">
        <v>5.7988385815077201</v>
      </c>
    </row>
    <row r="132" spans="1:8">
      <c r="A132" s="314"/>
      <c r="B132" s="313" t="s">
        <v>57</v>
      </c>
      <c r="C132" s="76" t="s">
        <v>55</v>
      </c>
      <c r="D132" s="120">
        <v>0.58176100628930805</v>
      </c>
      <c r="E132" s="112">
        <v>1.50554248652692</v>
      </c>
      <c r="F132" s="60">
        <v>0.99892531678599195</v>
      </c>
      <c r="G132" s="109">
        <v>-4.0771404683001702</v>
      </c>
      <c r="H132" s="121">
        <v>5.2406624808787896</v>
      </c>
    </row>
    <row r="133" spans="1:8">
      <c r="A133" s="314"/>
      <c r="B133" s="313"/>
      <c r="C133" s="76" t="s">
        <v>56</v>
      </c>
      <c r="D133" s="120">
        <v>0.40094339622641401</v>
      </c>
      <c r="E133" s="112">
        <v>1.50554248652692</v>
      </c>
      <c r="F133" s="60">
        <v>0.99987108902781896</v>
      </c>
      <c r="G133" s="109">
        <v>-4.2579580783630702</v>
      </c>
      <c r="H133" s="121">
        <v>5.0598448708159003</v>
      </c>
    </row>
    <row r="134" spans="1:8">
      <c r="A134" s="314"/>
      <c r="B134" s="313"/>
      <c r="C134" s="76" t="s">
        <v>58</v>
      </c>
      <c r="D134" s="122">
        <v>1.54088050314465</v>
      </c>
      <c r="E134" s="112">
        <v>1.50554248652692</v>
      </c>
      <c r="F134" s="60">
        <v>0.87670266658268803</v>
      </c>
      <c r="G134" s="109">
        <v>-3.1180209714448299</v>
      </c>
      <c r="H134" s="121">
        <v>6.1997819777341396</v>
      </c>
    </row>
    <row r="135" spans="1:8">
      <c r="A135" s="314"/>
      <c r="B135" s="313" t="s">
        <v>58</v>
      </c>
      <c r="C135" s="76" t="s">
        <v>55</v>
      </c>
      <c r="D135" s="120">
        <v>-0.95911949685534503</v>
      </c>
      <c r="E135" s="112">
        <v>1.50554248652692</v>
      </c>
      <c r="F135" s="60">
        <v>0.98475761149181495</v>
      </c>
      <c r="G135" s="109">
        <v>-5.6180209714448299</v>
      </c>
      <c r="H135" s="121">
        <v>3.6997819777341401</v>
      </c>
    </row>
    <row r="136" spans="1:8">
      <c r="A136" s="314"/>
      <c r="B136" s="313"/>
      <c r="C136" s="76" t="s">
        <v>56</v>
      </c>
      <c r="D136" s="122">
        <v>-1.13993710691824</v>
      </c>
      <c r="E136" s="112">
        <v>1.50554248652692</v>
      </c>
      <c r="F136" s="60">
        <v>0.965218241252079</v>
      </c>
      <c r="G136" s="109">
        <v>-5.7988385815077201</v>
      </c>
      <c r="H136" s="121">
        <v>3.5189643676712401</v>
      </c>
    </row>
    <row r="137" spans="1:8">
      <c r="A137" s="314"/>
      <c r="B137" s="313"/>
      <c r="C137" s="76" t="s">
        <v>57</v>
      </c>
      <c r="D137" s="122">
        <v>-1.54088050314465</v>
      </c>
      <c r="E137" s="112">
        <v>1.50554248652692</v>
      </c>
      <c r="F137" s="60">
        <v>0.87670266658268803</v>
      </c>
      <c r="G137" s="109">
        <v>-6.1997819777341396</v>
      </c>
      <c r="H137" s="121">
        <v>3.1180209714448299</v>
      </c>
    </row>
    <row r="138" spans="1:8" ht="15.75" customHeight="1">
      <c r="A138" s="314" t="s">
        <v>96</v>
      </c>
      <c r="B138" s="313" t="s">
        <v>55</v>
      </c>
      <c r="C138" s="76" t="s">
        <v>56</v>
      </c>
      <c r="D138" s="120">
        <v>-0.18081761006289401</v>
      </c>
      <c r="E138" s="112">
        <v>1.50554248652692</v>
      </c>
      <c r="F138" s="60">
        <v>0.99999882119547201</v>
      </c>
      <c r="G138" s="109">
        <v>-4.8397190846523799</v>
      </c>
      <c r="H138" s="121">
        <v>4.4780838645265897</v>
      </c>
    </row>
    <row r="139" spans="1:8">
      <c r="A139" s="314"/>
      <c r="B139" s="313"/>
      <c r="C139" s="76" t="s">
        <v>57</v>
      </c>
      <c r="D139" s="120">
        <v>-0.58176100628930805</v>
      </c>
      <c r="E139" s="112">
        <v>1.50554248652692</v>
      </c>
      <c r="F139" s="60">
        <v>0.99892531678599195</v>
      </c>
      <c r="G139" s="109">
        <v>-5.2406624808787896</v>
      </c>
      <c r="H139" s="121">
        <v>4.0771404683001702</v>
      </c>
    </row>
    <row r="140" spans="1:8">
      <c r="A140" s="314"/>
      <c r="B140" s="313"/>
      <c r="C140" s="76" t="s">
        <v>58</v>
      </c>
      <c r="D140" s="120">
        <v>0.95911949685534503</v>
      </c>
      <c r="E140" s="112">
        <v>1.50554248652692</v>
      </c>
      <c r="F140" s="60">
        <v>0.98475761149181495</v>
      </c>
      <c r="G140" s="109">
        <v>-3.6997819777341401</v>
      </c>
      <c r="H140" s="121">
        <v>5.6180209714448299</v>
      </c>
    </row>
    <row r="141" spans="1:8">
      <c r="A141" s="314"/>
      <c r="B141" s="313" t="s">
        <v>56</v>
      </c>
      <c r="C141" s="76" t="s">
        <v>55</v>
      </c>
      <c r="D141" s="120">
        <v>0.18081761006289401</v>
      </c>
      <c r="E141" s="112">
        <v>1.50554248652692</v>
      </c>
      <c r="F141" s="60">
        <v>0.99999882119547201</v>
      </c>
      <c r="G141" s="109">
        <v>-4.4780838645265897</v>
      </c>
      <c r="H141" s="121">
        <v>4.8397190846523799</v>
      </c>
    </row>
    <row r="142" spans="1:8">
      <c r="A142" s="314"/>
      <c r="B142" s="313"/>
      <c r="C142" s="76" t="s">
        <v>57</v>
      </c>
      <c r="D142" s="120">
        <v>-0.40094339622641401</v>
      </c>
      <c r="E142" s="112">
        <v>1.50554248652692</v>
      </c>
      <c r="F142" s="60">
        <v>0.99987108902781896</v>
      </c>
      <c r="G142" s="109">
        <v>-5.0598448708159003</v>
      </c>
      <c r="H142" s="121">
        <v>4.2579580783630702</v>
      </c>
    </row>
    <row r="143" spans="1:8">
      <c r="A143" s="314"/>
      <c r="B143" s="313"/>
      <c r="C143" s="76" t="s">
        <v>58</v>
      </c>
      <c r="D143" s="122">
        <v>1.13993710691824</v>
      </c>
      <c r="E143" s="112">
        <v>1.50554248652692</v>
      </c>
      <c r="F143" s="60">
        <v>0.965218241252079</v>
      </c>
      <c r="G143" s="109">
        <v>-3.5189643676712401</v>
      </c>
      <c r="H143" s="121">
        <v>5.7988385815077201</v>
      </c>
    </row>
    <row r="144" spans="1:8">
      <c r="A144" s="314"/>
      <c r="B144" s="313" t="s">
        <v>57</v>
      </c>
      <c r="C144" s="76" t="s">
        <v>55</v>
      </c>
      <c r="D144" s="120">
        <v>0.58176100628930805</v>
      </c>
      <c r="E144" s="112">
        <v>1.50554248652692</v>
      </c>
      <c r="F144" s="60">
        <v>0.99892531678599195</v>
      </c>
      <c r="G144" s="109">
        <v>-4.0771404683001702</v>
      </c>
      <c r="H144" s="121">
        <v>5.2406624808787896</v>
      </c>
    </row>
    <row r="145" spans="1:8">
      <c r="A145" s="314"/>
      <c r="B145" s="313"/>
      <c r="C145" s="76" t="s">
        <v>56</v>
      </c>
      <c r="D145" s="120">
        <v>0.40094339622641401</v>
      </c>
      <c r="E145" s="112">
        <v>1.50554248652692</v>
      </c>
      <c r="F145" s="60">
        <v>0.99987108902781896</v>
      </c>
      <c r="G145" s="109">
        <v>-4.2579580783630702</v>
      </c>
      <c r="H145" s="121">
        <v>5.0598448708159003</v>
      </c>
    </row>
    <row r="146" spans="1:8">
      <c r="A146" s="314"/>
      <c r="B146" s="313"/>
      <c r="C146" s="76" t="s">
        <v>58</v>
      </c>
      <c r="D146" s="122">
        <v>1.54088050314465</v>
      </c>
      <c r="E146" s="112">
        <v>1.50554248652692</v>
      </c>
      <c r="F146" s="60">
        <v>0.87670266658268803</v>
      </c>
      <c r="G146" s="109">
        <v>-3.1180209714448299</v>
      </c>
      <c r="H146" s="121">
        <v>6.1997819777341396</v>
      </c>
    </row>
    <row r="147" spans="1:8">
      <c r="A147" s="314"/>
      <c r="B147" s="313" t="s">
        <v>58</v>
      </c>
      <c r="C147" s="76" t="s">
        <v>55</v>
      </c>
      <c r="D147" s="120">
        <v>-0.95911949685534503</v>
      </c>
      <c r="E147" s="112">
        <v>1.50554248652692</v>
      </c>
      <c r="F147" s="60">
        <v>0.98475761149181495</v>
      </c>
      <c r="G147" s="109">
        <v>-5.6180209714448299</v>
      </c>
      <c r="H147" s="121">
        <v>3.6997819777341401</v>
      </c>
    </row>
    <row r="148" spans="1:8">
      <c r="A148" s="314"/>
      <c r="B148" s="313"/>
      <c r="C148" s="76" t="s">
        <v>56</v>
      </c>
      <c r="D148" s="122">
        <v>-1.13993710691824</v>
      </c>
      <c r="E148" s="112">
        <v>1.50554248652692</v>
      </c>
      <c r="F148" s="60">
        <v>0.965218241252079</v>
      </c>
      <c r="G148" s="109">
        <v>-5.7988385815077201</v>
      </c>
      <c r="H148" s="121">
        <v>3.5189643676712401</v>
      </c>
    </row>
    <row r="149" spans="1:8">
      <c r="A149" s="314"/>
      <c r="B149" s="313"/>
      <c r="C149" s="76" t="s">
        <v>57</v>
      </c>
      <c r="D149" s="122">
        <v>-1.54088050314465</v>
      </c>
      <c r="E149" s="112">
        <v>1.50554248652692</v>
      </c>
      <c r="F149" s="60">
        <v>0.87670266658268803</v>
      </c>
      <c r="G149" s="109">
        <v>-6.1997819777341396</v>
      </c>
      <c r="H149" s="121">
        <v>3.1180209714448299</v>
      </c>
    </row>
    <row r="150" spans="1:8" ht="15.75" customHeight="1">
      <c r="A150" s="314" t="s">
        <v>97</v>
      </c>
      <c r="B150" s="313" t="s">
        <v>55</v>
      </c>
      <c r="C150" s="76" t="s">
        <v>56</v>
      </c>
      <c r="D150" s="120">
        <v>-0.18081761006289401</v>
      </c>
      <c r="E150" s="110">
        <v>0.53364619274863401</v>
      </c>
      <c r="F150" s="60">
        <v>0.99976664402614701</v>
      </c>
      <c r="G150" s="109">
        <v>-2.7653566640524101</v>
      </c>
      <c r="H150" s="121">
        <v>2.4037214439266199</v>
      </c>
    </row>
    <row r="151" spans="1:8">
      <c r="A151" s="314"/>
      <c r="B151" s="313"/>
      <c r="C151" s="76" t="s">
        <v>57</v>
      </c>
      <c r="D151" s="120">
        <v>-0.58176100628930805</v>
      </c>
      <c r="E151" s="112">
        <v>2.0332626673607201</v>
      </c>
      <c r="F151" s="60">
        <v>0.999921479560824</v>
      </c>
      <c r="G151" s="109">
        <v>-12.9056381192029</v>
      </c>
      <c r="H151" s="121">
        <v>11.7421161066243</v>
      </c>
    </row>
    <row r="152" spans="1:8">
      <c r="A152" s="314"/>
      <c r="B152" s="313"/>
      <c r="C152" s="76" t="s">
        <v>58</v>
      </c>
      <c r="D152" s="120">
        <v>0.95911949685534503</v>
      </c>
      <c r="E152" s="110">
        <v>0.44263170629746101</v>
      </c>
      <c r="F152" s="60">
        <v>0.42796171348866902</v>
      </c>
      <c r="G152" s="109">
        <v>-1.0216243723146099</v>
      </c>
      <c r="H152" s="121">
        <v>2.9398633660253002</v>
      </c>
    </row>
    <row r="153" spans="1:8">
      <c r="A153" s="314"/>
      <c r="B153" s="313" t="s">
        <v>56</v>
      </c>
      <c r="C153" s="76" t="s">
        <v>55</v>
      </c>
      <c r="D153" s="120">
        <v>0.18081761006289401</v>
      </c>
      <c r="E153" s="110">
        <v>0.53364619274863401</v>
      </c>
      <c r="F153" s="60">
        <v>0.99976664402614701</v>
      </c>
      <c r="G153" s="109">
        <v>-2.4037214439266199</v>
      </c>
      <c r="H153" s="121">
        <v>2.7653566640524101</v>
      </c>
    </row>
    <row r="154" spans="1:8">
      <c r="A154" s="314"/>
      <c r="B154" s="313"/>
      <c r="C154" s="76" t="s">
        <v>57</v>
      </c>
      <c r="D154" s="120">
        <v>-0.40094339622641401</v>
      </c>
      <c r="E154" s="112">
        <v>2.0826409988414998</v>
      </c>
      <c r="F154" s="60">
        <v>0.99999194196402497</v>
      </c>
      <c r="G154" s="109">
        <v>-11.9591408157155</v>
      </c>
      <c r="H154" s="121">
        <v>11.1572540232627</v>
      </c>
    </row>
    <row r="155" spans="1:8">
      <c r="A155" s="314"/>
      <c r="B155" s="313"/>
      <c r="C155" s="76" t="s">
        <v>58</v>
      </c>
      <c r="D155" s="122">
        <v>1.13993710691824</v>
      </c>
      <c r="E155" s="110">
        <v>0.63179053727679302</v>
      </c>
      <c r="F155" s="60">
        <v>0.54708914397316</v>
      </c>
      <c r="G155" s="109">
        <v>-1.3415750101305099</v>
      </c>
      <c r="H155" s="121">
        <v>3.62144922396699</v>
      </c>
    </row>
    <row r="156" spans="1:8">
      <c r="A156" s="314"/>
      <c r="B156" s="313" t="s">
        <v>57</v>
      </c>
      <c r="C156" s="76" t="s">
        <v>55</v>
      </c>
      <c r="D156" s="120">
        <v>0.58176100628930805</v>
      </c>
      <c r="E156" s="112">
        <v>2.0332626673607201</v>
      </c>
      <c r="F156" s="60">
        <v>0.999921479560824</v>
      </c>
      <c r="G156" s="109">
        <v>-11.7421161066243</v>
      </c>
      <c r="H156" s="121">
        <v>12.9056381192029</v>
      </c>
    </row>
    <row r="157" spans="1:8">
      <c r="A157" s="314"/>
      <c r="B157" s="313"/>
      <c r="C157" s="76" t="s">
        <v>56</v>
      </c>
      <c r="D157" s="120">
        <v>0.40094339622641401</v>
      </c>
      <c r="E157" s="112">
        <v>2.0826409988414998</v>
      </c>
      <c r="F157" s="60">
        <v>0.99999194196402497</v>
      </c>
      <c r="G157" s="109">
        <v>-11.1572540232627</v>
      </c>
      <c r="H157" s="121">
        <v>11.9591408157155</v>
      </c>
    </row>
    <row r="158" spans="1:8">
      <c r="A158" s="314"/>
      <c r="B158" s="313"/>
      <c r="C158" s="76" t="s">
        <v>58</v>
      </c>
      <c r="D158" s="122">
        <v>1.54088050314465</v>
      </c>
      <c r="E158" s="112">
        <v>2.0611982191046501</v>
      </c>
      <c r="F158" s="60">
        <v>0.98537237523760901</v>
      </c>
      <c r="G158" s="109">
        <v>-10.3191214255828</v>
      </c>
      <c r="H158" s="121">
        <v>13.4008824318721</v>
      </c>
    </row>
    <row r="159" spans="1:8">
      <c r="A159" s="314"/>
      <c r="B159" s="313" t="s">
        <v>58</v>
      </c>
      <c r="C159" s="76" t="s">
        <v>55</v>
      </c>
      <c r="D159" s="120">
        <v>-0.95911949685534503</v>
      </c>
      <c r="E159" s="110">
        <v>0.44263170629746101</v>
      </c>
      <c r="F159" s="60">
        <v>0.42796171348866902</v>
      </c>
      <c r="G159" s="109">
        <v>-2.9398633660253002</v>
      </c>
      <c r="H159" s="121">
        <v>1.0216243723146099</v>
      </c>
    </row>
    <row r="160" spans="1:8">
      <c r="A160" s="314"/>
      <c r="B160" s="313"/>
      <c r="C160" s="76" t="s">
        <v>56</v>
      </c>
      <c r="D160" s="122">
        <v>-1.13993710691824</v>
      </c>
      <c r="E160" s="110">
        <v>0.63179053727679302</v>
      </c>
      <c r="F160" s="60">
        <v>0.54708914397316</v>
      </c>
      <c r="G160" s="109">
        <v>-3.62144922396699</v>
      </c>
      <c r="H160" s="121">
        <v>1.3415750101305099</v>
      </c>
    </row>
    <row r="161" spans="1:8">
      <c r="A161" s="314"/>
      <c r="B161" s="313"/>
      <c r="C161" s="76" t="s">
        <v>57</v>
      </c>
      <c r="D161" s="122">
        <v>-1.54088050314465</v>
      </c>
      <c r="E161" s="112">
        <v>2.0611982191046501</v>
      </c>
      <c r="F161" s="60">
        <v>0.98537237523760901</v>
      </c>
      <c r="G161" s="109">
        <v>-13.4008824318721</v>
      </c>
      <c r="H161" s="121">
        <v>10.3191214255828</v>
      </c>
    </row>
    <row r="162" spans="1:8" ht="15.75" customHeight="1">
      <c r="A162" s="314" t="s">
        <v>98</v>
      </c>
      <c r="B162" s="313" t="s">
        <v>55</v>
      </c>
      <c r="C162" s="76" t="s">
        <v>56</v>
      </c>
      <c r="D162" s="120">
        <v>-0.18081761006289401</v>
      </c>
      <c r="E162" s="110">
        <v>0.53364619274863401</v>
      </c>
      <c r="F162" s="60">
        <v>0.99910495023290102</v>
      </c>
      <c r="G162" s="109">
        <v>-2.5185229769996398</v>
      </c>
      <c r="H162" s="121">
        <v>2.15688775687385</v>
      </c>
    </row>
    <row r="163" spans="1:8">
      <c r="A163" s="314"/>
      <c r="B163" s="313"/>
      <c r="C163" s="76" t="s">
        <v>57</v>
      </c>
      <c r="D163" s="120">
        <v>-0.58176100628930805</v>
      </c>
      <c r="E163" s="112">
        <v>2.0332626673607201</v>
      </c>
      <c r="F163" s="60">
        <v>0.99957165379828705</v>
      </c>
      <c r="G163" s="109">
        <v>-11.0708222525981</v>
      </c>
      <c r="H163" s="121">
        <v>9.9073002400194596</v>
      </c>
    </row>
    <row r="164" spans="1:8">
      <c r="A164" s="314"/>
      <c r="B164" s="313"/>
      <c r="C164" s="76" t="s">
        <v>58</v>
      </c>
      <c r="D164" s="120">
        <v>0.95911949685534503</v>
      </c>
      <c r="E164" s="110">
        <v>0.44263170629746101</v>
      </c>
      <c r="F164" s="60">
        <v>0.32971118385051601</v>
      </c>
      <c r="G164" s="113">
        <v>-0.867409357369478</v>
      </c>
      <c r="H164" s="121">
        <v>2.7856483510801699</v>
      </c>
    </row>
    <row r="165" spans="1:8">
      <c r="A165" s="314"/>
      <c r="B165" s="313" t="s">
        <v>56</v>
      </c>
      <c r="C165" s="76" t="s">
        <v>55</v>
      </c>
      <c r="D165" s="120">
        <v>0.18081761006289401</v>
      </c>
      <c r="E165" s="110">
        <v>0.53364619274863401</v>
      </c>
      <c r="F165" s="60">
        <v>0.99910495023290102</v>
      </c>
      <c r="G165" s="109">
        <v>-2.15688775687385</v>
      </c>
      <c r="H165" s="121">
        <v>2.5185229769996398</v>
      </c>
    </row>
    <row r="166" spans="1:8">
      <c r="A166" s="314"/>
      <c r="B166" s="313"/>
      <c r="C166" s="76" t="s">
        <v>57</v>
      </c>
      <c r="D166" s="120">
        <v>-0.40094339622641401</v>
      </c>
      <c r="E166" s="112">
        <v>2.0826409988414998</v>
      </c>
      <c r="F166" s="60">
        <v>0.99995848360911299</v>
      </c>
      <c r="G166" s="109">
        <v>-10.4856574214256</v>
      </c>
      <c r="H166" s="121">
        <v>9.6837706289727308</v>
      </c>
    </row>
    <row r="167" spans="1:8">
      <c r="A167" s="314"/>
      <c r="B167" s="313"/>
      <c r="C167" s="76" t="s">
        <v>58</v>
      </c>
      <c r="D167" s="122">
        <v>1.13993710691824</v>
      </c>
      <c r="E167" s="110">
        <v>0.63179053727679302</v>
      </c>
      <c r="F167" s="60">
        <v>0.45419486117687002</v>
      </c>
      <c r="G167" s="109">
        <v>-1.21509541415814</v>
      </c>
      <c r="H167" s="121">
        <v>3.4949696279946201</v>
      </c>
    </row>
    <row r="168" spans="1:8">
      <c r="A168" s="314"/>
      <c r="B168" s="313" t="s">
        <v>57</v>
      </c>
      <c r="C168" s="76" t="s">
        <v>55</v>
      </c>
      <c r="D168" s="120">
        <v>0.58176100628930805</v>
      </c>
      <c r="E168" s="112">
        <v>2.0332626673607201</v>
      </c>
      <c r="F168" s="60">
        <v>0.99957165379828705</v>
      </c>
      <c r="G168" s="109">
        <v>-9.9073002400194596</v>
      </c>
      <c r="H168" s="121">
        <v>11.0708222525981</v>
      </c>
    </row>
    <row r="169" spans="1:8">
      <c r="A169" s="314"/>
      <c r="B169" s="313"/>
      <c r="C169" s="76" t="s">
        <v>56</v>
      </c>
      <c r="D169" s="120">
        <v>0.40094339622641401</v>
      </c>
      <c r="E169" s="112">
        <v>2.0826409988414998</v>
      </c>
      <c r="F169" s="60">
        <v>0.99995848360911299</v>
      </c>
      <c r="G169" s="109">
        <v>-9.6837706289727308</v>
      </c>
      <c r="H169" s="121">
        <v>10.4856574214256</v>
      </c>
    </row>
    <row r="170" spans="1:8">
      <c r="A170" s="314"/>
      <c r="B170" s="313"/>
      <c r="C170" s="76" t="s">
        <v>58</v>
      </c>
      <c r="D170" s="122">
        <v>1.54088050314465</v>
      </c>
      <c r="E170" s="112">
        <v>2.0611982191046501</v>
      </c>
      <c r="F170" s="60">
        <v>0.95361351035071995</v>
      </c>
      <c r="G170" s="109">
        <v>-8.7037250941777398</v>
      </c>
      <c r="H170" s="121">
        <v>11.785486100467001</v>
      </c>
    </row>
    <row r="171" spans="1:8">
      <c r="A171" s="314"/>
      <c r="B171" s="313" t="s">
        <v>58</v>
      </c>
      <c r="C171" s="76" t="s">
        <v>55</v>
      </c>
      <c r="D171" s="120">
        <v>-0.95911949685534503</v>
      </c>
      <c r="E171" s="110">
        <v>0.44263170629746101</v>
      </c>
      <c r="F171" s="60">
        <v>0.32971118385051601</v>
      </c>
      <c r="G171" s="109">
        <v>-2.7856483510801699</v>
      </c>
      <c r="H171" s="123">
        <v>0.867409357369478</v>
      </c>
    </row>
    <row r="172" spans="1:8">
      <c r="A172" s="314"/>
      <c r="B172" s="313"/>
      <c r="C172" s="76" t="s">
        <v>56</v>
      </c>
      <c r="D172" s="122">
        <v>-1.13993710691824</v>
      </c>
      <c r="E172" s="110">
        <v>0.63179053727679302</v>
      </c>
      <c r="F172" s="60">
        <v>0.45419486117687002</v>
      </c>
      <c r="G172" s="109">
        <v>-3.4949696279946201</v>
      </c>
      <c r="H172" s="121">
        <v>1.21509541415814</v>
      </c>
    </row>
    <row r="173" spans="1:8">
      <c r="A173" s="314"/>
      <c r="B173" s="313"/>
      <c r="C173" s="76" t="s">
        <v>57</v>
      </c>
      <c r="D173" s="122">
        <v>-1.54088050314465</v>
      </c>
      <c r="E173" s="112">
        <v>2.0611982191046501</v>
      </c>
      <c r="F173" s="60">
        <v>0.95361351035071995</v>
      </c>
      <c r="G173" s="109">
        <v>-11.785486100467001</v>
      </c>
      <c r="H173" s="121">
        <v>8.7037250941777398</v>
      </c>
    </row>
    <row r="174" spans="1:8" ht="15.75" customHeight="1">
      <c r="A174" s="314" t="s">
        <v>99</v>
      </c>
      <c r="B174" s="313" t="s">
        <v>55</v>
      </c>
      <c r="C174" s="76" t="s">
        <v>56</v>
      </c>
      <c r="D174" s="120">
        <v>-0.18081761006289401</v>
      </c>
      <c r="E174" s="110">
        <v>0.53364619274863401</v>
      </c>
      <c r="F174" s="60">
        <v>0.98474036532961595</v>
      </c>
      <c r="G174" s="109">
        <v>-2.35995669175343</v>
      </c>
      <c r="H174" s="121">
        <v>1.9983214716276401</v>
      </c>
    </row>
    <row r="175" spans="1:8">
      <c r="A175" s="314"/>
      <c r="B175" s="313"/>
      <c r="C175" s="76" t="s">
        <v>57</v>
      </c>
      <c r="D175" s="120">
        <v>-0.58176100628930805</v>
      </c>
      <c r="E175" s="112">
        <v>2.0332626673607201</v>
      </c>
      <c r="F175" s="60">
        <v>0.990296409451771</v>
      </c>
      <c r="G175" s="109">
        <v>-10.2614440082668</v>
      </c>
      <c r="H175" s="121">
        <v>9.0979219956881607</v>
      </c>
    </row>
    <row r="176" spans="1:8">
      <c r="A176" s="314"/>
      <c r="B176" s="313"/>
      <c r="C176" s="76" t="s">
        <v>58</v>
      </c>
      <c r="D176" s="120">
        <v>0.95911949685534503</v>
      </c>
      <c r="E176" s="110">
        <v>0.44263170629746101</v>
      </c>
      <c r="F176" s="60">
        <v>0.26202056460293199</v>
      </c>
      <c r="G176" s="113">
        <v>-0.75061959795858002</v>
      </c>
      <c r="H176" s="121">
        <v>2.6688585916692702</v>
      </c>
    </row>
    <row r="177" spans="1:8">
      <c r="A177" s="314"/>
      <c r="B177" s="313" t="s">
        <v>56</v>
      </c>
      <c r="C177" s="76" t="s">
        <v>55</v>
      </c>
      <c r="D177" s="120">
        <v>0.18081761006289401</v>
      </c>
      <c r="E177" s="110">
        <v>0.53364619274863401</v>
      </c>
      <c r="F177" s="60">
        <v>0.98474036532961595</v>
      </c>
      <c r="G177" s="109">
        <v>-1.9983214716276401</v>
      </c>
      <c r="H177" s="121">
        <v>2.35995669175343</v>
      </c>
    </row>
    <row r="178" spans="1:8">
      <c r="A178" s="314"/>
      <c r="B178" s="313"/>
      <c r="C178" s="76" t="s">
        <v>57</v>
      </c>
      <c r="D178" s="120">
        <v>-0.40094339622641401</v>
      </c>
      <c r="E178" s="112">
        <v>2.0826409988414998</v>
      </c>
      <c r="F178" s="60">
        <v>0.99698899146349496</v>
      </c>
      <c r="G178" s="109">
        <v>-9.7418217806141705</v>
      </c>
      <c r="H178" s="121">
        <v>8.9399349881613404</v>
      </c>
    </row>
    <row r="179" spans="1:8">
      <c r="A179" s="314"/>
      <c r="B179" s="313"/>
      <c r="C179" s="76" t="s">
        <v>58</v>
      </c>
      <c r="D179" s="122">
        <v>1.13993710691824</v>
      </c>
      <c r="E179" s="110">
        <v>0.63179053727679302</v>
      </c>
      <c r="F179" s="60">
        <v>0.35946808025383298</v>
      </c>
      <c r="G179" s="109">
        <v>-1.0817284049003799</v>
      </c>
      <c r="H179" s="121">
        <v>3.3616026187368599</v>
      </c>
    </row>
    <row r="180" spans="1:8">
      <c r="A180" s="314"/>
      <c r="B180" s="313" t="s">
        <v>57</v>
      </c>
      <c r="C180" s="76" t="s">
        <v>55</v>
      </c>
      <c r="D180" s="120">
        <v>0.58176100628930805</v>
      </c>
      <c r="E180" s="112">
        <v>2.0332626673607201</v>
      </c>
      <c r="F180" s="60">
        <v>0.990296409451771</v>
      </c>
      <c r="G180" s="109">
        <v>-9.0979219956881607</v>
      </c>
      <c r="H180" s="121">
        <v>10.2614440082668</v>
      </c>
    </row>
    <row r="181" spans="1:8">
      <c r="A181" s="314"/>
      <c r="B181" s="313"/>
      <c r="C181" s="76" t="s">
        <v>56</v>
      </c>
      <c r="D181" s="120">
        <v>0.40094339622641401</v>
      </c>
      <c r="E181" s="112">
        <v>2.0826409988414998</v>
      </c>
      <c r="F181" s="60">
        <v>0.99698899146349496</v>
      </c>
      <c r="G181" s="109">
        <v>-8.9399349881613404</v>
      </c>
      <c r="H181" s="121">
        <v>9.7418217806141705</v>
      </c>
    </row>
    <row r="182" spans="1:8">
      <c r="A182" s="314"/>
      <c r="B182" s="313"/>
      <c r="C182" s="76" t="s">
        <v>58</v>
      </c>
      <c r="D182" s="122">
        <v>1.54088050314465</v>
      </c>
      <c r="E182" s="112">
        <v>2.0611982191046501</v>
      </c>
      <c r="F182" s="60">
        <v>0.87318190326595502</v>
      </c>
      <c r="G182" s="109">
        <v>-7.9334177574185496</v>
      </c>
      <c r="H182" s="121">
        <v>11.015178763707899</v>
      </c>
    </row>
    <row r="183" spans="1:8">
      <c r="A183" s="314"/>
      <c r="B183" s="313" t="s">
        <v>58</v>
      </c>
      <c r="C183" s="76" t="s">
        <v>55</v>
      </c>
      <c r="D183" s="120">
        <v>-0.95911949685534503</v>
      </c>
      <c r="E183" s="110">
        <v>0.44263170629746101</v>
      </c>
      <c r="F183" s="60">
        <v>0.26202056460293199</v>
      </c>
      <c r="G183" s="109">
        <v>-2.6688585916692702</v>
      </c>
      <c r="H183" s="123">
        <v>0.75061959795858002</v>
      </c>
    </row>
    <row r="184" spans="1:8">
      <c r="A184" s="314"/>
      <c r="B184" s="313"/>
      <c r="C184" s="76" t="s">
        <v>56</v>
      </c>
      <c r="D184" s="122">
        <v>-1.13993710691824</v>
      </c>
      <c r="E184" s="110">
        <v>0.63179053727679302</v>
      </c>
      <c r="F184" s="60">
        <v>0.35946808025383298</v>
      </c>
      <c r="G184" s="109">
        <v>-3.3616026187368599</v>
      </c>
      <c r="H184" s="121">
        <v>1.0817284049003799</v>
      </c>
    </row>
    <row r="185" spans="1:8">
      <c r="A185" s="314"/>
      <c r="B185" s="313"/>
      <c r="C185" s="76" t="s">
        <v>57</v>
      </c>
      <c r="D185" s="122">
        <v>-1.54088050314465</v>
      </c>
      <c r="E185" s="112">
        <v>2.0611982191046501</v>
      </c>
      <c r="F185" s="60">
        <v>0.87318190326595502</v>
      </c>
      <c r="G185" s="109">
        <v>-11.015178763707899</v>
      </c>
      <c r="H185" s="121">
        <v>7.9334177574185496</v>
      </c>
    </row>
    <row r="186" spans="1:8" ht="15.75" customHeight="1">
      <c r="A186" s="314" t="s">
        <v>100</v>
      </c>
      <c r="B186" s="313" t="s">
        <v>55</v>
      </c>
      <c r="C186" s="76" t="s">
        <v>56</v>
      </c>
      <c r="D186" s="120">
        <v>-0.18081761006289401</v>
      </c>
      <c r="E186" s="110">
        <v>0.53364619274863401</v>
      </c>
      <c r="F186" s="42"/>
      <c r="G186" s="109">
        <v>-2.7560175044549702</v>
      </c>
      <c r="H186" s="121">
        <v>2.39438228432918</v>
      </c>
    </row>
    <row r="187" spans="1:8">
      <c r="A187" s="314"/>
      <c r="B187" s="313"/>
      <c r="C187" s="76" t="s">
        <v>57</v>
      </c>
      <c r="D187" s="120">
        <v>-0.58176100628930805</v>
      </c>
      <c r="E187" s="112">
        <v>2.0332626673607201</v>
      </c>
      <c r="F187" s="42"/>
      <c r="G187" s="109">
        <v>-10.393613648373099</v>
      </c>
      <c r="H187" s="121">
        <v>9.2300916357945209</v>
      </c>
    </row>
    <row r="188" spans="1:8">
      <c r="A188" s="314"/>
      <c r="B188" s="313"/>
      <c r="C188" s="76" t="s">
        <v>58</v>
      </c>
      <c r="D188" s="120">
        <v>0.95911949685534503</v>
      </c>
      <c r="E188" s="110">
        <v>0.44263170629746101</v>
      </c>
      <c r="F188" s="42"/>
      <c r="G188" s="109">
        <v>-1.1768746108524999</v>
      </c>
      <c r="H188" s="121">
        <v>3.0951136045631902</v>
      </c>
    </row>
    <row r="189" spans="1:8">
      <c r="A189" s="314"/>
      <c r="B189" s="313" t="s">
        <v>56</v>
      </c>
      <c r="C189" s="76" t="s">
        <v>55</v>
      </c>
      <c r="D189" s="120">
        <v>0.18081761006289401</v>
      </c>
      <c r="E189" s="110">
        <v>0.53364619274863401</v>
      </c>
      <c r="F189" s="42"/>
      <c r="G189" s="109">
        <v>-2.39438228432918</v>
      </c>
      <c r="H189" s="121">
        <v>2.7560175044549702</v>
      </c>
    </row>
    <row r="190" spans="1:8">
      <c r="A190" s="314"/>
      <c r="B190" s="313"/>
      <c r="C190" s="76" t="s">
        <v>57</v>
      </c>
      <c r="D190" s="120">
        <v>-0.40094339622641401</v>
      </c>
      <c r="E190" s="112">
        <v>2.0826409988414998</v>
      </c>
      <c r="F190" s="42"/>
      <c r="G190" s="109">
        <v>-10.4510795222785</v>
      </c>
      <c r="H190" s="121">
        <v>9.6491927298257192</v>
      </c>
    </row>
    <row r="191" spans="1:8">
      <c r="A191" s="314"/>
      <c r="B191" s="313"/>
      <c r="C191" s="76" t="s">
        <v>58</v>
      </c>
      <c r="D191" s="122">
        <v>1.13993710691824</v>
      </c>
      <c r="E191" s="110">
        <v>0.63179053727679302</v>
      </c>
      <c r="F191" s="42"/>
      <c r="G191" s="109">
        <v>-1.90887490932241</v>
      </c>
      <c r="H191" s="121">
        <v>4.1887491231588898</v>
      </c>
    </row>
    <row r="192" spans="1:8">
      <c r="A192" s="314"/>
      <c r="B192" s="313" t="s">
        <v>57</v>
      </c>
      <c r="C192" s="76" t="s">
        <v>55</v>
      </c>
      <c r="D192" s="120">
        <v>0.58176100628930805</v>
      </c>
      <c r="E192" s="112">
        <v>2.0332626673607201</v>
      </c>
      <c r="F192" s="42"/>
      <c r="G192" s="109">
        <v>-9.2300916357945209</v>
      </c>
      <c r="H192" s="121">
        <v>10.393613648373099</v>
      </c>
    </row>
    <row r="193" spans="1:8">
      <c r="A193" s="314"/>
      <c r="B193" s="313"/>
      <c r="C193" s="76" t="s">
        <v>56</v>
      </c>
      <c r="D193" s="120">
        <v>0.40094339622641401</v>
      </c>
      <c r="E193" s="112">
        <v>2.0826409988414998</v>
      </c>
      <c r="F193" s="42"/>
      <c r="G193" s="109">
        <v>-9.6491927298257192</v>
      </c>
      <c r="H193" s="121">
        <v>10.4510795222785</v>
      </c>
    </row>
    <row r="194" spans="1:8">
      <c r="A194" s="314"/>
      <c r="B194" s="313"/>
      <c r="C194" s="76" t="s">
        <v>58</v>
      </c>
      <c r="D194" s="122">
        <v>1.54088050314465</v>
      </c>
      <c r="E194" s="112">
        <v>2.0611982191046501</v>
      </c>
      <c r="F194" s="42"/>
      <c r="G194" s="109">
        <v>-8.4057798652535691</v>
      </c>
      <c r="H194" s="121">
        <v>11.487540871542899</v>
      </c>
    </row>
    <row r="195" spans="1:8">
      <c r="A195" s="314"/>
      <c r="B195" s="313" t="s">
        <v>58</v>
      </c>
      <c r="C195" s="76" t="s">
        <v>55</v>
      </c>
      <c r="D195" s="120">
        <v>-0.95911949685534503</v>
      </c>
      <c r="E195" s="110">
        <v>0.44263170629746101</v>
      </c>
      <c r="F195" s="42"/>
      <c r="G195" s="109">
        <v>-3.0951136045631902</v>
      </c>
      <c r="H195" s="121">
        <v>1.1768746108524999</v>
      </c>
    </row>
    <row r="196" spans="1:8">
      <c r="A196" s="314"/>
      <c r="B196" s="313"/>
      <c r="C196" s="76" t="s">
        <v>56</v>
      </c>
      <c r="D196" s="122">
        <v>-1.13993710691824</v>
      </c>
      <c r="E196" s="110">
        <v>0.63179053727679302</v>
      </c>
      <c r="F196" s="42"/>
      <c r="G196" s="109">
        <v>-4.1887491231588898</v>
      </c>
      <c r="H196" s="121">
        <v>1.90887490932241</v>
      </c>
    </row>
    <row r="197" spans="1:8">
      <c r="A197" s="314"/>
      <c r="B197" s="313"/>
      <c r="C197" s="76" t="s">
        <v>57</v>
      </c>
      <c r="D197" s="122">
        <v>-1.54088050314465</v>
      </c>
      <c r="E197" s="112">
        <v>2.0611982191046501</v>
      </c>
      <c r="F197" s="42"/>
      <c r="G197" s="109">
        <v>-11.487540871542899</v>
      </c>
      <c r="H197" s="121">
        <v>8.4057798652535691</v>
      </c>
    </row>
    <row r="198" spans="1:8" ht="15.75" customHeight="1">
      <c r="A198" s="315" t="s">
        <v>147</v>
      </c>
      <c r="B198" s="79" t="s">
        <v>55</v>
      </c>
      <c r="C198" s="76" t="s">
        <v>58</v>
      </c>
      <c r="D198" s="120">
        <v>0.95911949685534503</v>
      </c>
      <c r="E198" s="112">
        <v>1.50554248652692</v>
      </c>
      <c r="F198" s="60">
        <v>0.86009809372772905</v>
      </c>
      <c r="G198" s="109">
        <v>-3.0800650721687002</v>
      </c>
      <c r="H198" s="121">
        <v>4.99830406587939</v>
      </c>
    </row>
    <row r="199" spans="1:8">
      <c r="A199" s="315"/>
      <c r="B199" s="79" t="s">
        <v>56</v>
      </c>
      <c r="C199" s="76" t="s">
        <v>58</v>
      </c>
      <c r="D199" s="122">
        <v>1.13993710691824</v>
      </c>
      <c r="E199" s="112">
        <v>1.50554248652692</v>
      </c>
      <c r="F199" s="60">
        <v>0.79232552000732404</v>
      </c>
      <c r="G199" s="109">
        <v>-2.89924746210581</v>
      </c>
      <c r="H199" s="121">
        <v>5.1791216759422802</v>
      </c>
    </row>
    <row r="200" spans="1:8">
      <c r="A200" s="315"/>
      <c r="B200" s="84" t="s">
        <v>57</v>
      </c>
      <c r="C200" s="85" t="s">
        <v>58</v>
      </c>
      <c r="D200" s="124">
        <v>1.54088050314465</v>
      </c>
      <c r="E200" s="125">
        <v>1.50554248652692</v>
      </c>
      <c r="F200" s="87">
        <v>0.62252491970425505</v>
      </c>
      <c r="G200" s="126">
        <v>-2.49830406587939</v>
      </c>
      <c r="H200" s="127">
        <v>5.5800650721686997</v>
      </c>
    </row>
    <row r="201" spans="1:8" ht="15.75" customHeight="1">
      <c r="A201" s="307" t="s">
        <v>148</v>
      </c>
      <c r="B201" s="307"/>
      <c r="C201" s="307"/>
      <c r="D201" s="307"/>
      <c r="E201" s="307"/>
      <c r="F201" s="307"/>
      <c r="G201" s="307"/>
      <c r="H201" s="307"/>
    </row>
    <row r="204" spans="1:8" ht="18">
      <c r="A204" s="13" t="s">
        <v>104</v>
      </c>
    </row>
    <row r="206" spans="1:8" ht="15.75" customHeight="1">
      <c r="A206" s="295" t="s">
        <v>149</v>
      </c>
      <c r="B206" s="295"/>
      <c r="C206" s="295"/>
      <c r="D206" s="295"/>
    </row>
    <row r="207" spans="1:8" ht="23.25" customHeight="1">
      <c r="A207" s="300" t="s">
        <v>150</v>
      </c>
      <c r="B207" s="300"/>
      <c r="C207" s="301" t="s">
        <v>45</v>
      </c>
      <c r="D207" s="71" t="s">
        <v>106</v>
      </c>
    </row>
    <row r="208" spans="1:8">
      <c r="A208" s="300"/>
      <c r="B208" s="300"/>
      <c r="C208" s="301"/>
      <c r="D208" s="90" t="s">
        <v>107</v>
      </c>
    </row>
    <row r="209" spans="1:4" ht="15.75" customHeight="1">
      <c r="A209" s="311" t="s">
        <v>109</v>
      </c>
      <c r="B209" s="73" t="s">
        <v>58</v>
      </c>
      <c r="C209" s="31">
        <v>4</v>
      </c>
      <c r="D209" s="119">
        <v>4.4418238993710704</v>
      </c>
    </row>
    <row r="210" spans="1:4">
      <c r="A210" s="311"/>
      <c r="B210" s="76" t="s">
        <v>55</v>
      </c>
      <c r="C210" s="36">
        <v>4</v>
      </c>
      <c r="D210" s="121">
        <v>5.4009433962264097</v>
      </c>
    </row>
    <row r="211" spans="1:4">
      <c r="A211" s="311"/>
      <c r="B211" s="76" t="s">
        <v>56</v>
      </c>
      <c r="C211" s="36">
        <v>4</v>
      </c>
      <c r="D211" s="121">
        <v>5.5817610062893097</v>
      </c>
    </row>
    <row r="212" spans="1:4">
      <c r="A212" s="311"/>
      <c r="B212" s="76" t="s">
        <v>57</v>
      </c>
      <c r="C212" s="36">
        <v>4</v>
      </c>
      <c r="D212" s="121">
        <v>5.9827044025157203</v>
      </c>
    </row>
    <row r="213" spans="1:4">
      <c r="A213" s="311"/>
      <c r="B213" s="18" t="s">
        <v>67</v>
      </c>
      <c r="C213" s="41"/>
      <c r="D213" s="91">
        <v>0.73939469107058597</v>
      </c>
    </row>
    <row r="214" spans="1:4" ht="15.75" customHeight="1">
      <c r="A214" s="314" t="s">
        <v>110</v>
      </c>
      <c r="B214" s="76" t="s">
        <v>58</v>
      </c>
      <c r="C214" s="36">
        <v>4</v>
      </c>
      <c r="D214" s="121">
        <v>4.4418238993710704</v>
      </c>
    </row>
    <row r="215" spans="1:4">
      <c r="A215" s="314"/>
      <c r="B215" s="76" t="s">
        <v>55</v>
      </c>
      <c r="C215" s="36">
        <v>4</v>
      </c>
      <c r="D215" s="121">
        <v>5.4009433962264097</v>
      </c>
    </row>
    <row r="216" spans="1:4">
      <c r="A216" s="314"/>
      <c r="B216" s="76" t="s">
        <v>56</v>
      </c>
      <c r="C216" s="36">
        <v>4</v>
      </c>
      <c r="D216" s="121">
        <v>5.5817610062893097</v>
      </c>
    </row>
    <row r="217" spans="1:4">
      <c r="A217" s="314"/>
      <c r="B217" s="76" t="s">
        <v>57</v>
      </c>
      <c r="C217" s="36">
        <v>4</v>
      </c>
      <c r="D217" s="121">
        <v>5.9827044025157203</v>
      </c>
    </row>
    <row r="218" spans="1:4">
      <c r="A218" s="314"/>
      <c r="B218" s="18" t="s">
        <v>67</v>
      </c>
      <c r="C218" s="41"/>
      <c r="D218" s="91">
        <v>0.73939469107058597</v>
      </c>
    </row>
    <row r="219" spans="1:4" ht="15.75" customHeight="1">
      <c r="A219" s="314" t="s">
        <v>111</v>
      </c>
      <c r="B219" s="76" t="s">
        <v>58</v>
      </c>
      <c r="C219" s="36">
        <v>4</v>
      </c>
      <c r="D219" s="121">
        <v>4.4418238993710704</v>
      </c>
    </row>
    <row r="220" spans="1:4">
      <c r="A220" s="314"/>
      <c r="B220" s="76" t="s">
        <v>55</v>
      </c>
      <c r="C220" s="36">
        <v>4</v>
      </c>
      <c r="D220" s="121">
        <v>5.4009433962264097</v>
      </c>
    </row>
    <row r="221" spans="1:4">
      <c r="A221" s="314"/>
      <c r="B221" s="76" t="s">
        <v>56</v>
      </c>
      <c r="C221" s="36">
        <v>4</v>
      </c>
      <c r="D221" s="121">
        <v>5.5817610062893097</v>
      </c>
    </row>
    <row r="222" spans="1:4">
      <c r="A222" s="314"/>
      <c r="B222" s="76" t="s">
        <v>57</v>
      </c>
      <c r="C222" s="36">
        <v>4</v>
      </c>
      <c r="D222" s="121">
        <v>5.9827044025157203</v>
      </c>
    </row>
    <row r="223" spans="1:4" ht="15.75" customHeight="1">
      <c r="A223" s="314" t="s">
        <v>112</v>
      </c>
      <c r="B223" s="76" t="s">
        <v>58</v>
      </c>
      <c r="C223" s="36">
        <v>4</v>
      </c>
      <c r="D223" s="121">
        <v>4.4418238993710704</v>
      </c>
    </row>
    <row r="224" spans="1:4">
      <c r="A224" s="314"/>
      <c r="B224" s="76" t="s">
        <v>55</v>
      </c>
      <c r="C224" s="36">
        <v>4</v>
      </c>
      <c r="D224" s="121">
        <v>5.4009433962264097</v>
      </c>
    </row>
    <row r="225" spans="1:4">
      <c r="A225" s="314"/>
      <c r="B225" s="76" t="s">
        <v>56</v>
      </c>
      <c r="C225" s="36">
        <v>4</v>
      </c>
      <c r="D225" s="121">
        <v>5.5817610062893097</v>
      </c>
    </row>
    <row r="226" spans="1:4">
      <c r="A226" s="314"/>
      <c r="B226" s="76" t="s">
        <v>57</v>
      </c>
      <c r="C226" s="36">
        <v>4</v>
      </c>
      <c r="D226" s="121">
        <v>5.9827044025157203</v>
      </c>
    </row>
    <row r="227" spans="1:4">
      <c r="A227" s="314"/>
      <c r="B227" s="18" t="s">
        <v>67</v>
      </c>
      <c r="C227" s="41"/>
      <c r="D227" s="91">
        <v>0.36125464798780299</v>
      </c>
    </row>
    <row r="228" spans="1:4" ht="15.75" customHeight="1">
      <c r="A228" s="314" t="s">
        <v>113</v>
      </c>
      <c r="B228" s="76" t="s">
        <v>58</v>
      </c>
      <c r="C228" s="36">
        <v>4</v>
      </c>
      <c r="D228" s="121">
        <v>4.4418238993710704</v>
      </c>
    </row>
    <row r="229" spans="1:4">
      <c r="A229" s="314"/>
      <c r="B229" s="76" t="s">
        <v>55</v>
      </c>
      <c r="C229" s="36">
        <v>4</v>
      </c>
      <c r="D229" s="121">
        <v>5.4009433962264097</v>
      </c>
    </row>
    <row r="230" spans="1:4">
      <c r="A230" s="314"/>
      <c r="B230" s="76" t="s">
        <v>56</v>
      </c>
      <c r="C230" s="36">
        <v>4</v>
      </c>
      <c r="D230" s="121">
        <v>5.5817610062893097</v>
      </c>
    </row>
    <row r="231" spans="1:4">
      <c r="A231" s="314"/>
      <c r="B231" s="76" t="s">
        <v>57</v>
      </c>
      <c r="C231" s="36">
        <v>4</v>
      </c>
      <c r="D231" s="121">
        <v>5.9827044025157203</v>
      </c>
    </row>
    <row r="232" spans="1:4">
      <c r="A232" s="314"/>
      <c r="B232" s="18" t="s">
        <v>67</v>
      </c>
      <c r="C232" s="41"/>
      <c r="D232" s="91">
        <v>0.79050195957088498</v>
      </c>
    </row>
    <row r="233" spans="1:4" ht="15.75" customHeight="1">
      <c r="A233" s="314" t="s">
        <v>114</v>
      </c>
      <c r="B233" s="76" t="s">
        <v>58</v>
      </c>
      <c r="C233" s="36">
        <v>4</v>
      </c>
      <c r="D233" s="121">
        <v>4.4418238993710704</v>
      </c>
    </row>
    <row r="234" spans="1:4">
      <c r="A234" s="314"/>
      <c r="B234" s="76" t="s">
        <v>55</v>
      </c>
      <c r="C234" s="36">
        <v>4</v>
      </c>
      <c r="D234" s="121">
        <v>5.4009433962264097</v>
      </c>
    </row>
    <row r="235" spans="1:4">
      <c r="A235" s="314"/>
      <c r="B235" s="76" t="s">
        <v>56</v>
      </c>
      <c r="C235" s="36">
        <v>4</v>
      </c>
      <c r="D235" s="121">
        <v>5.5817610062893097</v>
      </c>
    </row>
    <row r="236" spans="1:4">
      <c r="A236" s="314"/>
      <c r="B236" s="76" t="s">
        <v>57</v>
      </c>
      <c r="C236" s="36">
        <v>4</v>
      </c>
      <c r="D236" s="121">
        <v>5.9827044025157203</v>
      </c>
    </row>
    <row r="237" spans="1:4">
      <c r="A237" s="314"/>
      <c r="B237" s="18" t="s">
        <v>67</v>
      </c>
      <c r="C237" s="41"/>
      <c r="D237" s="91">
        <v>0.87670266658268803</v>
      </c>
    </row>
    <row r="238" spans="1:4" ht="15.75" customHeight="1">
      <c r="A238" s="314" t="s">
        <v>115</v>
      </c>
      <c r="B238" s="76" t="s">
        <v>58</v>
      </c>
      <c r="C238" s="36">
        <v>4</v>
      </c>
      <c r="D238" s="121">
        <v>4.4418238993710704</v>
      </c>
    </row>
    <row r="239" spans="1:4">
      <c r="A239" s="314"/>
      <c r="B239" s="76" t="s">
        <v>55</v>
      </c>
      <c r="C239" s="36">
        <v>4</v>
      </c>
      <c r="D239" s="121">
        <v>5.4009433962264097</v>
      </c>
    </row>
    <row r="240" spans="1:4">
      <c r="A240" s="314"/>
      <c r="B240" s="76" t="s">
        <v>56</v>
      </c>
      <c r="C240" s="36">
        <v>4</v>
      </c>
      <c r="D240" s="121">
        <v>5.5817610062893097</v>
      </c>
    </row>
    <row r="241" spans="1:4">
      <c r="A241" s="314"/>
      <c r="B241" s="76" t="s">
        <v>57</v>
      </c>
      <c r="C241" s="36">
        <v>4</v>
      </c>
      <c r="D241" s="121">
        <v>5.9827044025157203</v>
      </c>
    </row>
    <row r="242" spans="1:4">
      <c r="A242" s="314"/>
      <c r="B242" s="18" t="s">
        <v>67</v>
      </c>
      <c r="C242" s="41"/>
      <c r="D242" s="91">
        <v>0.77135813231292805</v>
      </c>
    </row>
    <row r="243" spans="1:4" ht="15.75" customHeight="1">
      <c r="A243" s="314" t="s">
        <v>116</v>
      </c>
      <c r="B243" s="76" t="s">
        <v>58</v>
      </c>
      <c r="C243" s="36">
        <v>4</v>
      </c>
      <c r="D243" s="121">
        <v>4.4418238993710704</v>
      </c>
    </row>
    <row r="244" spans="1:4">
      <c r="A244" s="314"/>
      <c r="B244" s="76" t="s">
        <v>55</v>
      </c>
      <c r="C244" s="36">
        <v>4</v>
      </c>
      <c r="D244" s="121">
        <v>5.4009433962264097</v>
      </c>
    </row>
    <row r="245" spans="1:4">
      <c r="A245" s="314"/>
      <c r="B245" s="76" t="s">
        <v>56</v>
      </c>
      <c r="C245" s="36">
        <v>4</v>
      </c>
      <c r="D245" s="121">
        <v>5.5817610062893097</v>
      </c>
    </row>
    <row r="246" spans="1:4">
      <c r="A246" s="314"/>
      <c r="B246" s="76" t="s">
        <v>57</v>
      </c>
      <c r="C246" s="36">
        <v>4</v>
      </c>
      <c r="D246" s="121">
        <v>5.9827044025157203</v>
      </c>
    </row>
    <row r="247" spans="1:4">
      <c r="A247" s="314"/>
      <c r="B247" s="18" t="s">
        <v>67</v>
      </c>
      <c r="C247" s="41"/>
      <c r="D247" s="91">
        <v>0.73939469107058597</v>
      </c>
    </row>
    <row r="248" spans="1:4" ht="15.75" customHeight="1">
      <c r="A248" s="315" t="s">
        <v>117</v>
      </c>
      <c r="B248" s="76" t="s">
        <v>58</v>
      </c>
      <c r="C248" s="36">
        <v>4</v>
      </c>
      <c r="D248" s="121">
        <v>4.4418238993710704</v>
      </c>
    </row>
    <row r="249" spans="1:4">
      <c r="A249" s="315"/>
      <c r="B249" s="76" t="s">
        <v>55</v>
      </c>
      <c r="C249" s="36">
        <v>4</v>
      </c>
      <c r="D249" s="121">
        <v>5.4009433962264097</v>
      </c>
    </row>
    <row r="250" spans="1:4">
      <c r="A250" s="315"/>
      <c r="B250" s="76" t="s">
        <v>56</v>
      </c>
      <c r="C250" s="36">
        <v>4</v>
      </c>
      <c r="D250" s="121">
        <v>5.5817610062893097</v>
      </c>
    </row>
    <row r="251" spans="1:4">
      <c r="A251" s="315"/>
      <c r="B251" s="76" t="s">
        <v>57</v>
      </c>
      <c r="C251" s="36">
        <v>4</v>
      </c>
      <c r="D251" s="121">
        <v>5.9827044025157203</v>
      </c>
    </row>
    <row r="252" spans="1:4">
      <c r="A252" s="315"/>
      <c r="B252" s="22" t="s">
        <v>67</v>
      </c>
      <c r="C252" s="43"/>
      <c r="D252" s="70">
        <v>0.87670266658268803</v>
      </c>
    </row>
    <row r="253" spans="1:4" ht="15.75" customHeight="1">
      <c r="A253" s="316" t="s">
        <v>119</v>
      </c>
      <c r="B253" s="316"/>
      <c r="C253" s="316"/>
      <c r="D253" s="316"/>
    </row>
    <row r="254" spans="1:4" ht="15.75" customHeight="1">
      <c r="A254" s="307" t="s">
        <v>120</v>
      </c>
      <c r="B254" s="307"/>
      <c r="C254" s="307"/>
      <c r="D254" s="307"/>
    </row>
    <row r="257" spans="1:1" ht="18">
      <c r="A257" s="13" t="s">
        <v>122</v>
      </c>
    </row>
  </sheetData>
  <mergeCells count="105">
    <mergeCell ref="A228:A232"/>
    <mergeCell ref="A233:A237"/>
    <mergeCell ref="A238:A242"/>
    <mergeCell ref="A243:A247"/>
    <mergeCell ref="A248:A252"/>
    <mergeCell ref="A253:D253"/>
    <mergeCell ref="A254:D254"/>
    <mergeCell ref="A198:A200"/>
    <mergeCell ref="A201:H201"/>
    <mergeCell ref="A206:D206"/>
    <mergeCell ref="A207:B208"/>
    <mergeCell ref="C207:C208"/>
    <mergeCell ref="A209:A213"/>
    <mergeCell ref="A214:A218"/>
    <mergeCell ref="A219:A222"/>
    <mergeCell ref="A223:A227"/>
    <mergeCell ref="A174:A185"/>
    <mergeCell ref="B174:B176"/>
    <mergeCell ref="B177:B179"/>
    <mergeCell ref="B180:B182"/>
    <mergeCell ref="B183:B185"/>
    <mergeCell ref="A186:A197"/>
    <mergeCell ref="B186:B188"/>
    <mergeCell ref="B189:B191"/>
    <mergeCell ref="B192:B194"/>
    <mergeCell ref="B195:B197"/>
    <mergeCell ref="A150:A161"/>
    <mergeCell ref="B150:B152"/>
    <mergeCell ref="B153:B155"/>
    <mergeCell ref="B156:B158"/>
    <mergeCell ref="B159:B161"/>
    <mergeCell ref="A162:A173"/>
    <mergeCell ref="B162:B164"/>
    <mergeCell ref="B165:B167"/>
    <mergeCell ref="B168:B170"/>
    <mergeCell ref="B171:B173"/>
    <mergeCell ref="A126:A137"/>
    <mergeCell ref="B126:B128"/>
    <mergeCell ref="B129:B131"/>
    <mergeCell ref="B132:B134"/>
    <mergeCell ref="B135:B137"/>
    <mergeCell ref="A138:A149"/>
    <mergeCell ref="B138:B140"/>
    <mergeCell ref="B141:B143"/>
    <mergeCell ref="B144:B146"/>
    <mergeCell ref="B147:B149"/>
    <mergeCell ref="A102:A113"/>
    <mergeCell ref="B102:B104"/>
    <mergeCell ref="B105:B107"/>
    <mergeCell ref="B108:B110"/>
    <mergeCell ref="B111:B113"/>
    <mergeCell ref="A114:A125"/>
    <mergeCell ref="B114:B116"/>
    <mergeCell ref="B117:B119"/>
    <mergeCell ref="B120:B122"/>
    <mergeCell ref="B123:B125"/>
    <mergeCell ref="A78:A89"/>
    <mergeCell ref="B78:B80"/>
    <mergeCell ref="B81:B83"/>
    <mergeCell ref="B84:B86"/>
    <mergeCell ref="B87:B89"/>
    <mergeCell ref="A90:A101"/>
    <mergeCell ref="B90:B92"/>
    <mergeCell ref="B93:B95"/>
    <mergeCell ref="B96:B98"/>
    <mergeCell ref="B99:B101"/>
    <mergeCell ref="A52:E52"/>
    <mergeCell ref="A57:E57"/>
    <mergeCell ref="A62:H62"/>
    <mergeCell ref="A64:C65"/>
    <mergeCell ref="D64:D65"/>
    <mergeCell ref="E64:E65"/>
    <mergeCell ref="F64:F65"/>
    <mergeCell ref="G64:H64"/>
    <mergeCell ref="A66:A77"/>
    <mergeCell ref="B66:B68"/>
    <mergeCell ref="B69:B71"/>
    <mergeCell ref="B72:B74"/>
    <mergeCell ref="B75:B77"/>
    <mergeCell ref="A31:B31"/>
    <mergeCell ref="A32:B32"/>
    <mergeCell ref="A33:B33"/>
    <mergeCell ref="A34:B34"/>
    <mergeCell ref="A35:B35"/>
    <mergeCell ref="A36:A37"/>
    <mergeCell ref="A38:K38"/>
    <mergeCell ref="A40:D40"/>
    <mergeCell ref="A45:F45"/>
    <mergeCell ref="A10:C10"/>
    <mergeCell ref="A11:B11"/>
    <mergeCell ref="A12:B12"/>
    <mergeCell ref="A13:A17"/>
    <mergeCell ref="A18:A19"/>
    <mergeCell ref="A20:B20"/>
    <mergeCell ref="A21:A22"/>
    <mergeCell ref="A27:K27"/>
    <mergeCell ref="A29:B30"/>
    <mergeCell ref="C29:C30"/>
    <mergeCell ref="D29:D30"/>
    <mergeCell ref="E29:E30"/>
    <mergeCell ref="F29:F30"/>
    <mergeCell ref="G29:H29"/>
    <mergeCell ref="I29:I30"/>
    <mergeCell ref="J29:J30"/>
    <mergeCell ref="K29:K30"/>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13" zoomScaleNormal="100" workbookViewId="0">
      <selection activeCell="N19" sqref="N19:N34"/>
    </sheetView>
  </sheetViews>
  <sheetFormatPr defaultRowHeight="14.25"/>
  <cols>
    <col min="1" max="1" width="20.75" customWidth="1"/>
    <col min="2" max="2" width="8.625" customWidth="1"/>
    <col min="3" max="3" width="11.625" customWidth="1"/>
    <col min="4" max="5" width="18.625" customWidth="1"/>
    <col min="6" max="6" width="16.875" customWidth="1"/>
    <col min="7" max="7" width="15.25" customWidth="1"/>
    <col min="8" max="8" width="10.5" customWidth="1"/>
    <col min="9" max="1026" width="8.625" customWidth="1"/>
  </cols>
  <sheetData>
    <row r="1" spans="1:7">
      <c r="A1" s="324" t="s">
        <v>123</v>
      </c>
      <c r="B1" s="324"/>
      <c r="D1" s="324" t="s">
        <v>123</v>
      </c>
      <c r="E1" s="324"/>
      <c r="F1" s="324"/>
    </row>
    <row r="2" spans="1:7">
      <c r="A2" s="128" t="s">
        <v>151</v>
      </c>
      <c r="B2" s="129" t="s">
        <v>152</v>
      </c>
      <c r="D2" s="128" t="s">
        <v>151</v>
      </c>
      <c r="E2" s="128"/>
      <c r="F2" s="129" t="s">
        <v>152</v>
      </c>
      <c r="G2" s="129" t="s">
        <v>152</v>
      </c>
    </row>
    <row r="3" spans="1:7">
      <c r="A3">
        <v>0</v>
      </c>
      <c r="B3">
        <v>0</v>
      </c>
      <c r="D3">
        <v>0</v>
      </c>
      <c r="F3">
        <f t="shared" ref="F3:F8" si="0">G3-0.064</f>
        <v>0</v>
      </c>
      <c r="G3">
        <v>6.4000000000000001E-2</v>
      </c>
    </row>
    <row r="4" spans="1:7">
      <c r="A4">
        <v>2</v>
      </c>
      <c r="B4">
        <v>7.4999999999999997E-2</v>
      </c>
      <c r="D4">
        <v>2</v>
      </c>
      <c r="F4">
        <f t="shared" si="0"/>
        <v>7.5000000000000011E-2</v>
      </c>
      <c r="G4">
        <v>0.13900000000000001</v>
      </c>
    </row>
    <row r="5" spans="1:7">
      <c r="A5">
        <v>4</v>
      </c>
      <c r="B5">
        <v>0.186</v>
      </c>
      <c r="D5">
        <v>4</v>
      </c>
      <c r="F5">
        <f t="shared" si="0"/>
        <v>0.185</v>
      </c>
      <c r="G5">
        <v>0.249</v>
      </c>
    </row>
    <row r="6" spans="1:7">
      <c r="A6">
        <v>6</v>
      </c>
      <c r="B6">
        <v>0.30399999999999999</v>
      </c>
      <c r="D6">
        <v>6</v>
      </c>
      <c r="F6">
        <f t="shared" si="0"/>
        <v>0.30299999999999999</v>
      </c>
      <c r="G6">
        <v>0.36699999999999999</v>
      </c>
    </row>
    <row r="7" spans="1:7">
      <c r="A7">
        <v>8</v>
      </c>
      <c r="B7">
        <v>0.36599999999999999</v>
      </c>
      <c r="D7">
        <v>8</v>
      </c>
      <c r="F7">
        <f t="shared" si="0"/>
        <v>0.375</v>
      </c>
      <c r="G7">
        <v>0.439</v>
      </c>
    </row>
    <row r="8" spans="1:7">
      <c r="A8">
        <v>10</v>
      </c>
      <c r="B8">
        <v>0.439</v>
      </c>
      <c r="D8">
        <v>10</v>
      </c>
      <c r="F8">
        <f t="shared" si="0"/>
        <v>0.438</v>
      </c>
      <c r="G8">
        <v>0.502</v>
      </c>
    </row>
    <row r="12" spans="1:7">
      <c r="A12" s="9" t="s">
        <v>153</v>
      </c>
    </row>
    <row r="13" spans="1:7">
      <c r="A13" s="130">
        <v>4.5854545454546002E-2</v>
      </c>
    </row>
    <row r="14" spans="1:7">
      <c r="A14">
        <v>0.99666612345183803</v>
      </c>
    </row>
    <row r="17" spans="1:14">
      <c r="A17" s="291" t="s">
        <v>154</v>
      </c>
      <c r="B17" s="291"/>
      <c r="C17" s="291"/>
      <c r="D17" s="131"/>
      <c r="E17" s="326" t="s">
        <v>284</v>
      </c>
      <c r="F17" s="325" t="s">
        <v>155</v>
      </c>
      <c r="G17" s="325" t="s">
        <v>156</v>
      </c>
      <c r="H17" s="325" t="s">
        <v>157</v>
      </c>
      <c r="I17" s="325" t="s">
        <v>158</v>
      </c>
      <c r="J17" s="325" t="s">
        <v>9</v>
      </c>
      <c r="K17" s="327" t="s">
        <v>159</v>
      </c>
      <c r="L17" s="328" t="s">
        <v>160</v>
      </c>
    </row>
    <row r="18" spans="1:14">
      <c r="A18" s="2" t="s">
        <v>3</v>
      </c>
      <c r="B18" s="3" t="s">
        <v>4</v>
      </c>
      <c r="C18" s="4" t="s">
        <v>5</v>
      </c>
      <c r="D18" s="132" t="s">
        <v>161</v>
      </c>
      <c r="E18" s="326"/>
      <c r="F18" s="325"/>
      <c r="G18" s="325"/>
      <c r="H18" s="325"/>
      <c r="I18" s="325"/>
      <c r="J18" s="325"/>
      <c r="K18" s="327"/>
      <c r="L18" s="328"/>
    </row>
    <row r="19" spans="1:14">
      <c r="A19" s="294">
        <v>0</v>
      </c>
      <c r="B19" s="5">
        <v>1</v>
      </c>
      <c r="C19" s="5">
        <v>8.8999999999999996E-2</v>
      </c>
      <c r="D19" s="132">
        <f t="shared" ref="D19:D34" si="1">C19/0.045854545454546</f>
        <v>1.9409199048374073</v>
      </c>
      <c r="E19" s="132">
        <v>20</v>
      </c>
      <c r="F19">
        <v>5</v>
      </c>
      <c r="G19" s="133">
        <v>0.3</v>
      </c>
      <c r="H19">
        <f>D19*F19*E19/G19</f>
        <v>646.97330161246919</v>
      </c>
      <c r="I19" s="134">
        <f t="shared" ref="I19:I34" si="2">H19/1000</f>
        <v>0.64697330161246913</v>
      </c>
      <c r="J19" s="294">
        <f>STDEV(I19:I22)</f>
        <v>0.20104969307607465</v>
      </c>
      <c r="K19" s="327">
        <f>STDEV(I20:I22)</f>
        <v>0.11424700641059803</v>
      </c>
      <c r="L19" s="327">
        <f t="shared" ref="L19:L34" si="3">K19/SQRT(3)</f>
        <v>6.5960539905267679E-2</v>
      </c>
      <c r="M19">
        <v>6.5960539905267679E-2</v>
      </c>
      <c r="N19">
        <f>M19/I19</f>
        <v>0.10195249130199412</v>
      </c>
    </row>
    <row r="20" spans="1:14">
      <c r="A20" s="294"/>
      <c r="B20" s="5">
        <v>2</v>
      </c>
      <c r="C20" s="5">
        <v>0.155</v>
      </c>
      <c r="D20" s="132">
        <f t="shared" si="1"/>
        <v>3.3802537668516646</v>
      </c>
      <c r="E20" s="132">
        <v>20</v>
      </c>
      <c r="F20">
        <v>5</v>
      </c>
      <c r="G20" s="133">
        <v>0.3</v>
      </c>
      <c r="H20">
        <f t="shared" ref="H20:H34" si="4">D20*F20*E20/G20</f>
        <v>1126.7512556172219</v>
      </c>
      <c r="I20" s="135">
        <f t="shared" si="2"/>
        <v>1.1267512556172219</v>
      </c>
      <c r="J20" s="294"/>
      <c r="K20" s="327"/>
      <c r="L20" s="327">
        <f t="shared" si="3"/>
        <v>0</v>
      </c>
      <c r="M20">
        <v>6.5960539905267679E-2</v>
      </c>
      <c r="N20">
        <f t="shared" ref="N20:N34" si="5">M20/I20</f>
        <v>5.8540462747596604E-2</v>
      </c>
    </row>
    <row r="21" spans="1:14">
      <c r="A21" s="294"/>
      <c r="B21" s="5">
        <v>3</v>
      </c>
      <c r="C21" s="5">
        <v>0.124</v>
      </c>
      <c r="D21" s="132">
        <f t="shared" si="1"/>
        <v>2.7042030134813317</v>
      </c>
      <c r="E21" s="132">
        <v>20</v>
      </c>
      <c r="F21">
        <v>5</v>
      </c>
      <c r="G21" s="133">
        <v>0.3</v>
      </c>
      <c r="H21">
        <f t="shared" si="4"/>
        <v>901.40100449377735</v>
      </c>
      <c r="I21" s="135">
        <f t="shared" si="2"/>
        <v>0.90140100449377736</v>
      </c>
      <c r="J21" s="294"/>
      <c r="K21" s="327"/>
      <c r="L21" s="327">
        <f t="shared" si="3"/>
        <v>0</v>
      </c>
      <c r="M21">
        <v>6.5960539905267679E-2</v>
      </c>
      <c r="N21">
        <f t="shared" si="5"/>
        <v>7.3175578434495764E-2</v>
      </c>
    </row>
    <row r="22" spans="1:14">
      <c r="A22" s="294"/>
      <c r="B22" s="5">
        <v>4</v>
      </c>
      <c r="C22" s="5">
        <v>0.13500000000000001</v>
      </c>
      <c r="D22" s="132">
        <f t="shared" si="1"/>
        <v>2.9440919904837082</v>
      </c>
      <c r="E22" s="132">
        <v>20</v>
      </c>
      <c r="F22">
        <v>5</v>
      </c>
      <c r="G22" s="133">
        <v>0.3</v>
      </c>
      <c r="H22">
        <f t="shared" si="4"/>
        <v>981.36399682790272</v>
      </c>
      <c r="I22" s="135">
        <f t="shared" si="2"/>
        <v>0.98136399682790276</v>
      </c>
      <c r="J22" s="294"/>
      <c r="K22" s="327"/>
      <c r="L22" s="327">
        <f t="shared" si="3"/>
        <v>0</v>
      </c>
      <c r="M22">
        <v>6.5960539905267679E-2</v>
      </c>
      <c r="N22">
        <f t="shared" si="5"/>
        <v>6.7213123895388707E-2</v>
      </c>
    </row>
    <row r="23" spans="1:14">
      <c r="A23" s="294">
        <v>50</v>
      </c>
      <c r="B23" s="6">
        <v>1</v>
      </c>
      <c r="C23" s="136">
        <v>0.126</v>
      </c>
      <c r="D23" s="132">
        <f t="shared" si="1"/>
        <v>2.7478191911181273</v>
      </c>
      <c r="E23" s="132">
        <v>20</v>
      </c>
      <c r="F23">
        <v>5</v>
      </c>
      <c r="G23" s="133">
        <v>0.3</v>
      </c>
      <c r="H23">
        <f t="shared" si="4"/>
        <v>915.93973037270916</v>
      </c>
      <c r="I23" s="137">
        <f t="shared" si="2"/>
        <v>0.91593973037270915</v>
      </c>
      <c r="J23" s="294">
        <f>STDEV(I23:I25)</f>
        <v>8.0073058445871537E-2</v>
      </c>
      <c r="K23" s="327">
        <f>STDEV(I23:I25)</f>
        <v>8.0073058445871537E-2</v>
      </c>
      <c r="L23" s="327">
        <f t="shared" si="3"/>
        <v>4.6230201848560575E-2</v>
      </c>
      <c r="M23">
        <v>4.6230201848560575E-2</v>
      </c>
      <c r="N23">
        <f t="shared" si="5"/>
        <v>5.0472973619944225E-2</v>
      </c>
    </row>
    <row r="24" spans="1:14">
      <c r="A24" s="294"/>
      <c r="B24" s="6">
        <v>2</v>
      </c>
      <c r="C24" s="136">
        <v>0.11600000000000001</v>
      </c>
      <c r="D24" s="132">
        <f t="shared" si="1"/>
        <v>2.5297383029341494</v>
      </c>
      <c r="E24" s="132">
        <v>20</v>
      </c>
      <c r="F24">
        <v>5</v>
      </c>
      <c r="G24" s="133">
        <v>0.3</v>
      </c>
      <c r="H24">
        <f t="shared" si="4"/>
        <v>843.24610097804975</v>
      </c>
      <c r="I24" s="137">
        <f t="shared" si="2"/>
        <v>0.84324610097804975</v>
      </c>
      <c r="J24" s="294"/>
      <c r="K24" s="327"/>
      <c r="L24" s="327">
        <f t="shared" si="3"/>
        <v>0</v>
      </c>
      <c r="M24">
        <v>4.6230201848560575E-2</v>
      </c>
      <c r="N24">
        <f t="shared" si="5"/>
        <v>5.4824092035456656E-2</v>
      </c>
    </row>
    <row r="25" spans="1:14">
      <c r="A25" s="294"/>
      <c r="B25" s="6">
        <v>3</v>
      </c>
      <c r="C25" s="136">
        <v>0.104</v>
      </c>
      <c r="D25" s="132">
        <f t="shared" si="1"/>
        <v>2.2680412371133749</v>
      </c>
      <c r="E25" s="132">
        <v>20</v>
      </c>
      <c r="F25">
        <v>5</v>
      </c>
      <c r="G25" s="133">
        <v>0.3</v>
      </c>
      <c r="H25">
        <f t="shared" si="4"/>
        <v>756.0137457044583</v>
      </c>
      <c r="I25" s="137">
        <f t="shared" si="2"/>
        <v>0.75601374570445834</v>
      </c>
      <c r="J25" s="294"/>
      <c r="K25" s="327"/>
      <c r="L25" s="327">
        <f t="shared" si="3"/>
        <v>0</v>
      </c>
      <c r="M25">
        <v>4.6230201848560575E-2</v>
      </c>
      <c r="N25">
        <f t="shared" si="5"/>
        <v>6.1149948808778581E-2</v>
      </c>
    </row>
    <row r="26" spans="1:14">
      <c r="A26" s="294"/>
      <c r="B26" s="6">
        <v>4</v>
      </c>
      <c r="C26" s="138" t="s">
        <v>134</v>
      </c>
      <c r="D26" s="132" t="e">
        <f t="shared" si="1"/>
        <v>#VALUE!</v>
      </c>
      <c r="E26" s="132">
        <v>20</v>
      </c>
      <c r="F26">
        <v>5</v>
      </c>
      <c r="G26" s="133">
        <v>0.3</v>
      </c>
      <c r="H26" t="e">
        <f t="shared" si="4"/>
        <v>#VALUE!</v>
      </c>
      <c r="I26" s="100" t="e">
        <f t="shared" si="2"/>
        <v>#VALUE!</v>
      </c>
      <c r="J26" s="294"/>
      <c r="K26" s="327"/>
      <c r="L26" s="327">
        <f t="shared" si="3"/>
        <v>0</v>
      </c>
      <c r="M26">
        <v>4.6230201848560575E-2</v>
      </c>
      <c r="N26" t="e">
        <f t="shared" si="5"/>
        <v>#VALUE!</v>
      </c>
    </row>
    <row r="27" spans="1:14">
      <c r="A27" s="294">
        <v>200</v>
      </c>
      <c r="B27" s="7">
        <v>1</v>
      </c>
      <c r="C27" s="6">
        <v>0.129</v>
      </c>
      <c r="D27" s="132">
        <f t="shared" si="1"/>
        <v>2.8132434575733209</v>
      </c>
      <c r="E27" s="132">
        <v>20</v>
      </c>
      <c r="F27">
        <v>5</v>
      </c>
      <c r="G27" s="133">
        <v>0.3</v>
      </c>
      <c r="H27">
        <f t="shared" si="4"/>
        <v>937.74781919110694</v>
      </c>
      <c r="I27" s="134">
        <f t="shared" si="2"/>
        <v>0.93774781919110695</v>
      </c>
      <c r="J27" s="294">
        <f>STDEV(I27:I30)</f>
        <v>8.4878438086837954E-2</v>
      </c>
      <c r="K27" s="327">
        <f>STDEV(I28:I30)</f>
        <v>5.8306151894737035E-2</v>
      </c>
      <c r="L27" s="327">
        <f t="shared" si="3"/>
        <v>3.3663072491837635E-2</v>
      </c>
      <c r="M27">
        <v>3.3663072491837635E-2</v>
      </c>
      <c r="N27">
        <f t="shared" si="5"/>
        <v>3.5897788086433631E-2</v>
      </c>
    </row>
    <row r="28" spans="1:14">
      <c r="A28" s="294"/>
      <c r="B28" s="7">
        <v>2</v>
      </c>
      <c r="C28" s="6">
        <v>0.156</v>
      </c>
      <c r="D28" s="132">
        <f t="shared" si="1"/>
        <v>3.4020618556700626</v>
      </c>
      <c r="E28" s="132">
        <v>20</v>
      </c>
      <c r="F28">
        <v>5</v>
      </c>
      <c r="G28" s="133">
        <v>0.3</v>
      </c>
      <c r="H28">
        <f t="shared" si="4"/>
        <v>1134.0206185566876</v>
      </c>
      <c r="I28" s="139">
        <f t="shared" si="2"/>
        <v>1.1340206185566877</v>
      </c>
      <c r="J28" s="294"/>
      <c r="K28" s="327"/>
      <c r="L28" s="327">
        <f t="shared" si="3"/>
        <v>0</v>
      </c>
      <c r="M28">
        <v>3.3663072491837635E-2</v>
      </c>
      <c r="N28">
        <f t="shared" si="5"/>
        <v>2.9684709379166264E-2</v>
      </c>
    </row>
    <row r="29" spans="1:14">
      <c r="A29" s="294"/>
      <c r="B29" s="7">
        <v>3</v>
      </c>
      <c r="C29" s="6">
        <v>0.14000000000000001</v>
      </c>
      <c r="D29" s="132">
        <f t="shared" si="1"/>
        <v>3.0531324345756974</v>
      </c>
      <c r="E29" s="132">
        <v>20</v>
      </c>
      <c r="F29">
        <v>5</v>
      </c>
      <c r="G29" s="133">
        <v>0.3</v>
      </c>
      <c r="H29">
        <f t="shared" si="4"/>
        <v>1017.7108115252325</v>
      </c>
      <c r="I29" s="139">
        <f t="shared" si="2"/>
        <v>1.0177108115252325</v>
      </c>
      <c r="J29" s="294"/>
      <c r="K29" s="327"/>
      <c r="L29" s="327">
        <f t="shared" si="3"/>
        <v>0</v>
      </c>
      <c r="M29">
        <v>3.3663072491837635E-2</v>
      </c>
      <c r="N29">
        <f t="shared" si="5"/>
        <v>3.3077247593928126E-2</v>
      </c>
    </row>
    <row r="30" spans="1:14">
      <c r="A30" s="294"/>
      <c r="B30" s="7">
        <v>4</v>
      </c>
      <c r="C30" s="6">
        <v>0.14899999999999999</v>
      </c>
      <c r="D30" s="132">
        <f t="shared" si="1"/>
        <v>3.2494052339412773</v>
      </c>
      <c r="E30" s="132">
        <v>20</v>
      </c>
      <c r="F30">
        <v>5</v>
      </c>
      <c r="G30" s="133">
        <v>0.3</v>
      </c>
      <c r="H30">
        <f t="shared" si="4"/>
        <v>1083.1350779804259</v>
      </c>
      <c r="I30" s="139">
        <f t="shared" si="2"/>
        <v>1.0831350779804259</v>
      </c>
      <c r="J30" s="294"/>
      <c r="K30" s="327"/>
      <c r="L30" s="327">
        <f t="shared" si="3"/>
        <v>0</v>
      </c>
      <c r="M30">
        <v>3.3663072491837635E-2</v>
      </c>
      <c r="N30">
        <f t="shared" si="5"/>
        <v>3.1079293041274752E-2</v>
      </c>
    </row>
    <row r="31" spans="1:14">
      <c r="A31" s="294">
        <v>400</v>
      </c>
      <c r="B31" s="3">
        <v>1</v>
      </c>
      <c r="C31" s="136">
        <v>0.18</v>
      </c>
      <c r="D31" s="132">
        <f t="shared" si="1"/>
        <v>3.9254559873116106</v>
      </c>
      <c r="E31" s="132">
        <v>20</v>
      </c>
      <c r="F31">
        <v>5</v>
      </c>
      <c r="G31" s="133">
        <v>0.3</v>
      </c>
      <c r="H31">
        <f t="shared" si="4"/>
        <v>1308.4853291038703</v>
      </c>
      <c r="I31" s="137">
        <f t="shared" si="2"/>
        <v>1.3084853291038703</v>
      </c>
      <c r="J31" s="294">
        <f>STDEV(I31:I34)</f>
        <v>0.30980196366766749</v>
      </c>
      <c r="K31" s="327">
        <f>STDEV(I31,I33:I34)</f>
        <v>9.8158833424009703E-2</v>
      </c>
      <c r="L31" s="327">
        <f t="shared" si="3"/>
        <v>5.6672028900691639E-2</v>
      </c>
      <c r="M31">
        <v>5.6672028900691639E-2</v>
      </c>
      <c r="N31">
        <f t="shared" si="5"/>
        <v>4.3311168753801824E-2</v>
      </c>
    </row>
    <row r="32" spans="1:14">
      <c r="A32" s="294"/>
      <c r="B32" s="3">
        <v>2</v>
      </c>
      <c r="C32" s="136">
        <v>0.111</v>
      </c>
      <c r="D32" s="132">
        <f t="shared" si="1"/>
        <v>2.4206978588421597</v>
      </c>
      <c r="E32" s="132">
        <v>20</v>
      </c>
      <c r="F32">
        <v>5</v>
      </c>
      <c r="G32" s="133">
        <v>0.3</v>
      </c>
      <c r="H32">
        <f t="shared" si="4"/>
        <v>806.89928628072005</v>
      </c>
      <c r="I32" s="100">
        <f t="shared" si="2"/>
        <v>0.80689928628072005</v>
      </c>
      <c r="J32" s="294"/>
      <c r="K32" s="327"/>
      <c r="L32" s="327">
        <f t="shared" si="3"/>
        <v>0</v>
      </c>
      <c r="M32">
        <v>5.6672028900691639E-2</v>
      </c>
      <c r="N32">
        <f t="shared" si="5"/>
        <v>7.0234327708867811E-2</v>
      </c>
    </row>
    <row r="33" spans="1:14">
      <c r="A33" s="294"/>
      <c r="B33" s="3">
        <v>3</v>
      </c>
      <c r="C33" s="136">
        <v>0.20699999999999999</v>
      </c>
      <c r="D33" s="132">
        <f t="shared" si="1"/>
        <v>4.5142743854083518</v>
      </c>
      <c r="E33" s="132">
        <v>20</v>
      </c>
      <c r="F33">
        <v>5</v>
      </c>
      <c r="G33" s="133">
        <v>0.3</v>
      </c>
      <c r="H33">
        <f t="shared" si="4"/>
        <v>1504.7581284694506</v>
      </c>
      <c r="I33" s="137">
        <f t="shared" si="2"/>
        <v>1.5047581284694507</v>
      </c>
      <c r="J33" s="294"/>
      <c r="K33" s="327"/>
      <c r="L33" s="327">
        <f t="shared" si="3"/>
        <v>0</v>
      </c>
      <c r="M33">
        <v>5.6672028900691639E-2</v>
      </c>
      <c r="N33">
        <f t="shared" si="5"/>
        <v>3.7661885872871149E-2</v>
      </c>
    </row>
    <row r="34" spans="1:14">
      <c r="A34" s="294"/>
      <c r="B34" s="3">
        <v>4</v>
      </c>
      <c r="C34" s="136">
        <v>0.193</v>
      </c>
      <c r="D34" s="132">
        <f t="shared" si="1"/>
        <v>4.2089611419507822</v>
      </c>
      <c r="E34" s="132">
        <v>20</v>
      </c>
      <c r="F34">
        <v>5</v>
      </c>
      <c r="G34" s="133">
        <v>0.3</v>
      </c>
      <c r="H34">
        <f t="shared" si="4"/>
        <v>1402.9870473169274</v>
      </c>
      <c r="I34" s="137">
        <f t="shared" si="2"/>
        <v>1.4029870473169275</v>
      </c>
      <c r="J34" s="294"/>
      <c r="K34" s="327"/>
      <c r="L34" s="327">
        <f t="shared" si="3"/>
        <v>0</v>
      </c>
      <c r="M34">
        <v>5.6672028900691639E-2</v>
      </c>
      <c r="N34">
        <f t="shared" si="5"/>
        <v>4.0393836143442115E-2</v>
      </c>
    </row>
  </sheetData>
  <mergeCells count="27">
    <mergeCell ref="A27:A30"/>
    <mergeCell ref="J27:J30"/>
    <mergeCell ref="K27:K30"/>
    <mergeCell ref="L27:L30"/>
    <mergeCell ref="A31:A34"/>
    <mergeCell ref="J31:J34"/>
    <mergeCell ref="K31:K34"/>
    <mergeCell ref="L31:L34"/>
    <mergeCell ref="A19:A22"/>
    <mergeCell ref="J19:J22"/>
    <mergeCell ref="K19:K22"/>
    <mergeCell ref="L19:L22"/>
    <mergeCell ref="A23:A26"/>
    <mergeCell ref="J23:J26"/>
    <mergeCell ref="K23:K26"/>
    <mergeCell ref="L23:L26"/>
    <mergeCell ref="H17:H18"/>
    <mergeCell ref="I17:I18"/>
    <mergeCell ref="J17:J18"/>
    <mergeCell ref="K17:K18"/>
    <mergeCell ref="L17:L18"/>
    <mergeCell ref="A1:B1"/>
    <mergeCell ref="D1:F1"/>
    <mergeCell ref="A17:C17"/>
    <mergeCell ref="F17:F18"/>
    <mergeCell ref="G17:G18"/>
    <mergeCell ref="E17:E18"/>
  </mergeCells>
  <phoneticPr fontId="16" type="noConversion"/>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7"/>
  <sheetViews>
    <sheetView topLeftCell="A203" zoomScaleNormal="100" workbookViewId="0">
      <selection activeCell="K390" sqref="K390"/>
    </sheetView>
  </sheetViews>
  <sheetFormatPr defaultRowHeight="14.25"/>
  <cols>
    <col min="1" max="1025" width="11" customWidth="1"/>
  </cols>
  <sheetData>
    <row r="1" spans="1:3">
      <c r="A1" s="12" t="s">
        <v>162</v>
      </c>
    </row>
    <row r="2" spans="1:3">
      <c r="A2" s="12" t="s">
        <v>163</v>
      </c>
    </row>
    <row r="3" spans="1:3">
      <c r="A3" s="12" t="s">
        <v>164</v>
      </c>
    </row>
    <row r="4" spans="1:3">
      <c r="A4" s="12" t="s">
        <v>165</v>
      </c>
    </row>
    <row r="5" spans="1:3">
      <c r="A5" s="12" t="s">
        <v>166</v>
      </c>
    </row>
    <row r="8" spans="1:3" ht="19.5">
      <c r="A8" s="140" t="s">
        <v>167</v>
      </c>
    </row>
    <row r="10" spans="1:3" ht="15.75" customHeight="1">
      <c r="A10" s="295" t="s">
        <v>18</v>
      </c>
      <c r="B10" s="295"/>
      <c r="C10" s="295"/>
    </row>
    <row r="11" spans="1:3" ht="15.75" customHeight="1">
      <c r="A11" s="296" t="s">
        <v>19</v>
      </c>
      <c r="B11" s="296"/>
      <c r="C11" s="15" t="s">
        <v>168</v>
      </c>
    </row>
    <row r="12" spans="1:3" ht="15.75" customHeight="1">
      <c r="A12" s="297" t="s">
        <v>21</v>
      </c>
      <c r="B12" s="297"/>
      <c r="C12" s="17"/>
    </row>
    <row r="13" spans="1:3" ht="15.75" customHeight="1">
      <c r="A13" s="298" t="s">
        <v>22</v>
      </c>
      <c r="B13" s="18" t="s">
        <v>23</v>
      </c>
      <c r="C13" s="17" t="s">
        <v>24</v>
      </c>
    </row>
    <row r="14" spans="1:3">
      <c r="A14" s="298"/>
      <c r="B14" s="18" t="s">
        <v>25</v>
      </c>
      <c r="C14" s="19" t="s">
        <v>26</v>
      </c>
    </row>
    <row r="15" spans="1:3">
      <c r="A15" s="298"/>
      <c r="B15" s="18" t="s">
        <v>27</v>
      </c>
      <c r="C15" s="19" t="s">
        <v>26</v>
      </c>
    </row>
    <row r="16" spans="1:3">
      <c r="A16" s="298"/>
      <c r="B16" s="18" t="s">
        <v>28</v>
      </c>
      <c r="C16" s="19" t="s">
        <v>26</v>
      </c>
    </row>
    <row r="17" spans="1:7" ht="24">
      <c r="A17" s="298"/>
      <c r="B17" s="18" t="s">
        <v>29</v>
      </c>
      <c r="C17" s="20">
        <v>4</v>
      </c>
    </row>
    <row r="18" spans="1:7" ht="32.25" customHeight="1">
      <c r="A18" s="298" t="s">
        <v>30</v>
      </c>
      <c r="B18" s="18" t="s">
        <v>169</v>
      </c>
      <c r="C18" s="17" t="s">
        <v>170</v>
      </c>
    </row>
    <row r="19" spans="1:7" ht="84">
      <c r="A19" s="298"/>
      <c r="B19" s="18" t="s">
        <v>33</v>
      </c>
      <c r="C19" s="17" t="s">
        <v>171</v>
      </c>
    </row>
    <row r="20" spans="1:7" ht="118.5" customHeight="1">
      <c r="A20" s="297" t="s">
        <v>35</v>
      </c>
      <c r="B20" s="297"/>
      <c r="C20" s="19" t="s">
        <v>172</v>
      </c>
    </row>
    <row r="21" spans="1:7" ht="15.75" customHeight="1">
      <c r="A21" s="299" t="s">
        <v>37</v>
      </c>
      <c r="B21" s="18" t="s">
        <v>38</v>
      </c>
      <c r="C21" s="21" t="s">
        <v>173</v>
      </c>
    </row>
    <row r="22" spans="1:7">
      <c r="A22" s="299"/>
      <c r="B22" s="22" t="s">
        <v>40</v>
      </c>
      <c r="C22" s="23" t="s">
        <v>173</v>
      </c>
    </row>
    <row r="25" spans="1:7">
      <c r="A25" s="24" t="s">
        <v>42</v>
      </c>
    </row>
    <row r="27" spans="1:7" ht="15.75" customHeight="1">
      <c r="A27" s="295" t="s">
        <v>174</v>
      </c>
      <c r="B27" s="295"/>
      <c r="C27" s="295"/>
      <c r="D27" s="295"/>
      <c r="E27" s="295"/>
    </row>
    <row r="28" spans="1:7">
      <c r="A28" s="26"/>
      <c r="B28" s="27" t="s">
        <v>45</v>
      </c>
      <c r="C28" s="28" t="s">
        <v>46</v>
      </c>
      <c r="D28" s="28" t="s">
        <v>47</v>
      </c>
      <c r="E28" s="29" t="s">
        <v>175</v>
      </c>
    </row>
    <row r="29" spans="1:7">
      <c r="A29" s="141" t="s">
        <v>176</v>
      </c>
      <c r="B29" s="142">
        <v>4</v>
      </c>
      <c r="C29" s="143">
        <v>5.2157679090667999E-2</v>
      </c>
      <c r="D29" s="144">
        <v>4.2439219043418196E-3</v>
      </c>
      <c r="E29" s="145">
        <v>2.1219609521709098E-3</v>
      </c>
    </row>
    <row r="31" spans="1:7" ht="15.75" customHeight="1">
      <c r="A31" s="295" t="s">
        <v>177</v>
      </c>
      <c r="B31" s="295"/>
      <c r="C31" s="295"/>
      <c r="D31" s="295"/>
      <c r="E31" s="295"/>
      <c r="F31" s="295"/>
      <c r="G31" s="295"/>
    </row>
    <row r="32" spans="1:7" ht="15.75" customHeight="1">
      <c r="A32" s="300"/>
      <c r="B32" s="329" t="s">
        <v>178</v>
      </c>
      <c r="C32" s="329"/>
      <c r="D32" s="329"/>
      <c r="E32" s="329"/>
      <c r="F32" s="329"/>
      <c r="G32" s="329"/>
    </row>
    <row r="33" spans="1:7" ht="15.75" customHeight="1">
      <c r="A33" s="300"/>
      <c r="B33" s="330" t="s">
        <v>179</v>
      </c>
      <c r="C33" s="331" t="s">
        <v>70</v>
      </c>
      <c r="D33" s="331" t="s">
        <v>180</v>
      </c>
      <c r="E33" s="332" t="s">
        <v>181</v>
      </c>
      <c r="F33" s="333" t="s">
        <v>182</v>
      </c>
      <c r="G33" s="333"/>
    </row>
    <row r="34" spans="1:7">
      <c r="A34" s="300"/>
      <c r="B34" s="330"/>
      <c r="C34" s="331"/>
      <c r="D34" s="331"/>
      <c r="E34" s="331"/>
      <c r="F34" s="30" t="s">
        <v>53</v>
      </c>
      <c r="G34" s="72" t="s">
        <v>54</v>
      </c>
    </row>
    <row r="35" spans="1:7">
      <c r="A35" s="141" t="s">
        <v>176</v>
      </c>
      <c r="B35" s="49">
        <v>24.5799429236938</v>
      </c>
      <c r="C35" s="50">
        <v>3</v>
      </c>
      <c r="D35" s="146">
        <v>1.47620410099994E-4</v>
      </c>
      <c r="E35" s="144">
        <v>5.2157679090667999E-2</v>
      </c>
      <c r="F35" s="143">
        <v>3.9763497610255903E-2</v>
      </c>
      <c r="G35" s="147">
        <v>6.4551860571080102E-2</v>
      </c>
    </row>
    <row r="37" spans="1:7">
      <c r="A37" s="12" t="s">
        <v>162</v>
      </c>
    </row>
    <row r="38" spans="1:7">
      <c r="A38" s="12" t="s">
        <v>163</v>
      </c>
    </row>
    <row r="39" spans="1:7">
      <c r="A39" s="12" t="s">
        <v>164</v>
      </c>
    </row>
    <row r="40" spans="1:7">
      <c r="A40" s="12" t="s">
        <v>165</v>
      </c>
    </row>
    <row r="41" spans="1:7">
      <c r="A41" s="12" t="s">
        <v>183</v>
      </c>
    </row>
    <row r="44" spans="1:7" ht="19.5">
      <c r="A44" s="140" t="s">
        <v>167</v>
      </c>
    </row>
    <row r="46" spans="1:7" ht="15.75" customHeight="1">
      <c r="A46" s="295" t="s">
        <v>18</v>
      </c>
      <c r="B46" s="295"/>
      <c r="C46" s="295"/>
    </row>
    <row r="47" spans="1:7" ht="15.75" customHeight="1">
      <c r="A47" s="296" t="s">
        <v>19</v>
      </c>
      <c r="B47" s="296"/>
      <c r="C47" s="15" t="s">
        <v>184</v>
      </c>
    </row>
    <row r="48" spans="1:7" ht="15.75" customHeight="1">
      <c r="A48" s="297" t="s">
        <v>21</v>
      </c>
      <c r="B48" s="297"/>
      <c r="C48" s="17"/>
    </row>
    <row r="49" spans="1:5" ht="15.75" customHeight="1">
      <c r="A49" s="298" t="s">
        <v>22</v>
      </c>
      <c r="B49" s="18" t="s">
        <v>23</v>
      </c>
      <c r="C49" s="17" t="s">
        <v>24</v>
      </c>
    </row>
    <row r="50" spans="1:5">
      <c r="A50" s="298"/>
      <c r="B50" s="18" t="s">
        <v>25</v>
      </c>
      <c r="C50" s="19" t="s">
        <v>26</v>
      </c>
    </row>
    <row r="51" spans="1:5">
      <c r="A51" s="298"/>
      <c r="B51" s="18" t="s">
        <v>27</v>
      </c>
      <c r="C51" s="19" t="s">
        <v>26</v>
      </c>
    </row>
    <row r="52" spans="1:5">
      <c r="A52" s="298"/>
      <c r="B52" s="18" t="s">
        <v>28</v>
      </c>
      <c r="C52" s="19" t="s">
        <v>26</v>
      </c>
    </row>
    <row r="53" spans="1:5" ht="24">
      <c r="A53" s="298"/>
      <c r="B53" s="18" t="s">
        <v>29</v>
      </c>
      <c r="C53" s="20">
        <v>4</v>
      </c>
    </row>
    <row r="54" spans="1:5" ht="32.25" customHeight="1">
      <c r="A54" s="298" t="s">
        <v>30</v>
      </c>
      <c r="B54" s="18" t="s">
        <v>169</v>
      </c>
      <c r="C54" s="17" t="s">
        <v>170</v>
      </c>
    </row>
    <row r="55" spans="1:5" ht="84">
      <c r="A55" s="298"/>
      <c r="B55" s="18" t="s">
        <v>33</v>
      </c>
      <c r="C55" s="17" t="s">
        <v>171</v>
      </c>
    </row>
    <row r="56" spans="1:5" ht="118.5" customHeight="1">
      <c r="A56" s="297" t="s">
        <v>35</v>
      </c>
      <c r="B56" s="297"/>
      <c r="C56" s="19" t="s">
        <v>185</v>
      </c>
    </row>
    <row r="57" spans="1:5" ht="15.75" customHeight="1">
      <c r="A57" s="299" t="s">
        <v>37</v>
      </c>
      <c r="B57" s="18" t="s">
        <v>38</v>
      </c>
      <c r="C57" s="21" t="s">
        <v>186</v>
      </c>
    </row>
    <row r="58" spans="1:5">
      <c r="A58" s="299"/>
      <c r="B58" s="22" t="s">
        <v>40</v>
      </c>
      <c r="C58" s="23" t="s">
        <v>187</v>
      </c>
    </row>
    <row r="61" spans="1:5">
      <c r="A61" s="24" t="s">
        <v>42</v>
      </c>
    </row>
    <row r="63" spans="1:5" ht="15.75" customHeight="1">
      <c r="A63" s="295" t="s">
        <v>174</v>
      </c>
      <c r="B63" s="295"/>
      <c r="C63" s="295"/>
      <c r="D63" s="295"/>
      <c r="E63" s="295"/>
    </row>
    <row r="64" spans="1:5">
      <c r="A64" s="26"/>
      <c r="B64" s="27" t="s">
        <v>45</v>
      </c>
      <c r="C64" s="28" t="s">
        <v>46</v>
      </c>
      <c r="D64" s="28" t="s">
        <v>47</v>
      </c>
      <c r="E64" s="29" t="s">
        <v>175</v>
      </c>
    </row>
    <row r="65" spans="1:7">
      <c r="A65" s="141" t="s">
        <v>176</v>
      </c>
      <c r="B65" s="142">
        <v>4</v>
      </c>
      <c r="C65" s="143">
        <v>5.2157679090667999E-2</v>
      </c>
      <c r="D65" s="144">
        <v>4.2439219043418196E-3</v>
      </c>
      <c r="E65" s="145">
        <v>2.1219609521709098E-3</v>
      </c>
    </row>
    <row r="67" spans="1:7" ht="15.75" customHeight="1">
      <c r="A67" s="295" t="s">
        <v>177</v>
      </c>
      <c r="B67" s="295"/>
      <c r="C67" s="295"/>
      <c r="D67" s="295"/>
      <c r="E67" s="295"/>
      <c r="F67" s="295"/>
      <c r="G67" s="295"/>
    </row>
    <row r="68" spans="1:7" ht="15.75" customHeight="1">
      <c r="A68" s="300"/>
      <c r="B68" s="329" t="s">
        <v>178</v>
      </c>
      <c r="C68" s="329"/>
      <c r="D68" s="329"/>
      <c r="E68" s="329"/>
      <c r="F68" s="329"/>
      <c r="G68" s="329"/>
    </row>
    <row r="69" spans="1:7" ht="15.75" customHeight="1">
      <c r="A69" s="300"/>
      <c r="B69" s="330" t="s">
        <v>179</v>
      </c>
      <c r="C69" s="331" t="s">
        <v>70</v>
      </c>
      <c r="D69" s="331" t="s">
        <v>180</v>
      </c>
      <c r="E69" s="332" t="s">
        <v>181</v>
      </c>
      <c r="F69" s="333" t="s">
        <v>188</v>
      </c>
      <c r="G69" s="333"/>
    </row>
    <row r="70" spans="1:7">
      <c r="A70" s="300"/>
      <c r="B70" s="330"/>
      <c r="C70" s="331"/>
      <c r="D70" s="331"/>
      <c r="E70" s="331"/>
      <c r="F70" s="30" t="s">
        <v>53</v>
      </c>
      <c r="G70" s="72" t="s">
        <v>54</v>
      </c>
    </row>
    <row r="71" spans="1:7">
      <c r="A71" s="141" t="s">
        <v>176</v>
      </c>
      <c r="B71" s="49">
        <v>24.5799429236938</v>
      </c>
      <c r="C71" s="50">
        <v>3</v>
      </c>
      <c r="D71" s="146">
        <v>1.47620410099994E-4</v>
      </c>
      <c r="E71" s="144">
        <v>5.2157679090667999E-2</v>
      </c>
      <c r="F71" s="143">
        <v>4.7163933776037503E-2</v>
      </c>
      <c r="G71" s="147">
        <v>5.7151424405298502E-2</v>
      </c>
    </row>
    <row r="73" spans="1:7">
      <c r="A73" s="12" t="s">
        <v>189</v>
      </c>
    </row>
    <row r="74" spans="1:7">
      <c r="A74" s="12" t="s">
        <v>190</v>
      </c>
    </row>
    <row r="75" spans="1:7">
      <c r="A75" s="12" t="s">
        <v>191</v>
      </c>
    </row>
    <row r="76" spans="1:7">
      <c r="A76" s="12" t="s">
        <v>192</v>
      </c>
    </row>
    <row r="79" spans="1:7" ht="18">
      <c r="A79" s="13" t="s">
        <v>193</v>
      </c>
    </row>
    <row r="81" spans="1:3" ht="15.75" customHeight="1">
      <c r="A81" s="295" t="s">
        <v>18</v>
      </c>
      <c r="B81" s="295"/>
      <c r="C81" s="295"/>
    </row>
    <row r="82" spans="1:3" ht="15.75" customHeight="1">
      <c r="A82" s="296" t="s">
        <v>19</v>
      </c>
      <c r="B82" s="296"/>
      <c r="C82" s="15" t="s">
        <v>194</v>
      </c>
    </row>
    <row r="83" spans="1:3" ht="15.75" customHeight="1">
      <c r="A83" s="297" t="s">
        <v>21</v>
      </c>
      <c r="B83" s="297"/>
      <c r="C83" s="17"/>
    </row>
    <row r="84" spans="1:3" ht="15.75" customHeight="1">
      <c r="A84" s="298" t="s">
        <v>22</v>
      </c>
      <c r="B84" s="18" t="s">
        <v>23</v>
      </c>
      <c r="C84" s="17" t="s">
        <v>24</v>
      </c>
    </row>
    <row r="85" spans="1:3">
      <c r="A85" s="298"/>
      <c r="B85" s="18" t="s">
        <v>25</v>
      </c>
      <c r="C85" s="19" t="s">
        <v>26</v>
      </c>
    </row>
    <row r="86" spans="1:3">
      <c r="A86" s="298"/>
      <c r="B86" s="18" t="s">
        <v>27</v>
      </c>
      <c r="C86" s="19" t="s">
        <v>26</v>
      </c>
    </row>
    <row r="87" spans="1:3">
      <c r="A87" s="298"/>
      <c r="B87" s="18" t="s">
        <v>28</v>
      </c>
      <c r="C87" s="19" t="s">
        <v>26</v>
      </c>
    </row>
    <row r="88" spans="1:3" ht="24">
      <c r="A88" s="298"/>
      <c r="B88" s="18" t="s">
        <v>29</v>
      </c>
      <c r="C88" s="20">
        <v>16</v>
      </c>
    </row>
    <row r="89" spans="1:3" ht="32.25" customHeight="1">
      <c r="A89" s="298" t="s">
        <v>30</v>
      </c>
      <c r="B89" s="18" t="s">
        <v>195</v>
      </c>
      <c r="C89" s="17" t="s">
        <v>196</v>
      </c>
    </row>
    <row r="90" spans="1:3" ht="48">
      <c r="A90" s="298"/>
      <c r="B90" s="18" t="s">
        <v>33</v>
      </c>
      <c r="C90" s="17" t="s">
        <v>197</v>
      </c>
    </row>
    <row r="91" spans="1:3" ht="171" customHeight="1">
      <c r="A91" s="297" t="s">
        <v>35</v>
      </c>
      <c r="B91" s="297"/>
      <c r="C91" s="19" t="s">
        <v>198</v>
      </c>
    </row>
    <row r="92" spans="1:3" ht="15.75" customHeight="1">
      <c r="A92" s="299" t="s">
        <v>37</v>
      </c>
      <c r="B92" s="18" t="s">
        <v>38</v>
      </c>
      <c r="C92" s="21" t="s">
        <v>173</v>
      </c>
    </row>
    <row r="93" spans="1:3">
      <c r="A93" s="299"/>
      <c r="B93" s="22" t="s">
        <v>40</v>
      </c>
      <c r="C93" s="23" t="s">
        <v>173</v>
      </c>
    </row>
    <row r="96" spans="1:3">
      <c r="A96" s="24" t="s">
        <v>42</v>
      </c>
    </row>
    <row r="98" spans="1:6" ht="15.75" customHeight="1">
      <c r="A98" s="295" t="s">
        <v>199</v>
      </c>
      <c r="B98" s="295"/>
      <c r="C98" s="295"/>
    </row>
    <row r="99" spans="1:6">
      <c r="A99" s="148" t="s">
        <v>200</v>
      </c>
    </row>
    <row r="100" spans="1:6" ht="15.75" customHeight="1">
      <c r="A100" s="311" t="s">
        <v>45</v>
      </c>
      <c r="B100" s="149" t="s">
        <v>201</v>
      </c>
      <c r="C100" s="150">
        <v>16</v>
      </c>
    </row>
    <row r="101" spans="1:6">
      <c r="A101" s="311"/>
      <c r="B101" s="18" t="s">
        <v>202</v>
      </c>
      <c r="C101" s="20">
        <v>0</v>
      </c>
    </row>
    <row r="102" spans="1:6" ht="15.75" customHeight="1">
      <c r="A102" s="297" t="s">
        <v>203</v>
      </c>
      <c r="B102" s="297"/>
      <c r="C102" s="21" t="s">
        <v>204</v>
      </c>
    </row>
    <row r="103" spans="1:6" ht="15.75" customHeight="1">
      <c r="A103" s="297" t="s">
        <v>205</v>
      </c>
      <c r="B103" s="297"/>
      <c r="C103" s="20">
        <v>400</v>
      </c>
    </row>
    <row r="104" spans="1:6" ht="15.75" customHeight="1">
      <c r="A104" s="297" t="s">
        <v>50</v>
      </c>
      <c r="B104" s="297"/>
      <c r="C104" s="20">
        <v>0</v>
      </c>
    </row>
    <row r="105" spans="1:6" ht="15.75" customHeight="1">
      <c r="A105" s="334" t="s">
        <v>51</v>
      </c>
      <c r="B105" s="334"/>
      <c r="C105" s="151">
        <v>400</v>
      </c>
    </row>
    <row r="106" spans="1:6" ht="15.75" customHeight="1">
      <c r="A106" s="307" t="s">
        <v>206</v>
      </c>
      <c r="B106" s="307"/>
      <c r="C106" s="307"/>
    </row>
    <row r="108" spans="1:6" ht="15.75" customHeight="1">
      <c r="A108" s="335" t="s">
        <v>200</v>
      </c>
      <c r="B108" s="335"/>
      <c r="C108" s="335"/>
      <c r="D108" s="335"/>
      <c r="E108" s="335"/>
      <c r="F108" s="335"/>
    </row>
    <row r="109" spans="1:6">
      <c r="A109" s="300"/>
      <c r="B109" s="300"/>
      <c r="C109" s="52" t="s">
        <v>193</v>
      </c>
      <c r="D109" s="28" t="s">
        <v>207</v>
      </c>
      <c r="E109" s="28" t="s">
        <v>208</v>
      </c>
      <c r="F109" s="29" t="s">
        <v>209</v>
      </c>
    </row>
    <row r="110" spans="1:6" ht="15.75" customHeight="1">
      <c r="A110" s="336" t="s">
        <v>201</v>
      </c>
      <c r="B110" s="73" t="s">
        <v>55</v>
      </c>
      <c r="C110" s="31">
        <v>4</v>
      </c>
      <c r="D110" s="152">
        <v>25</v>
      </c>
      <c r="E110" s="152">
        <v>25</v>
      </c>
      <c r="F110" s="153">
        <v>25</v>
      </c>
    </row>
    <row r="111" spans="1:6">
      <c r="A111" s="336"/>
      <c r="B111" s="76" t="s">
        <v>56</v>
      </c>
      <c r="C111" s="36">
        <v>4</v>
      </c>
      <c r="D111" s="154">
        <v>25</v>
      </c>
      <c r="E111" s="154">
        <v>25</v>
      </c>
      <c r="F111" s="155">
        <v>50</v>
      </c>
    </row>
    <row r="112" spans="1:6">
      <c r="A112" s="336"/>
      <c r="B112" s="76" t="s">
        <v>57</v>
      </c>
      <c r="C112" s="36">
        <v>4</v>
      </c>
      <c r="D112" s="154">
        <v>25</v>
      </c>
      <c r="E112" s="154">
        <v>25</v>
      </c>
      <c r="F112" s="155">
        <v>75</v>
      </c>
    </row>
    <row r="113" spans="1:6">
      <c r="A113" s="336"/>
      <c r="B113" s="76" t="s">
        <v>58</v>
      </c>
      <c r="C113" s="36">
        <v>4</v>
      </c>
      <c r="D113" s="154">
        <v>25</v>
      </c>
      <c r="E113" s="154">
        <v>25</v>
      </c>
      <c r="F113" s="155">
        <v>100</v>
      </c>
    </row>
    <row r="114" spans="1:6">
      <c r="A114" s="336"/>
      <c r="B114" s="22" t="s">
        <v>210</v>
      </c>
      <c r="C114" s="92">
        <v>16</v>
      </c>
      <c r="D114" s="156">
        <v>100</v>
      </c>
      <c r="E114" s="156">
        <v>100</v>
      </c>
      <c r="F114" s="64"/>
    </row>
    <row r="116" spans="1:6">
      <c r="A116" s="12" t="s">
        <v>211</v>
      </c>
    </row>
    <row r="117" spans="1:6">
      <c r="A117" s="12" t="s">
        <v>13</v>
      </c>
    </row>
    <row r="118" spans="1:6">
      <c r="A118" s="12" t="s">
        <v>14</v>
      </c>
    </row>
    <row r="119" spans="1:6">
      <c r="A119" s="12" t="s">
        <v>15</v>
      </c>
    </row>
    <row r="120" spans="1:6">
      <c r="A120" s="12" t="s">
        <v>16</v>
      </c>
    </row>
    <row r="123" spans="1:6" ht="18">
      <c r="A123" s="13" t="s">
        <v>17</v>
      </c>
    </row>
    <row r="125" spans="1:6" ht="15.75" customHeight="1">
      <c r="A125" s="295" t="s">
        <v>18</v>
      </c>
      <c r="B125" s="295"/>
      <c r="C125" s="295"/>
    </row>
    <row r="126" spans="1:6" ht="15.75" customHeight="1">
      <c r="A126" s="296" t="s">
        <v>19</v>
      </c>
      <c r="B126" s="296"/>
      <c r="C126" s="15" t="s">
        <v>212</v>
      </c>
    </row>
    <row r="127" spans="1:6" ht="15.75" customHeight="1">
      <c r="A127" s="297" t="s">
        <v>21</v>
      </c>
      <c r="B127" s="297"/>
      <c r="C127" s="17"/>
    </row>
    <row r="128" spans="1:6" ht="15.75" customHeight="1">
      <c r="A128" s="298" t="s">
        <v>22</v>
      </c>
      <c r="B128" s="18" t="s">
        <v>23</v>
      </c>
      <c r="C128" s="17" t="s">
        <v>24</v>
      </c>
    </row>
    <row r="129" spans="1:11">
      <c r="A129" s="298"/>
      <c r="B129" s="18" t="s">
        <v>25</v>
      </c>
      <c r="C129" s="19" t="s">
        <v>26</v>
      </c>
    </row>
    <row r="130" spans="1:11">
      <c r="A130" s="298"/>
      <c r="B130" s="18" t="s">
        <v>27</v>
      </c>
      <c r="C130" s="19" t="s">
        <v>26</v>
      </c>
    </row>
    <row r="131" spans="1:11">
      <c r="A131" s="298"/>
      <c r="B131" s="18" t="s">
        <v>28</v>
      </c>
      <c r="C131" s="19" t="s">
        <v>26</v>
      </c>
    </row>
    <row r="132" spans="1:11" ht="24">
      <c r="A132" s="298"/>
      <c r="B132" s="18" t="s">
        <v>29</v>
      </c>
      <c r="C132" s="20">
        <v>16</v>
      </c>
    </row>
    <row r="133" spans="1:11" ht="32.25" customHeight="1">
      <c r="A133" s="298" t="s">
        <v>30</v>
      </c>
      <c r="B133" s="18" t="s">
        <v>31</v>
      </c>
      <c r="C133" s="17" t="s">
        <v>32</v>
      </c>
    </row>
    <row r="134" spans="1:11" ht="72">
      <c r="A134" s="298"/>
      <c r="B134" s="18" t="s">
        <v>33</v>
      </c>
      <c r="C134" s="17" t="s">
        <v>34</v>
      </c>
    </row>
    <row r="135" spans="1:11" ht="348.75" customHeight="1">
      <c r="A135" s="297" t="s">
        <v>35</v>
      </c>
      <c r="B135" s="297"/>
      <c r="C135" s="19" t="s">
        <v>213</v>
      </c>
    </row>
    <row r="136" spans="1:11" ht="15.75" customHeight="1">
      <c r="A136" s="299" t="s">
        <v>37</v>
      </c>
      <c r="B136" s="18" t="s">
        <v>38</v>
      </c>
      <c r="C136" s="21" t="s">
        <v>214</v>
      </c>
    </row>
    <row r="137" spans="1:11">
      <c r="A137" s="299"/>
      <c r="B137" s="22" t="s">
        <v>40</v>
      </c>
      <c r="C137" s="23" t="s">
        <v>215</v>
      </c>
    </row>
    <row r="140" spans="1:11">
      <c r="A140" s="24" t="s">
        <v>42</v>
      </c>
    </row>
    <row r="142" spans="1:11" ht="15.75" customHeight="1">
      <c r="A142" s="295" t="s">
        <v>43</v>
      </c>
      <c r="B142" s="295"/>
      <c r="C142" s="295"/>
      <c r="D142" s="295"/>
      <c r="E142" s="295"/>
      <c r="F142" s="295"/>
      <c r="G142" s="295"/>
      <c r="H142" s="295"/>
      <c r="I142" s="295"/>
      <c r="J142" s="295"/>
      <c r="K142" s="295"/>
    </row>
    <row r="143" spans="1:11">
      <c r="A143" s="148" t="s">
        <v>176</v>
      </c>
    </row>
    <row r="144" spans="1:11" ht="15.75" customHeight="1">
      <c r="A144" s="300"/>
      <c r="B144" s="300"/>
      <c r="C144" s="301" t="s">
        <v>45</v>
      </c>
      <c r="D144" s="302" t="s">
        <v>46</v>
      </c>
      <c r="E144" s="302" t="s">
        <v>47</v>
      </c>
      <c r="F144" s="302" t="s">
        <v>48</v>
      </c>
      <c r="G144" s="303" t="s">
        <v>49</v>
      </c>
      <c r="H144" s="303"/>
      <c r="I144" s="302" t="s">
        <v>50</v>
      </c>
      <c r="J144" s="302" t="s">
        <v>51</v>
      </c>
      <c r="K144" s="304" t="s">
        <v>52</v>
      </c>
    </row>
    <row r="145" spans="1:11">
      <c r="A145" s="300"/>
      <c r="B145" s="300"/>
      <c r="C145" s="301"/>
      <c r="D145" s="302"/>
      <c r="E145" s="302"/>
      <c r="F145" s="302"/>
      <c r="G145" s="30" t="s">
        <v>53</v>
      </c>
      <c r="H145" s="30" t="s">
        <v>54</v>
      </c>
      <c r="I145" s="302"/>
      <c r="J145" s="302"/>
      <c r="K145" s="304"/>
    </row>
    <row r="146" spans="1:11">
      <c r="A146" s="305" t="s">
        <v>55</v>
      </c>
      <c r="B146" s="305"/>
      <c r="C146" s="31">
        <v>4</v>
      </c>
      <c r="D146" s="157">
        <v>2.7423671689135301</v>
      </c>
      <c r="E146" s="158">
        <v>0.60314907922822103</v>
      </c>
      <c r="F146" s="158">
        <v>0.30157453961411101</v>
      </c>
      <c r="G146" s="157">
        <v>1.78262238955101</v>
      </c>
      <c r="H146" s="157">
        <v>3.7021119482760398</v>
      </c>
      <c r="I146" s="159">
        <v>1.9409199048374099</v>
      </c>
      <c r="J146" s="159">
        <v>3.3802537668516601</v>
      </c>
      <c r="K146" s="35"/>
    </row>
    <row r="147" spans="1:11">
      <c r="A147" s="306" t="s">
        <v>56</v>
      </c>
      <c r="B147" s="306"/>
      <c r="C147" s="36">
        <v>4</v>
      </c>
      <c r="D147" s="160">
        <v>2.5733544805709498</v>
      </c>
      <c r="E147" s="161">
        <v>0.22803100522724901</v>
      </c>
      <c r="F147" s="161">
        <v>0.114015502613625</v>
      </c>
      <c r="G147" s="160">
        <v>2.2105062655331702</v>
      </c>
      <c r="H147" s="160">
        <v>2.9362026956087202</v>
      </c>
      <c r="I147" s="162">
        <v>2.2680412371133798</v>
      </c>
      <c r="J147" s="162">
        <v>2.74781919111813</v>
      </c>
      <c r="K147" s="40"/>
    </row>
    <row r="148" spans="1:11">
      <c r="A148" s="306" t="s">
        <v>57</v>
      </c>
      <c r="B148" s="306"/>
      <c r="C148" s="36">
        <v>4</v>
      </c>
      <c r="D148" s="160">
        <v>3.12946074544009</v>
      </c>
      <c r="E148" s="161">
        <v>0.254635314260513</v>
      </c>
      <c r="F148" s="161">
        <v>0.127317657130257</v>
      </c>
      <c r="G148" s="160">
        <v>2.72427913790855</v>
      </c>
      <c r="H148" s="160">
        <v>3.53464235297163</v>
      </c>
      <c r="I148" s="162">
        <v>2.8132434575733201</v>
      </c>
      <c r="J148" s="162">
        <v>3.4020618556700599</v>
      </c>
      <c r="K148" s="40"/>
    </row>
    <row r="149" spans="1:11">
      <c r="A149" s="306" t="s">
        <v>58</v>
      </c>
      <c r="B149" s="306"/>
      <c r="C149" s="36">
        <v>4</v>
      </c>
      <c r="D149" s="160">
        <v>3.7673473433782299</v>
      </c>
      <c r="E149" s="161">
        <v>0.92940589100300297</v>
      </c>
      <c r="F149" s="161">
        <v>0.46470294550150099</v>
      </c>
      <c r="G149" s="160">
        <v>2.2884551714125898</v>
      </c>
      <c r="H149" s="160">
        <v>5.2462395153438699</v>
      </c>
      <c r="I149" s="162">
        <v>2.4206978588421602</v>
      </c>
      <c r="J149" s="162">
        <v>4.51427438540835</v>
      </c>
      <c r="K149" s="40"/>
    </row>
    <row r="150" spans="1:11" ht="15.75" customHeight="1">
      <c r="A150" s="297" t="s">
        <v>59</v>
      </c>
      <c r="B150" s="297"/>
      <c r="C150" s="36">
        <v>16</v>
      </c>
      <c r="D150" s="160">
        <v>3.0531324345757</v>
      </c>
      <c r="E150" s="161">
        <v>0.70256803911556798</v>
      </c>
      <c r="F150" s="161">
        <v>0.17564200977889199</v>
      </c>
      <c r="G150" s="160">
        <v>2.6787603526512802</v>
      </c>
      <c r="H150" s="160">
        <v>3.4275045165001199</v>
      </c>
      <c r="I150" s="162">
        <v>1.9409199048374099</v>
      </c>
      <c r="J150" s="162">
        <v>4.51427438540835</v>
      </c>
      <c r="K150" s="40"/>
    </row>
    <row r="151" spans="1:11" ht="15.75" customHeight="1">
      <c r="A151" s="299" t="s">
        <v>60</v>
      </c>
      <c r="B151" s="18" t="s">
        <v>61</v>
      </c>
      <c r="C151" s="41"/>
      <c r="D151" s="42"/>
      <c r="E151" s="161">
        <v>0.57974593672970998</v>
      </c>
      <c r="F151" s="161">
        <v>0.14493648418242799</v>
      </c>
      <c r="G151" s="160">
        <v>2.7373429633521602</v>
      </c>
      <c r="H151" s="160">
        <v>3.3689219057992301</v>
      </c>
      <c r="I151" s="42"/>
      <c r="J151" s="42"/>
      <c r="K151" s="40"/>
    </row>
    <row r="152" spans="1:11">
      <c r="A152" s="299"/>
      <c r="B152" s="22" t="s">
        <v>62</v>
      </c>
      <c r="C152" s="43"/>
      <c r="D152" s="44"/>
      <c r="E152" s="44"/>
      <c r="F152" s="163">
        <v>0.26499856642478198</v>
      </c>
      <c r="G152" s="164">
        <v>2.2097887259517099</v>
      </c>
      <c r="H152" s="164">
        <v>3.8964761431996902</v>
      </c>
      <c r="I152" s="44"/>
      <c r="J152" s="44"/>
      <c r="K152" s="165">
        <v>0.196870623040107</v>
      </c>
    </row>
    <row r="154" spans="1:11" ht="15.75" customHeight="1">
      <c r="A154" s="295" t="s">
        <v>63</v>
      </c>
      <c r="B154" s="295"/>
      <c r="C154" s="295"/>
      <c r="D154" s="295"/>
    </row>
    <row r="155" spans="1:11">
      <c r="A155" s="148" t="s">
        <v>176</v>
      </c>
    </row>
    <row r="156" spans="1:11">
      <c r="A156" s="27" t="s">
        <v>64</v>
      </c>
      <c r="B156" s="48" t="s">
        <v>65</v>
      </c>
      <c r="C156" s="48" t="s">
        <v>66</v>
      </c>
      <c r="D156" s="29" t="s">
        <v>67</v>
      </c>
    </row>
    <row r="157" spans="1:11">
      <c r="A157" s="49">
        <v>2.1027997025166298</v>
      </c>
      <c r="B157" s="50">
        <v>3</v>
      </c>
      <c r="C157" s="50">
        <v>12</v>
      </c>
      <c r="D157" s="51">
        <v>0.15330807581938399</v>
      </c>
    </row>
    <row r="159" spans="1:11" ht="15.75" customHeight="1">
      <c r="A159" s="295" t="s">
        <v>68</v>
      </c>
      <c r="B159" s="295"/>
      <c r="C159" s="295"/>
      <c r="D159" s="295"/>
      <c r="E159" s="295"/>
      <c r="F159" s="295"/>
    </row>
    <row r="160" spans="1:11">
      <c r="A160" s="148" t="s">
        <v>176</v>
      </c>
    </row>
    <row r="161" spans="1:8">
      <c r="A161" s="26"/>
      <c r="B161" s="52" t="s">
        <v>69</v>
      </c>
      <c r="C161" s="48" t="s">
        <v>70</v>
      </c>
      <c r="D161" s="28" t="s">
        <v>71</v>
      </c>
      <c r="E161" s="48" t="s">
        <v>72</v>
      </c>
      <c r="F161" s="29" t="s">
        <v>67</v>
      </c>
    </row>
    <row r="162" spans="1:8">
      <c r="A162" s="14" t="s">
        <v>73</v>
      </c>
      <c r="B162" s="66">
        <v>3.3707635299451102</v>
      </c>
      <c r="C162" s="54">
        <v>3</v>
      </c>
      <c r="D162" s="56">
        <v>1.1235878433150399</v>
      </c>
      <c r="E162" s="56">
        <v>3.3429632686752</v>
      </c>
      <c r="F162" s="57">
        <v>5.58430904984413E-2</v>
      </c>
    </row>
    <row r="163" spans="1:8">
      <c r="A163" s="16" t="s">
        <v>74</v>
      </c>
      <c r="B163" s="116">
        <v>4.0332642138553103</v>
      </c>
      <c r="C163" s="59">
        <v>12</v>
      </c>
      <c r="D163" s="60">
        <v>0.33610535115460899</v>
      </c>
      <c r="E163" s="42"/>
      <c r="F163" s="40"/>
    </row>
    <row r="164" spans="1:8">
      <c r="A164" s="61" t="s">
        <v>59</v>
      </c>
      <c r="B164" s="68">
        <v>7.4040277438004196</v>
      </c>
      <c r="C164" s="63">
        <v>15</v>
      </c>
      <c r="D164" s="44"/>
      <c r="E164" s="44"/>
      <c r="F164" s="64"/>
    </row>
    <row r="166" spans="1:8" ht="15.75" customHeight="1">
      <c r="A166" s="295" t="s">
        <v>75</v>
      </c>
      <c r="B166" s="295"/>
      <c r="C166" s="295"/>
      <c r="D166" s="295"/>
      <c r="E166" s="295"/>
    </row>
    <row r="167" spans="1:8">
      <c r="A167" s="148" t="s">
        <v>176</v>
      </c>
    </row>
    <row r="168" spans="1:8">
      <c r="A168" s="26"/>
      <c r="B168" s="52" t="s">
        <v>76</v>
      </c>
      <c r="C168" s="48" t="s">
        <v>65</v>
      </c>
      <c r="D168" s="48" t="s">
        <v>66</v>
      </c>
      <c r="E168" s="29" t="s">
        <v>67</v>
      </c>
    </row>
    <row r="169" spans="1:8">
      <c r="A169" s="65" t="s">
        <v>77</v>
      </c>
      <c r="B169" s="66">
        <v>4.0405417443894303</v>
      </c>
      <c r="C169" s="54">
        <v>3</v>
      </c>
      <c r="D169" s="56">
        <v>6.2119924839345302</v>
      </c>
      <c r="E169" s="57">
        <v>6.6283499087189696E-2</v>
      </c>
    </row>
    <row r="170" spans="1:8" ht="22.5">
      <c r="A170" s="67" t="s">
        <v>78</v>
      </c>
      <c r="B170" s="68">
        <v>3.3429632686752</v>
      </c>
      <c r="C170" s="63">
        <v>3</v>
      </c>
      <c r="D170" s="69">
        <v>6.1242967170454596</v>
      </c>
      <c r="E170" s="70">
        <v>9.5518282180963504E-2</v>
      </c>
    </row>
    <row r="171" spans="1:8" ht="15.75" customHeight="1">
      <c r="A171" s="307" t="s">
        <v>79</v>
      </c>
      <c r="B171" s="307"/>
      <c r="C171" s="307"/>
      <c r="D171" s="307"/>
      <c r="E171" s="307"/>
    </row>
    <row r="174" spans="1:8" ht="18">
      <c r="A174" s="13" t="s">
        <v>80</v>
      </c>
    </row>
    <row r="176" spans="1:8" ht="15.75" customHeight="1">
      <c r="A176" s="295" t="s">
        <v>81</v>
      </c>
      <c r="B176" s="295"/>
      <c r="C176" s="295"/>
      <c r="D176" s="295"/>
      <c r="E176" s="295"/>
      <c r="F176" s="295"/>
      <c r="G176" s="295"/>
      <c r="H176" s="295"/>
    </row>
    <row r="177" spans="1:8">
      <c r="A177" s="25" t="s">
        <v>82</v>
      </c>
      <c r="B177" s="148" t="s">
        <v>176</v>
      </c>
    </row>
    <row r="178" spans="1:8" ht="15.75" customHeight="1">
      <c r="A178" s="308" t="s">
        <v>216</v>
      </c>
      <c r="B178" s="308"/>
      <c r="C178" s="308"/>
      <c r="D178" s="309" t="s">
        <v>84</v>
      </c>
      <c r="E178" s="302" t="s">
        <v>48</v>
      </c>
      <c r="F178" s="302" t="s">
        <v>67</v>
      </c>
      <c r="G178" s="310" t="s">
        <v>85</v>
      </c>
      <c r="H178" s="310"/>
    </row>
    <row r="179" spans="1:8">
      <c r="A179" s="308"/>
      <c r="B179" s="308"/>
      <c r="C179" s="308"/>
      <c r="D179" s="309"/>
      <c r="E179" s="302"/>
      <c r="F179" s="302"/>
      <c r="G179" s="30" t="s">
        <v>53</v>
      </c>
      <c r="H179" s="72" t="s">
        <v>54</v>
      </c>
    </row>
    <row r="180" spans="1:8" ht="15.75" customHeight="1">
      <c r="A180" s="311" t="s">
        <v>86</v>
      </c>
      <c r="B180" s="312" t="s">
        <v>55</v>
      </c>
      <c r="C180" s="73" t="s">
        <v>56</v>
      </c>
      <c r="D180" s="166">
        <v>0.16901268834257999</v>
      </c>
      <c r="E180" s="158">
        <v>0.409942283226925</v>
      </c>
      <c r="F180" s="55">
        <v>0.97530963557115202</v>
      </c>
      <c r="G180" s="157">
        <v>-1.04806541609205</v>
      </c>
      <c r="H180" s="167">
        <v>1.3860907927772099</v>
      </c>
    </row>
    <row r="181" spans="1:8">
      <c r="A181" s="311"/>
      <c r="B181" s="312"/>
      <c r="C181" s="76" t="s">
        <v>57</v>
      </c>
      <c r="D181" s="168">
        <v>-0.38709357652656301</v>
      </c>
      <c r="E181" s="161">
        <v>0.409942283226925</v>
      </c>
      <c r="F181" s="60">
        <v>0.78223492119164195</v>
      </c>
      <c r="G181" s="160">
        <v>-1.6041716809611899</v>
      </c>
      <c r="H181" s="169">
        <v>0.82998452790806598</v>
      </c>
    </row>
    <row r="182" spans="1:8">
      <c r="A182" s="311"/>
      <c r="B182" s="312"/>
      <c r="C182" s="76" t="s">
        <v>58</v>
      </c>
      <c r="D182" s="170">
        <v>-1.0249801744647</v>
      </c>
      <c r="E182" s="161">
        <v>0.409942283226925</v>
      </c>
      <c r="F182" s="60">
        <v>0.11039353488462</v>
      </c>
      <c r="G182" s="160">
        <v>-2.24205827889933</v>
      </c>
      <c r="H182" s="169">
        <v>0.192097929969931</v>
      </c>
    </row>
    <row r="183" spans="1:8">
      <c r="A183" s="311"/>
      <c r="B183" s="313" t="s">
        <v>56</v>
      </c>
      <c r="C183" s="76" t="s">
        <v>55</v>
      </c>
      <c r="D183" s="168">
        <v>-0.16901268834257999</v>
      </c>
      <c r="E183" s="161">
        <v>0.409942283226925</v>
      </c>
      <c r="F183" s="60">
        <v>0.97530963557115202</v>
      </c>
      <c r="G183" s="160">
        <v>-1.3860907927772099</v>
      </c>
      <c r="H183" s="171">
        <v>1.04806541609205</v>
      </c>
    </row>
    <row r="184" spans="1:8">
      <c r="A184" s="311"/>
      <c r="B184" s="313"/>
      <c r="C184" s="76" t="s">
        <v>57</v>
      </c>
      <c r="D184" s="168">
        <v>-0.55610626486914205</v>
      </c>
      <c r="E184" s="161">
        <v>0.409942283226925</v>
      </c>
      <c r="F184" s="60">
        <v>0.54739809800543004</v>
      </c>
      <c r="G184" s="160">
        <v>-1.7731843693037701</v>
      </c>
      <c r="H184" s="169">
        <v>0.660971839565487</v>
      </c>
    </row>
    <row r="185" spans="1:8">
      <c r="A185" s="311"/>
      <c r="B185" s="313"/>
      <c r="C185" s="76" t="s">
        <v>58</v>
      </c>
      <c r="D185" s="170">
        <v>-1.19399286280728</v>
      </c>
      <c r="E185" s="161">
        <v>0.409942283226925</v>
      </c>
      <c r="F185" s="60">
        <v>5.5094916993088001E-2</v>
      </c>
      <c r="G185" s="160">
        <v>-2.4110709672419102</v>
      </c>
      <c r="H185" s="169">
        <v>2.3085241627351299E-2</v>
      </c>
    </row>
    <row r="186" spans="1:8">
      <c r="A186" s="311"/>
      <c r="B186" s="313" t="s">
        <v>57</v>
      </c>
      <c r="C186" s="76" t="s">
        <v>55</v>
      </c>
      <c r="D186" s="168">
        <v>0.38709357652656301</v>
      </c>
      <c r="E186" s="161">
        <v>0.409942283226925</v>
      </c>
      <c r="F186" s="60">
        <v>0.78223492119164195</v>
      </c>
      <c r="G186" s="172">
        <v>-0.82998452790806598</v>
      </c>
      <c r="H186" s="171">
        <v>1.6041716809611899</v>
      </c>
    </row>
    <row r="187" spans="1:8">
      <c r="A187" s="311"/>
      <c r="B187" s="313"/>
      <c r="C187" s="76" t="s">
        <v>56</v>
      </c>
      <c r="D187" s="168">
        <v>0.55610626486914205</v>
      </c>
      <c r="E187" s="161">
        <v>0.409942283226925</v>
      </c>
      <c r="F187" s="60">
        <v>0.54739809800543004</v>
      </c>
      <c r="G187" s="172">
        <v>-0.660971839565487</v>
      </c>
      <c r="H187" s="171">
        <v>1.7731843693037701</v>
      </c>
    </row>
    <row r="188" spans="1:8">
      <c r="A188" s="311"/>
      <c r="B188" s="313"/>
      <c r="C188" s="76" t="s">
        <v>58</v>
      </c>
      <c r="D188" s="168">
        <v>-0.63788659793813496</v>
      </c>
      <c r="E188" s="161">
        <v>0.409942283226925</v>
      </c>
      <c r="F188" s="60">
        <v>0.43726396126754402</v>
      </c>
      <c r="G188" s="160">
        <v>-1.85496470237276</v>
      </c>
      <c r="H188" s="169">
        <v>0.57919150649649398</v>
      </c>
    </row>
    <row r="189" spans="1:8">
      <c r="A189" s="311"/>
      <c r="B189" s="313" t="s">
        <v>58</v>
      </c>
      <c r="C189" s="76" t="s">
        <v>55</v>
      </c>
      <c r="D189" s="170">
        <v>1.0249801744647</v>
      </c>
      <c r="E189" s="161">
        <v>0.409942283226925</v>
      </c>
      <c r="F189" s="60">
        <v>0.11039353488462</v>
      </c>
      <c r="G189" s="172">
        <v>-0.192097929969931</v>
      </c>
      <c r="H189" s="171">
        <v>2.24205827889933</v>
      </c>
    </row>
    <row r="190" spans="1:8">
      <c r="A190" s="311"/>
      <c r="B190" s="313"/>
      <c r="C190" s="76" t="s">
        <v>56</v>
      </c>
      <c r="D190" s="170">
        <v>1.19399286280728</v>
      </c>
      <c r="E190" s="161">
        <v>0.409942283226925</v>
      </c>
      <c r="F190" s="60">
        <v>5.5094916993088001E-2</v>
      </c>
      <c r="G190" s="172">
        <v>-2.3085241627351299E-2</v>
      </c>
      <c r="H190" s="171">
        <v>2.4110709672419102</v>
      </c>
    </row>
    <row r="191" spans="1:8">
      <c r="A191" s="311"/>
      <c r="B191" s="313"/>
      <c r="C191" s="76" t="s">
        <v>57</v>
      </c>
      <c r="D191" s="168">
        <v>0.63788659793813496</v>
      </c>
      <c r="E191" s="161">
        <v>0.409942283226925</v>
      </c>
      <c r="F191" s="60">
        <v>0.43726396126754402</v>
      </c>
      <c r="G191" s="172">
        <v>-0.57919150649649398</v>
      </c>
      <c r="H191" s="171">
        <v>1.85496470237276</v>
      </c>
    </row>
    <row r="192" spans="1:8" ht="15.75" customHeight="1">
      <c r="A192" s="314" t="s">
        <v>89</v>
      </c>
      <c r="B192" s="313" t="s">
        <v>55</v>
      </c>
      <c r="C192" s="76" t="s">
        <v>56</v>
      </c>
      <c r="D192" s="168">
        <v>0.16901268834257999</v>
      </c>
      <c r="E192" s="161">
        <v>0.409942283226925</v>
      </c>
      <c r="F192" s="60">
        <v>0.981432409923779</v>
      </c>
      <c r="G192" s="160">
        <v>-1.15750913540112</v>
      </c>
      <c r="H192" s="171">
        <v>1.49553451208628</v>
      </c>
    </row>
    <row r="193" spans="1:8">
      <c r="A193" s="314"/>
      <c r="B193" s="313"/>
      <c r="C193" s="76" t="s">
        <v>57</v>
      </c>
      <c r="D193" s="168">
        <v>-0.38709357652656301</v>
      </c>
      <c r="E193" s="161">
        <v>0.409942283226925</v>
      </c>
      <c r="F193" s="60">
        <v>0.82675686371062695</v>
      </c>
      <c r="G193" s="160">
        <v>-1.7136154002702699</v>
      </c>
      <c r="H193" s="169">
        <v>0.93942824721714002</v>
      </c>
    </row>
    <row r="194" spans="1:8">
      <c r="A194" s="314"/>
      <c r="B194" s="313"/>
      <c r="C194" s="76" t="s">
        <v>58</v>
      </c>
      <c r="D194" s="170">
        <v>-1.0249801744647</v>
      </c>
      <c r="E194" s="161">
        <v>0.409942283226925</v>
      </c>
      <c r="F194" s="60">
        <v>0.15587629451454599</v>
      </c>
      <c r="G194" s="160">
        <v>-2.3515019982083998</v>
      </c>
      <c r="H194" s="169">
        <v>0.30154164927900501</v>
      </c>
    </row>
    <row r="195" spans="1:8">
      <c r="A195" s="314"/>
      <c r="B195" s="313" t="s">
        <v>56</v>
      </c>
      <c r="C195" s="76" t="s">
        <v>55</v>
      </c>
      <c r="D195" s="168">
        <v>-0.16901268834257999</v>
      </c>
      <c r="E195" s="161">
        <v>0.409942283226925</v>
      </c>
      <c r="F195" s="60">
        <v>0.981432409923779</v>
      </c>
      <c r="G195" s="160">
        <v>-1.49553451208628</v>
      </c>
      <c r="H195" s="171">
        <v>1.15750913540112</v>
      </c>
    </row>
    <row r="196" spans="1:8">
      <c r="A196" s="314"/>
      <c r="B196" s="313"/>
      <c r="C196" s="76" t="s">
        <v>57</v>
      </c>
      <c r="D196" s="168">
        <v>-0.55610626486914205</v>
      </c>
      <c r="E196" s="161">
        <v>0.409942283226925</v>
      </c>
      <c r="F196" s="60">
        <v>0.61925689355838998</v>
      </c>
      <c r="G196" s="160">
        <v>-1.8826280886128499</v>
      </c>
      <c r="H196" s="169">
        <v>0.77041555887456004</v>
      </c>
    </row>
    <row r="197" spans="1:8">
      <c r="A197" s="314"/>
      <c r="B197" s="313"/>
      <c r="C197" s="76" t="s">
        <v>58</v>
      </c>
      <c r="D197" s="170">
        <v>-1.19399286280728</v>
      </c>
      <c r="E197" s="161">
        <v>0.409942283226925</v>
      </c>
      <c r="F197" s="60">
        <v>8.3451725800557597E-2</v>
      </c>
      <c r="G197" s="160">
        <v>-2.52051468655098</v>
      </c>
      <c r="H197" s="169">
        <v>0.13252896093642499</v>
      </c>
    </row>
    <row r="198" spans="1:8">
      <c r="A198" s="314"/>
      <c r="B198" s="313" t="s">
        <v>57</v>
      </c>
      <c r="C198" s="76" t="s">
        <v>55</v>
      </c>
      <c r="D198" s="168">
        <v>0.38709357652656301</v>
      </c>
      <c r="E198" s="161">
        <v>0.409942283226925</v>
      </c>
      <c r="F198" s="60">
        <v>0.82675686371062695</v>
      </c>
      <c r="G198" s="172">
        <v>-0.93942824721714002</v>
      </c>
      <c r="H198" s="171">
        <v>1.7136154002702699</v>
      </c>
    </row>
    <row r="199" spans="1:8">
      <c r="A199" s="314"/>
      <c r="B199" s="313"/>
      <c r="C199" s="76" t="s">
        <v>56</v>
      </c>
      <c r="D199" s="168">
        <v>0.55610626486914205</v>
      </c>
      <c r="E199" s="161">
        <v>0.409942283226925</v>
      </c>
      <c r="F199" s="60">
        <v>0.61925689355838998</v>
      </c>
      <c r="G199" s="172">
        <v>-0.77041555887456004</v>
      </c>
      <c r="H199" s="171">
        <v>1.8826280886128499</v>
      </c>
    </row>
    <row r="200" spans="1:8">
      <c r="A200" s="314"/>
      <c r="B200" s="313"/>
      <c r="C200" s="76" t="s">
        <v>58</v>
      </c>
      <c r="D200" s="168">
        <v>-0.63788659793813496</v>
      </c>
      <c r="E200" s="161">
        <v>0.409942283226925</v>
      </c>
      <c r="F200" s="60">
        <v>0.51386367058567295</v>
      </c>
      <c r="G200" s="160">
        <v>-1.96440842168184</v>
      </c>
      <c r="H200" s="169">
        <v>0.68863522580556702</v>
      </c>
    </row>
    <row r="201" spans="1:8">
      <c r="A201" s="314"/>
      <c r="B201" s="313" t="s">
        <v>58</v>
      </c>
      <c r="C201" s="76" t="s">
        <v>55</v>
      </c>
      <c r="D201" s="170">
        <v>1.0249801744647</v>
      </c>
      <c r="E201" s="161">
        <v>0.409942283226925</v>
      </c>
      <c r="F201" s="60">
        <v>0.15587629451454599</v>
      </c>
      <c r="G201" s="172">
        <v>-0.30154164927900501</v>
      </c>
      <c r="H201" s="171">
        <v>2.3515019982083998</v>
      </c>
    </row>
    <row r="202" spans="1:8">
      <c r="A202" s="314"/>
      <c r="B202" s="313"/>
      <c r="C202" s="76" t="s">
        <v>56</v>
      </c>
      <c r="D202" s="170">
        <v>1.19399286280728</v>
      </c>
      <c r="E202" s="161">
        <v>0.409942283226925</v>
      </c>
      <c r="F202" s="60">
        <v>8.3451725800557597E-2</v>
      </c>
      <c r="G202" s="172">
        <v>-0.13252896093642499</v>
      </c>
      <c r="H202" s="171">
        <v>2.52051468655098</v>
      </c>
    </row>
    <row r="203" spans="1:8">
      <c r="A203" s="314"/>
      <c r="B203" s="313"/>
      <c r="C203" s="76" t="s">
        <v>57</v>
      </c>
      <c r="D203" s="168">
        <v>0.63788659793813496</v>
      </c>
      <c r="E203" s="161">
        <v>0.409942283226925</v>
      </c>
      <c r="F203" s="60">
        <v>0.51386367058567295</v>
      </c>
      <c r="G203" s="172">
        <v>-0.68863522580556702</v>
      </c>
      <c r="H203" s="171">
        <v>1.96440842168184</v>
      </c>
    </row>
    <row r="204" spans="1:8" ht="15.75" customHeight="1">
      <c r="A204" s="337" t="s">
        <v>90</v>
      </c>
      <c r="B204" s="338" t="s">
        <v>55</v>
      </c>
      <c r="C204" s="173" t="s">
        <v>56</v>
      </c>
      <c r="D204" s="174">
        <v>0.16901268834257999</v>
      </c>
      <c r="E204" s="175">
        <v>0.409942283226925</v>
      </c>
      <c r="F204" s="176">
        <v>0.68740105763761905</v>
      </c>
      <c r="G204" s="177">
        <v>-0.724174817775321</v>
      </c>
      <c r="H204" s="178">
        <v>1.06220019446048</v>
      </c>
    </row>
    <row r="205" spans="1:8">
      <c r="A205" s="337"/>
      <c r="B205" s="338"/>
      <c r="C205" s="173" t="s">
        <v>57</v>
      </c>
      <c r="D205" s="174">
        <v>-0.38709357652656301</v>
      </c>
      <c r="E205" s="175">
        <v>0.409942283226925</v>
      </c>
      <c r="F205" s="176">
        <v>0.36365954857383898</v>
      </c>
      <c r="G205" s="179">
        <v>-1.2802810826444599</v>
      </c>
      <c r="H205" s="180">
        <v>0.50609392959133903</v>
      </c>
    </row>
    <row r="206" spans="1:8">
      <c r="A206" s="337"/>
      <c r="B206" s="338"/>
      <c r="C206" s="181" t="s">
        <v>58</v>
      </c>
      <c r="D206" s="182" t="s">
        <v>217</v>
      </c>
      <c r="E206" s="175">
        <v>0.409942283226925</v>
      </c>
      <c r="F206" s="176">
        <v>2.7899854808644799E-2</v>
      </c>
      <c r="G206" s="179">
        <v>-1.9181676805826</v>
      </c>
      <c r="H206" s="180">
        <v>-0.13179266834679701</v>
      </c>
    </row>
    <row r="207" spans="1:8">
      <c r="A207" s="337"/>
      <c r="B207" s="338" t="s">
        <v>56</v>
      </c>
      <c r="C207" s="173" t="s">
        <v>55</v>
      </c>
      <c r="D207" s="174">
        <v>-0.16901268834257999</v>
      </c>
      <c r="E207" s="175">
        <v>0.409942283226925</v>
      </c>
      <c r="F207" s="176">
        <v>0.68740105763761905</v>
      </c>
      <c r="G207" s="179">
        <v>-1.06220019446048</v>
      </c>
      <c r="H207" s="180">
        <v>0.724174817775321</v>
      </c>
    </row>
    <row r="208" spans="1:8">
      <c r="A208" s="337"/>
      <c r="B208" s="338"/>
      <c r="C208" s="173" t="s">
        <v>57</v>
      </c>
      <c r="D208" s="174">
        <v>-0.55610626486914205</v>
      </c>
      <c r="E208" s="175">
        <v>0.409942283226925</v>
      </c>
      <c r="F208" s="176">
        <v>0.199897847582477</v>
      </c>
      <c r="G208" s="179">
        <v>-1.4492937709870399</v>
      </c>
      <c r="H208" s="180">
        <v>0.33708124124875899</v>
      </c>
    </row>
    <row r="209" spans="1:8">
      <c r="A209" s="337"/>
      <c r="B209" s="338"/>
      <c r="C209" s="181" t="s">
        <v>58</v>
      </c>
      <c r="D209" s="182" t="s">
        <v>218</v>
      </c>
      <c r="E209" s="175">
        <v>0.409942283226925</v>
      </c>
      <c r="F209" s="176">
        <v>1.3018344820911999E-2</v>
      </c>
      <c r="G209" s="179">
        <v>-2.0871803689251802</v>
      </c>
      <c r="H209" s="180">
        <v>-0.30080535668937702</v>
      </c>
    </row>
    <row r="210" spans="1:8">
      <c r="A210" s="337"/>
      <c r="B210" s="338" t="s">
        <v>57</v>
      </c>
      <c r="C210" s="173" t="s">
        <v>55</v>
      </c>
      <c r="D210" s="174">
        <v>0.38709357652656301</v>
      </c>
      <c r="E210" s="175">
        <v>0.409942283226925</v>
      </c>
      <c r="F210" s="176">
        <v>0.36365954857383898</v>
      </c>
      <c r="G210" s="177">
        <v>-0.50609392959133903</v>
      </c>
      <c r="H210" s="178">
        <v>1.2802810826444599</v>
      </c>
    </row>
    <row r="211" spans="1:8">
      <c r="A211" s="337"/>
      <c r="B211" s="338"/>
      <c r="C211" s="173" t="s">
        <v>56</v>
      </c>
      <c r="D211" s="174">
        <v>0.55610626486914205</v>
      </c>
      <c r="E211" s="175">
        <v>0.409942283226925</v>
      </c>
      <c r="F211" s="176">
        <v>0.199897847582477</v>
      </c>
      <c r="G211" s="177">
        <v>-0.33708124124875899</v>
      </c>
      <c r="H211" s="178">
        <v>1.4492937709870399</v>
      </c>
    </row>
    <row r="212" spans="1:8">
      <c r="A212" s="337"/>
      <c r="B212" s="338"/>
      <c r="C212" s="173" t="s">
        <v>58</v>
      </c>
      <c r="D212" s="174">
        <v>-0.63788659793813496</v>
      </c>
      <c r="E212" s="175">
        <v>0.409942283226925</v>
      </c>
      <c r="F212" s="176">
        <v>0.14566640574620299</v>
      </c>
      <c r="G212" s="179">
        <v>-1.5310741040560401</v>
      </c>
      <c r="H212" s="180">
        <v>0.25530090817976597</v>
      </c>
    </row>
    <row r="213" spans="1:8">
      <c r="A213" s="337"/>
      <c r="B213" s="338" t="s">
        <v>58</v>
      </c>
      <c r="C213" s="181" t="s">
        <v>55</v>
      </c>
      <c r="D213" s="182" t="s">
        <v>219</v>
      </c>
      <c r="E213" s="175">
        <v>0.409942283226925</v>
      </c>
      <c r="F213" s="176">
        <v>2.7899854808644799E-2</v>
      </c>
      <c r="G213" s="177">
        <v>0.13179266834679701</v>
      </c>
      <c r="H213" s="178">
        <v>1.9181676805826</v>
      </c>
    </row>
    <row r="214" spans="1:8">
      <c r="A214" s="337"/>
      <c r="B214" s="338"/>
      <c r="C214" s="181" t="s">
        <v>56</v>
      </c>
      <c r="D214" s="182" t="s">
        <v>220</v>
      </c>
      <c r="E214" s="175">
        <v>0.409942283226925</v>
      </c>
      <c r="F214" s="176">
        <v>1.3018344820911999E-2</v>
      </c>
      <c r="G214" s="177">
        <v>0.30080535668937702</v>
      </c>
      <c r="H214" s="178">
        <v>2.0871803689251802</v>
      </c>
    </row>
    <row r="215" spans="1:8">
      <c r="A215" s="337"/>
      <c r="B215" s="338"/>
      <c r="C215" s="173" t="s">
        <v>57</v>
      </c>
      <c r="D215" s="174">
        <v>0.63788659793813496</v>
      </c>
      <c r="E215" s="175">
        <v>0.409942283226925</v>
      </c>
      <c r="F215" s="176">
        <v>0.14566640574620299</v>
      </c>
      <c r="G215" s="177">
        <v>-0.25530090817976597</v>
      </c>
      <c r="H215" s="178">
        <v>1.5310741040560401</v>
      </c>
    </row>
    <row r="216" spans="1:8" ht="15.75" customHeight="1">
      <c r="A216" s="314" t="s">
        <v>93</v>
      </c>
      <c r="B216" s="313" t="s">
        <v>55</v>
      </c>
      <c r="C216" s="76" t="s">
        <v>56</v>
      </c>
      <c r="D216" s="168">
        <v>0.16901268834257999</v>
      </c>
      <c r="E216" s="161">
        <v>0.409942283226925</v>
      </c>
      <c r="F216" s="83">
        <v>1</v>
      </c>
      <c r="G216" s="160">
        <v>-1.12340468702842</v>
      </c>
      <c r="H216" s="171">
        <v>1.46143006371358</v>
      </c>
    </row>
    <row r="217" spans="1:8">
      <c r="A217" s="314"/>
      <c r="B217" s="313"/>
      <c r="C217" s="76" t="s">
        <v>57</v>
      </c>
      <c r="D217" s="168">
        <v>-0.38709357652656301</v>
      </c>
      <c r="E217" s="161">
        <v>0.409942283226925</v>
      </c>
      <c r="F217" s="83">
        <v>1</v>
      </c>
      <c r="G217" s="160">
        <v>-1.6795109518975699</v>
      </c>
      <c r="H217" s="169">
        <v>0.90532379884444103</v>
      </c>
    </row>
    <row r="218" spans="1:8">
      <c r="A218" s="314"/>
      <c r="B218" s="313"/>
      <c r="C218" s="76" t="s">
        <v>58</v>
      </c>
      <c r="D218" s="170">
        <v>-1.0249801744647</v>
      </c>
      <c r="E218" s="161">
        <v>0.409942283226925</v>
      </c>
      <c r="F218" s="60">
        <v>0.167399128851869</v>
      </c>
      <c r="G218" s="160">
        <v>-2.3173975498356998</v>
      </c>
      <c r="H218" s="169">
        <v>0.26743720090630602</v>
      </c>
    </row>
    <row r="219" spans="1:8">
      <c r="A219" s="314"/>
      <c r="B219" s="313" t="s">
        <v>56</v>
      </c>
      <c r="C219" s="76" t="s">
        <v>55</v>
      </c>
      <c r="D219" s="168">
        <v>-0.16901268834257999</v>
      </c>
      <c r="E219" s="161">
        <v>0.409942283226925</v>
      </c>
      <c r="F219" s="83">
        <v>1</v>
      </c>
      <c r="G219" s="160">
        <v>-1.46143006371358</v>
      </c>
      <c r="H219" s="171">
        <v>1.12340468702842</v>
      </c>
    </row>
    <row r="220" spans="1:8">
      <c r="A220" s="314"/>
      <c r="B220" s="313"/>
      <c r="C220" s="76" t="s">
        <v>57</v>
      </c>
      <c r="D220" s="168">
        <v>-0.55610626486914205</v>
      </c>
      <c r="E220" s="161">
        <v>0.409942283226925</v>
      </c>
      <c r="F220" s="83">
        <v>1</v>
      </c>
      <c r="G220" s="160">
        <v>-1.8485236402401499</v>
      </c>
      <c r="H220" s="169">
        <v>0.73631111050186104</v>
      </c>
    </row>
    <row r="221" spans="1:8">
      <c r="A221" s="314"/>
      <c r="B221" s="313"/>
      <c r="C221" s="76" t="s">
        <v>58</v>
      </c>
      <c r="D221" s="170">
        <v>-1.19399286280728</v>
      </c>
      <c r="E221" s="161">
        <v>0.409942283226925</v>
      </c>
      <c r="F221" s="60">
        <v>7.8110068925471801E-2</v>
      </c>
      <c r="G221" s="160">
        <v>-2.48641023817828</v>
      </c>
      <c r="H221" s="169">
        <v>9.8424512563725794E-2</v>
      </c>
    </row>
    <row r="222" spans="1:8">
      <c r="A222" s="314"/>
      <c r="B222" s="313" t="s">
        <v>57</v>
      </c>
      <c r="C222" s="76" t="s">
        <v>55</v>
      </c>
      <c r="D222" s="168">
        <v>0.38709357652656301</v>
      </c>
      <c r="E222" s="161">
        <v>0.409942283226925</v>
      </c>
      <c r="F222" s="83">
        <v>1</v>
      </c>
      <c r="G222" s="172">
        <v>-0.90532379884444103</v>
      </c>
      <c r="H222" s="171">
        <v>1.6795109518975699</v>
      </c>
    </row>
    <row r="223" spans="1:8">
      <c r="A223" s="314"/>
      <c r="B223" s="313"/>
      <c r="C223" s="76" t="s">
        <v>56</v>
      </c>
      <c r="D223" s="168">
        <v>0.55610626486914205</v>
      </c>
      <c r="E223" s="161">
        <v>0.409942283226925</v>
      </c>
      <c r="F223" s="83">
        <v>1</v>
      </c>
      <c r="G223" s="172">
        <v>-0.73631111050186104</v>
      </c>
      <c r="H223" s="171">
        <v>1.8485236402401499</v>
      </c>
    </row>
    <row r="224" spans="1:8">
      <c r="A224" s="314"/>
      <c r="B224" s="313"/>
      <c r="C224" s="76" t="s">
        <v>58</v>
      </c>
      <c r="D224" s="168">
        <v>-0.63788659793813496</v>
      </c>
      <c r="E224" s="161">
        <v>0.409942283226925</v>
      </c>
      <c r="F224" s="60">
        <v>0.87399843447721504</v>
      </c>
      <c r="G224" s="160">
        <v>-1.9303039733091401</v>
      </c>
      <c r="H224" s="169">
        <v>0.65453077743286803</v>
      </c>
    </row>
    <row r="225" spans="1:8">
      <c r="A225" s="314"/>
      <c r="B225" s="313" t="s">
        <v>58</v>
      </c>
      <c r="C225" s="76" t="s">
        <v>55</v>
      </c>
      <c r="D225" s="170">
        <v>1.0249801744647</v>
      </c>
      <c r="E225" s="161">
        <v>0.409942283226925</v>
      </c>
      <c r="F225" s="60">
        <v>0.167399128851869</v>
      </c>
      <c r="G225" s="172">
        <v>-0.26743720090630602</v>
      </c>
      <c r="H225" s="171">
        <v>2.3173975498356998</v>
      </c>
    </row>
    <row r="226" spans="1:8">
      <c r="A226" s="314"/>
      <c r="B226" s="313"/>
      <c r="C226" s="76" t="s">
        <v>56</v>
      </c>
      <c r="D226" s="170">
        <v>1.19399286280728</v>
      </c>
      <c r="E226" s="161">
        <v>0.409942283226925</v>
      </c>
      <c r="F226" s="60">
        <v>7.8110068925471801E-2</v>
      </c>
      <c r="G226" s="172">
        <v>-9.8424512563725794E-2</v>
      </c>
      <c r="H226" s="171">
        <v>2.48641023817828</v>
      </c>
    </row>
    <row r="227" spans="1:8">
      <c r="A227" s="314"/>
      <c r="B227" s="313"/>
      <c r="C227" s="76" t="s">
        <v>57</v>
      </c>
      <c r="D227" s="168">
        <v>0.63788659793813496</v>
      </c>
      <c r="E227" s="161">
        <v>0.409942283226925</v>
      </c>
      <c r="F227" s="60">
        <v>0.87399843447721504</v>
      </c>
      <c r="G227" s="172">
        <v>-0.65453077743286803</v>
      </c>
      <c r="H227" s="171">
        <v>1.9303039733091401</v>
      </c>
    </row>
    <row r="228" spans="1:8" ht="15.75" customHeight="1">
      <c r="A228" s="314" t="s">
        <v>94</v>
      </c>
      <c r="B228" s="313" t="s">
        <v>55</v>
      </c>
      <c r="C228" s="76" t="s">
        <v>56</v>
      </c>
      <c r="D228" s="168">
        <v>0.16901268834257999</v>
      </c>
      <c r="E228" s="161">
        <v>0.409942283226925</v>
      </c>
      <c r="F228" s="60">
        <v>0.999066906797072</v>
      </c>
      <c r="G228" s="160">
        <v>-1.11871036636382</v>
      </c>
      <c r="H228" s="171">
        <v>1.45673574304897</v>
      </c>
    </row>
    <row r="229" spans="1:8">
      <c r="A229" s="314"/>
      <c r="B229" s="313"/>
      <c r="C229" s="76" t="s">
        <v>57</v>
      </c>
      <c r="D229" s="168">
        <v>-0.38709357652656301</v>
      </c>
      <c r="E229" s="161">
        <v>0.409942283226925</v>
      </c>
      <c r="F229" s="60">
        <v>0.93360472251744198</v>
      </c>
      <c r="G229" s="160">
        <v>-1.67481663123296</v>
      </c>
      <c r="H229" s="169">
        <v>0.90062947817983197</v>
      </c>
    </row>
    <row r="230" spans="1:8">
      <c r="A230" s="314"/>
      <c r="B230" s="313"/>
      <c r="C230" s="76" t="s">
        <v>58</v>
      </c>
      <c r="D230" s="170">
        <v>-1.0249801744647</v>
      </c>
      <c r="E230" s="161">
        <v>0.409942283226925</v>
      </c>
      <c r="F230" s="60">
        <v>0.15614845869000199</v>
      </c>
      <c r="G230" s="160">
        <v>-2.3127032291710901</v>
      </c>
      <c r="H230" s="169">
        <v>0.26274288024169701</v>
      </c>
    </row>
    <row r="231" spans="1:8">
      <c r="A231" s="314"/>
      <c r="B231" s="313" t="s">
        <v>56</v>
      </c>
      <c r="C231" s="76" t="s">
        <v>55</v>
      </c>
      <c r="D231" s="168">
        <v>-0.16901268834257999</v>
      </c>
      <c r="E231" s="161">
        <v>0.409942283226925</v>
      </c>
      <c r="F231" s="60">
        <v>0.999066906797072</v>
      </c>
      <c r="G231" s="160">
        <v>-1.45673574304897</v>
      </c>
      <c r="H231" s="171">
        <v>1.11871036636382</v>
      </c>
    </row>
    <row r="232" spans="1:8">
      <c r="A232" s="314"/>
      <c r="B232" s="313"/>
      <c r="C232" s="76" t="s">
        <v>57</v>
      </c>
      <c r="D232" s="168">
        <v>-0.55610626486914205</v>
      </c>
      <c r="E232" s="161">
        <v>0.409942283226925</v>
      </c>
      <c r="F232" s="60">
        <v>0.73765509605068402</v>
      </c>
      <c r="G232" s="160">
        <v>-1.84382931957554</v>
      </c>
      <c r="H232" s="169">
        <v>0.73161678983725298</v>
      </c>
    </row>
    <row r="233" spans="1:8">
      <c r="A233" s="314"/>
      <c r="B233" s="313"/>
      <c r="C233" s="76" t="s">
        <v>58</v>
      </c>
      <c r="D233" s="170">
        <v>-1.19399286280728</v>
      </c>
      <c r="E233" s="161">
        <v>0.409942283226925</v>
      </c>
      <c r="F233" s="60">
        <v>7.5611607076747606E-2</v>
      </c>
      <c r="G233" s="160">
        <v>-2.4817159175136698</v>
      </c>
      <c r="H233" s="169">
        <v>9.3730191899117105E-2</v>
      </c>
    </row>
    <row r="234" spans="1:8">
      <c r="A234" s="314"/>
      <c r="B234" s="313" t="s">
        <v>57</v>
      </c>
      <c r="C234" s="76" t="s">
        <v>55</v>
      </c>
      <c r="D234" s="168">
        <v>0.38709357652656301</v>
      </c>
      <c r="E234" s="161">
        <v>0.409942283226925</v>
      </c>
      <c r="F234" s="60">
        <v>0.93360472251744198</v>
      </c>
      <c r="G234" s="172">
        <v>-0.90062947817983197</v>
      </c>
      <c r="H234" s="171">
        <v>1.67481663123296</v>
      </c>
    </row>
    <row r="235" spans="1:8">
      <c r="A235" s="314"/>
      <c r="B235" s="313"/>
      <c r="C235" s="76" t="s">
        <v>56</v>
      </c>
      <c r="D235" s="168">
        <v>0.55610626486914205</v>
      </c>
      <c r="E235" s="161">
        <v>0.409942283226925</v>
      </c>
      <c r="F235" s="60">
        <v>0.73765509605068402</v>
      </c>
      <c r="G235" s="172">
        <v>-0.73161678983725298</v>
      </c>
      <c r="H235" s="171">
        <v>1.84382931957554</v>
      </c>
    </row>
    <row r="236" spans="1:8">
      <c r="A236" s="314"/>
      <c r="B236" s="313"/>
      <c r="C236" s="76" t="s">
        <v>58</v>
      </c>
      <c r="D236" s="168">
        <v>-0.63788659793813496</v>
      </c>
      <c r="E236" s="161">
        <v>0.409942283226925</v>
      </c>
      <c r="F236" s="60">
        <v>0.61116539870980202</v>
      </c>
      <c r="G236" s="160">
        <v>-1.9256096526445301</v>
      </c>
      <c r="H236" s="169">
        <v>0.64983645676825996</v>
      </c>
    </row>
    <row r="237" spans="1:8">
      <c r="A237" s="314"/>
      <c r="B237" s="313" t="s">
        <v>58</v>
      </c>
      <c r="C237" s="76" t="s">
        <v>55</v>
      </c>
      <c r="D237" s="170">
        <v>1.0249801744647</v>
      </c>
      <c r="E237" s="161">
        <v>0.409942283226925</v>
      </c>
      <c r="F237" s="60">
        <v>0.15614845869000199</v>
      </c>
      <c r="G237" s="172">
        <v>-0.26274288024169701</v>
      </c>
      <c r="H237" s="171">
        <v>2.3127032291710901</v>
      </c>
    </row>
    <row r="238" spans="1:8">
      <c r="A238" s="314"/>
      <c r="B238" s="313"/>
      <c r="C238" s="76" t="s">
        <v>56</v>
      </c>
      <c r="D238" s="170">
        <v>1.19399286280728</v>
      </c>
      <c r="E238" s="161">
        <v>0.409942283226925</v>
      </c>
      <c r="F238" s="60">
        <v>7.5611607076747606E-2</v>
      </c>
      <c r="G238" s="172">
        <v>-9.3730191899117105E-2</v>
      </c>
      <c r="H238" s="171">
        <v>2.4817159175136698</v>
      </c>
    </row>
    <row r="239" spans="1:8">
      <c r="A239" s="314"/>
      <c r="B239" s="313"/>
      <c r="C239" s="76" t="s">
        <v>57</v>
      </c>
      <c r="D239" s="168">
        <v>0.63788659793813496</v>
      </c>
      <c r="E239" s="161">
        <v>0.409942283226925</v>
      </c>
      <c r="F239" s="60">
        <v>0.61116539870980202</v>
      </c>
      <c r="G239" s="172">
        <v>-0.64983645676825996</v>
      </c>
      <c r="H239" s="171">
        <v>1.9256096526445301</v>
      </c>
    </row>
    <row r="240" spans="1:8" ht="15.75" customHeight="1">
      <c r="A240" s="314" t="s">
        <v>95</v>
      </c>
      <c r="B240" s="313" t="s">
        <v>55</v>
      </c>
      <c r="C240" s="76" t="s">
        <v>56</v>
      </c>
      <c r="D240" s="168">
        <v>0.16901268834257999</v>
      </c>
      <c r="E240" s="161">
        <v>0.409942283226925</v>
      </c>
      <c r="F240" s="60">
        <v>0.99846016408710603</v>
      </c>
      <c r="G240" s="160">
        <v>-1.0995537751840201</v>
      </c>
      <c r="H240" s="171">
        <v>1.4375791518691801</v>
      </c>
    </row>
    <row r="241" spans="1:8">
      <c r="A241" s="314"/>
      <c r="B241" s="313"/>
      <c r="C241" s="76" t="s">
        <v>57</v>
      </c>
      <c r="D241" s="168">
        <v>-0.38709357652656301</v>
      </c>
      <c r="E241" s="161">
        <v>0.409942283226925</v>
      </c>
      <c r="F241" s="60">
        <v>0.90984793104684802</v>
      </c>
      <c r="G241" s="160">
        <v>-1.65566004005317</v>
      </c>
      <c r="H241" s="169">
        <v>0.88147288700004101</v>
      </c>
    </row>
    <row r="242" spans="1:8">
      <c r="A242" s="314"/>
      <c r="B242" s="313"/>
      <c r="C242" s="76" t="s">
        <v>58</v>
      </c>
      <c r="D242" s="170">
        <v>-1.0249801744647</v>
      </c>
      <c r="E242" s="161">
        <v>0.409942283226925</v>
      </c>
      <c r="F242" s="60">
        <v>0.14099495122015601</v>
      </c>
      <c r="G242" s="160">
        <v>-2.2935466379912999</v>
      </c>
      <c r="H242" s="169">
        <v>0.24358628906190499</v>
      </c>
    </row>
    <row r="243" spans="1:8">
      <c r="A243" s="314"/>
      <c r="B243" s="313" t="s">
        <v>56</v>
      </c>
      <c r="C243" s="76" t="s">
        <v>55</v>
      </c>
      <c r="D243" s="168">
        <v>-0.16901268834257999</v>
      </c>
      <c r="E243" s="161">
        <v>0.409942283226925</v>
      </c>
      <c r="F243" s="60">
        <v>0.99846016408710603</v>
      </c>
      <c r="G243" s="160">
        <v>-1.4375791518691801</v>
      </c>
      <c r="H243" s="171">
        <v>1.0995537751840201</v>
      </c>
    </row>
    <row r="244" spans="1:8">
      <c r="A244" s="314"/>
      <c r="B244" s="313"/>
      <c r="C244" s="76" t="s">
        <v>57</v>
      </c>
      <c r="D244" s="168">
        <v>-0.55610626486914205</v>
      </c>
      <c r="E244" s="161">
        <v>0.409942283226925</v>
      </c>
      <c r="F244" s="60">
        <v>0.68929531872540195</v>
      </c>
      <c r="G244" s="160">
        <v>-1.82467272839575</v>
      </c>
      <c r="H244" s="169">
        <v>0.71246019865746102</v>
      </c>
    </row>
    <row r="245" spans="1:8">
      <c r="A245" s="314"/>
      <c r="B245" s="313"/>
      <c r="C245" s="76" t="s">
        <v>58</v>
      </c>
      <c r="D245" s="170">
        <v>-1.19399286280728</v>
      </c>
      <c r="E245" s="161">
        <v>0.409942283226925</v>
      </c>
      <c r="F245" s="60">
        <v>6.9060053435266E-2</v>
      </c>
      <c r="G245" s="160">
        <v>-2.4625593263338801</v>
      </c>
      <c r="H245" s="169">
        <v>7.4573600719325603E-2</v>
      </c>
    </row>
    <row r="246" spans="1:8">
      <c r="A246" s="314"/>
      <c r="B246" s="313" t="s">
        <v>57</v>
      </c>
      <c r="C246" s="76" t="s">
        <v>55</v>
      </c>
      <c r="D246" s="168">
        <v>0.38709357652656301</v>
      </c>
      <c r="E246" s="161">
        <v>0.409942283226925</v>
      </c>
      <c r="F246" s="60">
        <v>0.90984793104684802</v>
      </c>
      <c r="G246" s="172">
        <v>-0.88147288700004101</v>
      </c>
      <c r="H246" s="171">
        <v>1.65566004005317</v>
      </c>
    </row>
    <row r="247" spans="1:8">
      <c r="A247" s="314"/>
      <c r="B247" s="313"/>
      <c r="C247" s="76" t="s">
        <v>56</v>
      </c>
      <c r="D247" s="168">
        <v>0.55610626486914205</v>
      </c>
      <c r="E247" s="161">
        <v>0.409942283226925</v>
      </c>
      <c r="F247" s="60">
        <v>0.68929531872540195</v>
      </c>
      <c r="G247" s="172">
        <v>-0.71246019865746102</v>
      </c>
      <c r="H247" s="171">
        <v>1.82467272839575</v>
      </c>
    </row>
    <row r="248" spans="1:8">
      <c r="A248" s="314"/>
      <c r="B248" s="313"/>
      <c r="C248" s="76" t="s">
        <v>58</v>
      </c>
      <c r="D248" s="168">
        <v>-0.63788659793813496</v>
      </c>
      <c r="E248" s="161">
        <v>0.409942283226925</v>
      </c>
      <c r="F248" s="60">
        <v>0.56133527942135897</v>
      </c>
      <c r="G248" s="160">
        <v>-1.9064530614647399</v>
      </c>
      <c r="H248" s="169">
        <v>0.630679865588468</v>
      </c>
    </row>
    <row r="249" spans="1:8">
      <c r="A249" s="314"/>
      <c r="B249" s="313" t="s">
        <v>58</v>
      </c>
      <c r="C249" s="76" t="s">
        <v>55</v>
      </c>
      <c r="D249" s="170">
        <v>1.0249801744647</v>
      </c>
      <c r="E249" s="161">
        <v>0.409942283226925</v>
      </c>
      <c r="F249" s="60">
        <v>0.14099495122015601</v>
      </c>
      <c r="G249" s="172">
        <v>-0.24358628906190499</v>
      </c>
      <c r="H249" s="171">
        <v>2.2935466379912999</v>
      </c>
    </row>
    <row r="250" spans="1:8">
      <c r="A250" s="314"/>
      <c r="B250" s="313"/>
      <c r="C250" s="76" t="s">
        <v>56</v>
      </c>
      <c r="D250" s="170">
        <v>1.19399286280728</v>
      </c>
      <c r="E250" s="161">
        <v>0.409942283226925</v>
      </c>
      <c r="F250" s="60">
        <v>6.9060053435266E-2</v>
      </c>
      <c r="G250" s="172">
        <v>-7.4573600719325603E-2</v>
      </c>
      <c r="H250" s="171">
        <v>2.4625593263338801</v>
      </c>
    </row>
    <row r="251" spans="1:8">
      <c r="A251" s="314"/>
      <c r="B251" s="313"/>
      <c r="C251" s="76" t="s">
        <v>57</v>
      </c>
      <c r="D251" s="168">
        <v>0.63788659793813496</v>
      </c>
      <c r="E251" s="161">
        <v>0.409942283226925</v>
      </c>
      <c r="F251" s="60">
        <v>0.56133527942135897</v>
      </c>
      <c r="G251" s="172">
        <v>-0.630679865588468</v>
      </c>
      <c r="H251" s="171">
        <v>1.9064530614647399</v>
      </c>
    </row>
    <row r="252" spans="1:8" ht="15.75" customHeight="1">
      <c r="A252" s="314" t="s">
        <v>96</v>
      </c>
      <c r="B252" s="313" t="s">
        <v>55</v>
      </c>
      <c r="C252" s="76" t="s">
        <v>56</v>
      </c>
      <c r="D252" s="168">
        <v>0.16901268834257999</v>
      </c>
      <c r="E252" s="161">
        <v>0.409942283226925</v>
      </c>
      <c r="F252" s="60">
        <v>0.99846016408710603</v>
      </c>
      <c r="G252" s="160">
        <v>-1.0995537751840201</v>
      </c>
      <c r="H252" s="171">
        <v>1.4375791518691801</v>
      </c>
    </row>
    <row r="253" spans="1:8">
      <c r="A253" s="314"/>
      <c r="B253" s="313"/>
      <c r="C253" s="76" t="s">
        <v>57</v>
      </c>
      <c r="D253" s="168">
        <v>-0.38709357652656301</v>
      </c>
      <c r="E253" s="161">
        <v>0.409942283226925</v>
      </c>
      <c r="F253" s="60">
        <v>0.90984793104684802</v>
      </c>
      <c r="G253" s="160">
        <v>-1.65566004005317</v>
      </c>
      <c r="H253" s="169">
        <v>0.88147288700004101</v>
      </c>
    </row>
    <row r="254" spans="1:8">
      <c r="A254" s="314"/>
      <c r="B254" s="313"/>
      <c r="C254" s="76" t="s">
        <v>58</v>
      </c>
      <c r="D254" s="170">
        <v>-1.0249801744647</v>
      </c>
      <c r="E254" s="161">
        <v>0.409942283226925</v>
      </c>
      <c r="F254" s="60">
        <v>0.14099495122015601</v>
      </c>
      <c r="G254" s="160">
        <v>-2.2935466379912999</v>
      </c>
      <c r="H254" s="169">
        <v>0.24358628906190499</v>
      </c>
    </row>
    <row r="255" spans="1:8">
      <c r="A255" s="314"/>
      <c r="B255" s="313" t="s">
        <v>56</v>
      </c>
      <c r="C255" s="76" t="s">
        <v>55</v>
      </c>
      <c r="D255" s="168">
        <v>-0.16901268834257999</v>
      </c>
      <c r="E255" s="161">
        <v>0.409942283226925</v>
      </c>
      <c r="F255" s="60">
        <v>0.99846016408710603</v>
      </c>
      <c r="G255" s="160">
        <v>-1.4375791518691801</v>
      </c>
      <c r="H255" s="171">
        <v>1.0995537751840201</v>
      </c>
    </row>
    <row r="256" spans="1:8">
      <c r="A256" s="314"/>
      <c r="B256" s="313"/>
      <c r="C256" s="76" t="s">
        <v>57</v>
      </c>
      <c r="D256" s="168">
        <v>-0.55610626486914205</v>
      </c>
      <c r="E256" s="161">
        <v>0.409942283226925</v>
      </c>
      <c r="F256" s="60">
        <v>0.68929531872540195</v>
      </c>
      <c r="G256" s="160">
        <v>-1.82467272839575</v>
      </c>
      <c r="H256" s="169">
        <v>0.71246019865746102</v>
      </c>
    </row>
    <row r="257" spans="1:8">
      <c r="A257" s="314"/>
      <c r="B257" s="313"/>
      <c r="C257" s="76" t="s">
        <v>58</v>
      </c>
      <c r="D257" s="170">
        <v>-1.19399286280728</v>
      </c>
      <c r="E257" s="161">
        <v>0.409942283226925</v>
      </c>
      <c r="F257" s="60">
        <v>6.9060053435266E-2</v>
      </c>
      <c r="G257" s="160">
        <v>-2.4625593263338801</v>
      </c>
      <c r="H257" s="169">
        <v>7.4573600719325603E-2</v>
      </c>
    </row>
    <row r="258" spans="1:8">
      <c r="A258" s="314"/>
      <c r="B258" s="313" t="s">
        <v>57</v>
      </c>
      <c r="C258" s="76" t="s">
        <v>55</v>
      </c>
      <c r="D258" s="168">
        <v>0.38709357652656301</v>
      </c>
      <c r="E258" s="161">
        <v>0.409942283226925</v>
      </c>
      <c r="F258" s="60">
        <v>0.90984793104684802</v>
      </c>
      <c r="G258" s="172">
        <v>-0.88147288700004101</v>
      </c>
      <c r="H258" s="171">
        <v>1.65566004005317</v>
      </c>
    </row>
    <row r="259" spans="1:8">
      <c r="A259" s="314"/>
      <c r="B259" s="313"/>
      <c r="C259" s="76" t="s">
        <v>56</v>
      </c>
      <c r="D259" s="168">
        <v>0.55610626486914205</v>
      </c>
      <c r="E259" s="161">
        <v>0.409942283226925</v>
      </c>
      <c r="F259" s="60">
        <v>0.68929531872540195</v>
      </c>
      <c r="G259" s="172">
        <v>-0.71246019865746102</v>
      </c>
      <c r="H259" s="171">
        <v>1.82467272839575</v>
      </c>
    </row>
    <row r="260" spans="1:8">
      <c r="A260" s="314"/>
      <c r="B260" s="313"/>
      <c r="C260" s="76" t="s">
        <v>58</v>
      </c>
      <c r="D260" s="168">
        <v>-0.63788659793813496</v>
      </c>
      <c r="E260" s="161">
        <v>0.409942283226925</v>
      </c>
      <c r="F260" s="60">
        <v>0.56133527942135897</v>
      </c>
      <c r="G260" s="160">
        <v>-1.9064530614647399</v>
      </c>
      <c r="H260" s="169">
        <v>0.630679865588468</v>
      </c>
    </row>
    <row r="261" spans="1:8">
      <c r="A261" s="314"/>
      <c r="B261" s="313" t="s">
        <v>58</v>
      </c>
      <c r="C261" s="76" t="s">
        <v>55</v>
      </c>
      <c r="D261" s="170">
        <v>1.0249801744647</v>
      </c>
      <c r="E261" s="161">
        <v>0.409942283226925</v>
      </c>
      <c r="F261" s="60">
        <v>0.14099495122015601</v>
      </c>
      <c r="G261" s="172">
        <v>-0.24358628906190499</v>
      </c>
      <c r="H261" s="171">
        <v>2.2935466379912999</v>
      </c>
    </row>
    <row r="262" spans="1:8">
      <c r="A262" s="314"/>
      <c r="B262" s="313"/>
      <c r="C262" s="76" t="s">
        <v>56</v>
      </c>
      <c r="D262" s="170">
        <v>1.19399286280728</v>
      </c>
      <c r="E262" s="161">
        <v>0.409942283226925</v>
      </c>
      <c r="F262" s="60">
        <v>6.9060053435266E-2</v>
      </c>
      <c r="G262" s="172">
        <v>-7.4573600719325603E-2</v>
      </c>
      <c r="H262" s="171">
        <v>2.4625593263338801</v>
      </c>
    </row>
    <row r="263" spans="1:8">
      <c r="A263" s="314"/>
      <c r="B263" s="313"/>
      <c r="C263" s="76" t="s">
        <v>57</v>
      </c>
      <c r="D263" s="168">
        <v>0.63788659793813496</v>
      </c>
      <c r="E263" s="161">
        <v>0.409942283226925</v>
      </c>
      <c r="F263" s="60">
        <v>0.56133527942135897</v>
      </c>
      <c r="G263" s="172">
        <v>-0.630679865588468</v>
      </c>
      <c r="H263" s="171">
        <v>1.9064530614647399</v>
      </c>
    </row>
    <row r="264" spans="1:8" ht="15.75" customHeight="1">
      <c r="A264" s="314" t="s">
        <v>97</v>
      </c>
      <c r="B264" s="313" t="s">
        <v>55</v>
      </c>
      <c r="C264" s="76" t="s">
        <v>56</v>
      </c>
      <c r="D264" s="168">
        <v>0.16901268834257999</v>
      </c>
      <c r="E264" s="161">
        <v>0.32240771978924498</v>
      </c>
      <c r="F264" s="60">
        <v>0.99738892679750901</v>
      </c>
      <c r="G264" s="160">
        <v>-1.43264895141925</v>
      </c>
      <c r="H264" s="171">
        <v>1.7706743281044099</v>
      </c>
    </row>
    <row r="265" spans="1:8">
      <c r="A265" s="314"/>
      <c r="B265" s="313"/>
      <c r="C265" s="76" t="s">
        <v>57</v>
      </c>
      <c r="D265" s="168">
        <v>-0.38709357652656301</v>
      </c>
      <c r="E265" s="161">
        <v>0.32734842104491702</v>
      </c>
      <c r="F265" s="60">
        <v>0.88429610454030205</v>
      </c>
      <c r="G265" s="160">
        <v>-1.9553305501065801</v>
      </c>
      <c r="H265" s="171">
        <v>1.1811433970534599</v>
      </c>
    </row>
    <row r="266" spans="1:8">
      <c r="A266" s="314"/>
      <c r="B266" s="313"/>
      <c r="C266" s="76" t="s">
        <v>58</v>
      </c>
      <c r="D266" s="170">
        <v>-1.0249801744647</v>
      </c>
      <c r="E266" s="161">
        <v>0.55398197669349702</v>
      </c>
      <c r="F266" s="60">
        <v>0.54145189500532498</v>
      </c>
      <c r="G266" s="160">
        <v>-3.3150119045282098</v>
      </c>
      <c r="H266" s="171">
        <v>1.26505155559881</v>
      </c>
    </row>
    <row r="267" spans="1:8">
      <c r="A267" s="314"/>
      <c r="B267" s="313" t="s">
        <v>56</v>
      </c>
      <c r="C267" s="76" t="s">
        <v>55</v>
      </c>
      <c r="D267" s="168">
        <v>-0.16901268834257999</v>
      </c>
      <c r="E267" s="161">
        <v>0.32240771978924498</v>
      </c>
      <c r="F267" s="60">
        <v>0.99738892679750901</v>
      </c>
      <c r="G267" s="160">
        <v>-1.7706743281044099</v>
      </c>
      <c r="H267" s="171">
        <v>1.43264895141925</v>
      </c>
    </row>
    <row r="268" spans="1:8">
      <c r="A268" s="314"/>
      <c r="B268" s="313"/>
      <c r="C268" s="76" t="s">
        <v>57</v>
      </c>
      <c r="D268" s="168">
        <v>-0.55610626486914205</v>
      </c>
      <c r="E268" s="161">
        <v>0.17090734522944001</v>
      </c>
      <c r="F268" s="60">
        <v>0.101516131376527</v>
      </c>
      <c r="G268" s="160">
        <v>-1.2166084287952501</v>
      </c>
      <c r="H268" s="169">
        <v>0.104395899056967</v>
      </c>
    </row>
    <row r="269" spans="1:8">
      <c r="A269" s="314"/>
      <c r="B269" s="313"/>
      <c r="C269" s="76" t="s">
        <v>58</v>
      </c>
      <c r="D269" s="170">
        <v>-1.19399286280728</v>
      </c>
      <c r="E269" s="161">
        <v>0.47848548817493802</v>
      </c>
      <c r="F269" s="60">
        <v>0.389843280718489</v>
      </c>
      <c r="G269" s="160">
        <v>-3.8470144075523902</v>
      </c>
      <c r="H269" s="171">
        <v>1.45902868193784</v>
      </c>
    </row>
    <row r="270" spans="1:8">
      <c r="A270" s="314"/>
      <c r="B270" s="313" t="s">
        <v>57</v>
      </c>
      <c r="C270" s="76" t="s">
        <v>55</v>
      </c>
      <c r="D270" s="168">
        <v>0.38709357652656301</v>
      </c>
      <c r="E270" s="161">
        <v>0.32734842104491702</v>
      </c>
      <c r="F270" s="60">
        <v>0.88429610454030205</v>
      </c>
      <c r="G270" s="160">
        <v>-1.1811433970534599</v>
      </c>
      <c r="H270" s="171">
        <v>1.9553305501065801</v>
      </c>
    </row>
    <row r="271" spans="1:8">
      <c r="A271" s="314"/>
      <c r="B271" s="313"/>
      <c r="C271" s="76" t="s">
        <v>56</v>
      </c>
      <c r="D271" s="168">
        <v>0.55610626486914205</v>
      </c>
      <c r="E271" s="161">
        <v>0.17090734522944001</v>
      </c>
      <c r="F271" s="60">
        <v>0.101516131376527</v>
      </c>
      <c r="G271" s="172">
        <v>-0.104395899056967</v>
      </c>
      <c r="H271" s="171">
        <v>1.2166084287952501</v>
      </c>
    </row>
    <row r="272" spans="1:8">
      <c r="A272" s="314"/>
      <c r="B272" s="313"/>
      <c r="C272" s="76" t="s">
        <v>58</v>
      </c>
      <c r="D272" s="168">
        <v>-0.63788659793813496</v>
      </c>
      <c r="E272" s="161">
        <v>0.48182840656701498</v>
      </c>
      <c r="F272" s="60">
        <v>0.84423151428565202</v>
      </c>
      <c r="G272" s="160">
        <v>-3.24935197305639</v>
      </c>
      <c r="H272" s="171">
        <v>1.9735787771801201</v>
      </c>
    </row>
    <row r="273" spans="1:8">
      <c r="A273" s="314"/>
      <c r="B273" s="313" t="s">
        <v>58</v>
      </c>
      <c r="C273" s="76" t="s">
        <v>55</v>
      </c>
      <c r="D273" s="170">
        <v>1.0249801744647</v>
      </c>
      <c r="E273" s="161">
        <v>0.55398197669349702</v>
      </c>
      <c r="F273" s="60">
        <v>0.54145189500532498</v>
      </c>
      <c r="G273" s="160">
        <v>-1.26505155559881</v>
      </c>
      <c r="H273" s="171">
        <v>3.3150119045282098</v>
      </c>
    </row>
    <row r="274" spans="1:8">
      <c r="A274" s="314"/>
      <c r="B274" s="313"/>
      <c r="C274" s="76" t="s">
        <v>56</v>
      </c>
      <c r="D274" s="170">
        <v>1.19399286280728</v>
      </c>
      <c r="E274" s="161">
        <v>0.47848548817493802</v>
      </c>
      <c r="F274" s="60">
        <v>0.389843280718489</v>
      </c>
      <c r="G274" s="160">
        <v>-1.45902868193784</v>
      </c>
      <c r="H274" s="171">
        <v>3.8470144075523902</v>
      </c>
    </row>
    <row r="275" spans="1:8">
      <c r="A275" s="314"/>
      <c r="B275" s="313"/>
      <c r="C275" s="76" t="s">
        <v>57</v>
      </c>
      <c r="D275" s="168">
        <v>0.63788659793813496</v>
      </c>
      <c r="E275" s="161">
        <v>0.48182840656701498</v>
      </c>
      <c r="F275" s="60">
        <v>0.84423151428565202</v>
      </c>
      <c r="G275" s="160">
        <v>-1.9735787771801201</v>
      </c>
      <c r="H275" s="171">
        <v>3.24935197305639</v>
      </c>
    </row>
    <row r="276" spans="1:8" ht="15.75" customHeight="1">
      <c r="A276" s="314" t="s">
        <v>98</v>
      </c>
      <c r="B276" s="313" t="s">
        <v>55</v>
      </c>
      <c r="C276" s="76" t="s">
        <v>56</v>
      </c>
      <c r="D276" s="168">
        <v>0.16901268834257999</v>
      </c>
      <c r="E276" s="161">
        <v>0.32240771978924498</v>
      </c>
      <c r="F276" s="60">
        <v>0.99112962497901202</v>
      </c>
      <c r="G276" s="160">
        <v>-1.27033913332393</v>
      </c>
      <c r="H276" s="171">
        <v>1.60836451000909</v>
      </c>
    </row>
    <row r="277" spans="1:8">
      <c r="A277" s="314"/>
      <c r="B277" s="313"/>
      <c r="C277" s="76" t="s">
        <v>57</v>
      </c>
      <c r="D277" s="168">
        <v>-0.38709357652656301</v>
      </c>
      <c r="E277" s="161">
        <v>0.32734842104491702</v>
      </c>
      <c r="F277" s="60">
        <v>0.78842593090015201</v>
      </c>
      <c r="G277" s="160">
        <v>-1.8094428055624101</v>
      </c>
      <c r="H277" s="171">
        <v>1.03525565250928</v>
      </c>
    </row>
    <row r="278" spans="1:8">
      <c r="A278" s="314"/>
      <c r="B278" s="313"/>
      <c r="C278" s="76" t="s">
        <v>58</v>
      </c>
      <c r="D278" s="170">
        <v>-1.0249801744647</v>
      </c>
      <c r="E278" s="161">
        <v>0.55398197669349702</v>
      </c>
      <c r="F278" s="60">
        <v>0.440434364005308</v>
      </c>
      <c r="G278" s="160">
        <v>-3.1750417614582198</v>
      </c>
      <c r="H278" s="171">
        <v>1.12508141252882</v>
      </c>
    </row>
    <row r="279" spans="1:8">
      <c r="A279" s="314"/>
      <c r="B279" s="313" t="s">
        <v>56</v>
      </c>
      <c r="C279" s="76" t="s">
        <v>55</v>
      </c>
      <c r="D279" s="168">
        <v>-0.16901268834257999</v>
      </c>
      <c r="E279" s="161">
        <v>0.32240771978924498</v>
      </c>
      <c r="F279" s="60">
        <v>0.99112962497901202</v>
      </c>
      <c r="G279" s="160">
        <v>-1.60836451000909</v>
      </c>
      <c r="H279" s="171">
        <v>1.27033913332393</v>
      </c>
    </row>
    <row r="280" spans="1:8">
      <c r="A280" s="314"/>
      <c r="B280" s="313"/>
      <c r="C280" s="76" t="s">
        <v>57</v>
      </c>
      <c r="D280" s="168">
        <v>-0.55610626486914205</v>
      </c>
      <c r="E280" s="161">
        <v>0.17090734522944001</v>
      </c>
      <c r="F280" s="60">
        <v>8.1718634823456301E-2</v>
      </c>
      <c r="G280" s="160">
        <v>-1.18498730244269</v>
      </c>
      <c r="H280" s="169">
        <v>7.2774772704408699E-2</v>
      </c>
    </row>
    <row r="281" spans="1:8">
      <c r="A281" s="314"/>
      <c r="B281" s="313"/>
      <c r="C281" s="76" t="s">
        <v>58</v>
      </c>
      <c r="D281" s="170">
        <v>-1.19399286280728</v>
      </c>
      <c r="E281" s="161">
        <v>0.47848548817493802</v>
      </c>
      <c r="F281" s="60">
        <v>0.27495516554928801</v>
      </c>
      <c r="G281" s="160">
        <v>-3.5093895825691401</v>
      </c>
      <c r="H281" s="171">
        <v>1.1214038569545799</v>
      </c>
    </row>
    <row r="282" spans="1:8">
      <c r="A282" s="314"/>
      <c r="B282" s="313" t="s">
        <v>57</v>
      </c>
      <c r="C282" s="76" t="s">
        <v>55</v>
      </c>
      <c r="D282" s="168">
        <v>0.38709357652656301</v>
      </c>
      <c r="E282" s="161">
        <v>0.32734842104491702</v>
      </c>
      <c r="F282" s="60">
        <v>0.78842593090015201</v>
      </c>
      <c r="G282" s="160">
        <v>-1.03525565250928</v>
      </c>
      <c r="H282" s="171">
        <v>1.8094428055624101</v>
      </c>
    </row>
    <row r="283" spans="1:8">
      <c r="A283" s="314"/>
      <c r="B283" s="313"/>
      <c r="C283" s="76" t="s">
        <v>56</v>
      </c>
      <c r="D283" s="168">
        <v>0.55610626486914205</v>
      </c>
      <c r="E283" s="161">
        <v>0.17090734522944001</v>
      </c>
      <c r="F283" s="60">
        <v>8.1718634823456301E-2</v>
      </c>
      <c r="G283" s="172">
        <v>-7.2774772704408699E-2</v>
      </c>
      <c r="H283" s="171">
        <v>1.18498730244269</v>
      </c>
    </row>
    <row r="284" spans="1:8">
      <c r="A284" s="314"/>
      <c r="B284" s="313"/>
      <c r="C284" s="76" t="s">
        <v>58</v>
      </c>
      <c r="D284" s="168">
        <v>-0.63788659793813496</v>
      </c>
      <c r="E284" s="161">
        <v>0.48182840656701498</v>
      </c>
      <c r="F284" s="60">
        <v>0.71834786751796398</v>
      </c>
      <c r="G284" s="160">
        <v>-2.9312432596379199</v>
      </c>
      <c r="H284" s="171">
        <v>1.65547006376164</v>
      </c>
    </row>
    <row r="285" spans="1:8">
      <c r="A285" s="314"/>
      <c r="B285" s="313" t="s">
        <v>58</v>
      </c>
      <c r="C285" s="76" t="s">
        <v>55</v>
      </c>
      <c r="D285" s="170">
        <v>1.0249801744647</v>
      </c>
      <c r="E285" s="161">
        <v>0.55398197669349702</v>
      </c>
      <c r="F285" s="60">
        <v>0.440434364005308</v>
      </c>
      <c r="G285" s="160">
        <v>-1.12508141252882</v>
      </c>
      <c r="H285" s="171">
        <v>3.1750417614582198</v>
      </c>
    </row>
    <row r="286" spans="1:8">
      <c r="A286" s="314"/>
      <c r="B286" s="313"/>
      <c r="C286" s="76" t="s">
        <v>56</v>
      </c>
      <c r="D286" s="170">
        <v>1.19399286280728</v>
      </c>
      <c r="E286" s="161">
        <v>0.47848548817493802</v>
      </c>
      <c r="F286" s="60">
        <v>0.27495516554928801</v>
      </c>
      <c r="G286" s="160">
        <v>-1.1214038569545799</v>
      </c>
      <c r="H286" s="171">
        <v>3.5093895825691401</v>
      </c>
    </row>
    <row r="287" spans="1:8">
      <c r="A287" s="314"/>
      <c r="B287" s="313"/>
      <c r="C287" s="76" t="s">
        <v>57</v>
      </c>
      <c r="D287" s="168">
        <v>0.63788659793813496</v>
      </c>
      <c r="E287" s="161">
        <v>0.48182840656701498</v>
      </c>
      <c r="F287" s="60">
        <v>0.71834786751796398</v>
      </c>
      <c r="G287" s="160">
        <v>-1.65547006376164</v>
      </c>
      <c r="H287" s="171">
        <v>2.9312432596379199</v>
      </c>
    </row>
    <row r="288" spans="1:8" ht="15.75" customHeight="1">
      <c r="A288" s="314" t="s">
        <v>99</v>
      </c>
      <c r="B288" s="313" t="s">
        <v>55</v>
      </c>
      <c r="C288" s="76" t="s">
        <v>56</v>
      </c>
      <c r="D288" s="168">
        <v>0.16901268834257999</v>
      </c>
      <c r="E288" s="161">
        <v>0.32240771978924498</v>
      </c>
      <c r="F288" s="60">
        <v>0.94864763183313605</v>
      </c>
      <c r="G288" s="160">
        <v>-1.1710164651847399</v>
      </c>
      <c r="H288" s="171">
        <v>1.5090418418699001</v>
      </c>
    </row>
    <row r="289" spans="1:8">
      <c r="A289" s="314"/>
      <c r="B289" s="313"/>
      <c r="C289" s="76" t="s">
        <v>57</v>
      </c>
      <c r="D289" s="168">
        <v>-0.38709357652656301</v>
      </c>
      <c r="E289" s="161">
        <v>0.32734842104491702</v>
      </c>
      <c r="F289" s="60">
        <v>0.66669903167947198</v>
      </c>
      <c r="G289" s="160">
        <v>-1.71369629946858</v>
      </c>
      <c r="H289" s="169">
        <v>0.93950914641545602</v>
      </c>
    </row>
    <row r="290" spans="1:8">
      <c r="A290" s="314"/>
      <c r="B290" s="313"/>
      <c r="C290" s="76" t="s">
        <v>58</v>
      </c>
      <c r="D290" s="170">
        <v>-1.0249801744647</v>
      </c>
      <c r="E290" s="161">
        <v>0.55398197669349702</v>
      </c>
      <c r="F290" s="60">
        <v>0.34987610959202797</v>
      </c>
      <c r="G290" s="160">
        <v>-3.0468042667856698</v>
      </c>
      <c r="H290" s="169">
        <v>0.99684391785627702</v>
      </c>
    </row>
    <row r="291" spans="1:8">
      <c r="A291" s="314"/>
      <c r="B291" s="313" t="s">
        <v>56</v>
      </c>
      <c r="C291" s="76" t="s">
        <v>55</v>
      </c>
      <c r="D291" s="168">
        <v>-0.16901268834257999</v>
      </c>
      <c r="E291" s="161">
        <v>0.32240771978924498</v>
      </c>
      <c r="F291" s="60">
        <v>0.94864763183313605</v>
      </c>
      <c r="G291" s="160">
        <v>-1.5090418418699001</v>
      </c>
      <c r="H291" s="171">
        <v>1.1710164651847399</v>
      </c>
    </row>
    <row r="292" spans="1:8">
      <c r="A292" s="314"/>
      <c r="B292" s="313"/>
      <c r="C292" s="76" t="s">
        <v>57</v>
      </c>
      <c r="D292" s="168">
        <v>-0.55610626486914205</v>
      </c>
      <c r="E292" s="161">
        <v>0.17090734522944001</v>
      </c>
      <c r="F292" s="60">
        <v>6.4536337264321203E-2</v>
      </c>
      <c r="G292" s="160">
        <v>-1.1500008693152799</v>
      </c>
      <c r="H292" s="169">
        <v>3.7788339576999203E-2</v>
      </c>
    </row>
    <row r="293" spans="1:8">
      <c r="A293" s="314"/>
      <c r="B293" s="313"/>
      <c r="C293" s="76" t="s">
        <v>58</v>
      </c>
      <c r="D293" s="170">
        <v>-1.19399286280728</v>
      </c>
      <c r="E293" s="161">
        <v>0.47848548817493802</v>
      </c>
      <c r="F293" s="60">
        <v>0.22131030327543399</v>
      </c>
      <c r="G293" s="160">
        <v>-3.3386958855343001</v>
      </c>
      <c r="H293" s="169">
        <v>0.95071015991974395</v>
      </c>
    </row>
    <row r="294" spans="1:8">
      <c r="A294" s="314"/>
      <c r="B294" s="313" t="s">
        <v>57</v>
      </c>
      <c r="C294" s="76" t="s">
        <v>55</v>
      </c>
      <c r="D294" s="168">
        <v>0.38709357652656301</v>
      </c>
      <c r="E294" s="161">
        <v>0.32734842104491702</v>
      </c>
      <c r="F294" s="60">
        <v>0.66669903167947198</v>
      </c>
      <c r="G294" s="172">
        <v>-0.93950914641545602</v>
      </c>
      <c r="H294" s="171">
        <v>1.71369629946858</v>
      </c>
    </row>
    <row r="295" spans="1:8">
      <c r="A295" s="314"/>
      <c r="B295" s="313"/>
      <c r="C295" s="76" t="s">
        <v>56</v>
      </c>
      <c r="D295" s="168">
        <v>0.55610626486914205</v>
      </c>
      <c r="E295" s="161">
        <v>0.17090734522944001</v>
      </c>
      <c r="F295" s="60">
        <v>6.4536337264321203E-2</v>
      </c>
      <c r="G295" s="172">
        <v>-3.7788339576999203E-2</v>
      </c>
      <c r="H295" s="171">
        <v>1.1500008693152799</v>
      </c>
    </row>
    <row r="296" spans="1:8">
      <c r="A296" s="314"/>
      <c r="B296" s="313"/>
      <c r="C296" s="76" t="s">
        <v>58</v>
      </c>
      <c r="D296" s="168">
        <v>-0.63788659793813496</v>
      </c>
      <c r="E296" s="161">
        <v>0.48182840656701498</v>
      </c>
      <c r="F296" s="60">
        <v>0.60267006405547296</v>
      </c>
      <c r="G296" s="160">
        <v>-2.7643101686939202</v>
      </c>
      <c r="H296" s="171">
        <v>1.4885369728176501</v>
      </c>
    </row>
    <row r="297" spans="1:8">
      <c r="A297" s="314"/>
      <c r="B297" s="313" t="s">
        <v>58</v>
      </c>
      <c r="C297" s="76" t="s">
        <v>55</v>
      </c>
      <c r="D297" s="170">
        <v>1.0249801744647</v>
      </c>
      <c r="E297" s="161">
        <v>0.55398197669349702</v>
      </c>
      <c r="F297" s="60">
        <v>0.34987610959202797</v>
      </c>
      <c r="G297" s="172">
        <v>-0.99684391785627702</v>
      </c>
      <c r="H297" s="171">
        <v>3.0468042667856698</v>
      </c>
    </row>
    <row r="298" spans="1:8">
      <c r="A298" s="314"/>
      <c r="B298" s="313"/>
      <c r="C298" s="76" t="s">
        <v>56</v>
      </c>
      <c r="D298" s="170">
        <v>1.19399286280728</v>
      </c>
      <c r="E298" s="161">
        <v>0.47848548817493802</v>
      </c>
      <c r="F298" s="60">
        <v>0.22131030327543399</v>
      </c>
      <c r="G298" s="172">
        <v>-0.95071015991974395</v>
      </c>
      <c r="H298" s="171">
        <v>3.3386958855343001</v>
      </c>
    </row>
    <row r="299" spans="1:8">
      <c r="A299" s="314"/>
      <c r="B299" s="313"/>
      <c r="C299" s="76" t="s">
        <v>57</v>
      </c>
      <c r="D299" s="168">
        <v>0.63788659793813496</v>
      </c>
      <c r="E299" s="161">
        <v>0.48182840656701498</v>
      </c>
      <c r="F299" s="60">
        <v>0.60267006405547296</v>
      </c>
      <c r="G299" s="160">
        <v>-1.4885369728176501</v>
      </c>
      <c r="H299" s="171">
        <v>2.7643101686939202</v>
      </c>
    </row>
    <row r="300" spans="1:8" ht="15.75" customHeight="1">
      <c r="A300" s="314" t="s">
        <v>100</v>
      </c>
      <c r="B300" s="313" t="s">
        <v>55</v>
      </c>
      <c r="C300" s="76" t="s">
        <v>56</v>
      </c>
      <c r="D300" s="168">
        <v>0.16901268834257999</v>
      </c>
      <c r="E300" s="161">
        <v>0.32240771978924498</v>
      </c>
      <c r="F300" s="42"/>
      <c r="G300" s="160">
        <v>-1.3868202534723699</v>
      </c>
      <c r="H300" s="171">
        <v>1.7248456301575299</v>
      </c>
    </row>
    <row r="301" spans="1:8">
      <c r="A301" s="314"/>
      <c r="B301" s="313"/>
      <c r="C301" s="76" t="s">
        <v>57</v>
      </c>
      <c r="D301" s="168">
        <v>-0.38709357652656301</v>
      </c>
      <c r="E301" s="161">
        <v>0.32734842104491702</v>
      </c>
      <c r="F301" s="42"/>
      <c r="G301" s="160">
        <v>-1.9667687072762701</v>
      </c>
      <c r="H301" s="171">
        <v>1.1925815542231499</v>
      </c>
    </row>
    <row r="302" spans="1:8">
      <c r="A302" s="314"/>
      <c r="B302" s="313"/>
      <c r="C302" s="76" t="s">
        <v>58</v>
      </c>
      <c r="D302" s="170">
        <v>-1.0249801744647</v>
      </c>
      <c r="E302" s="161">
        <v>0.55398197669349702</v>
      </c>
      <c r="F302" s="42"/>
      <c r="G302" s="160">
        <v>-3.6983138312236599</v>
      </c>
      <c r="H302" s="171">
        <v>1.64835348229427</v>
      </c>
    </row>
    <row r="303" spans="1:8">
      <c r="A303" s="314"/>
      <c r="B303" s="313" t="s">
        <v>56</v>
      </c>
      <c r="C303" s="76" t="s">
        <v>55</v>
      </c>
      <c r="D303" s="168">
        <v>-0.16901268834257999</v>
      </c>
      <c r="E303" s="161">
        <v>0.32240771978924498</v>
      </c>
      <c r="F303" s="42"/>
      <c r="G303" s="160">
        <v>-1.7248456301575299</v>
      </c>
      <c r="H303" s="171">
        <v>1.3868202534723699</v>
      </c>
    </row>
    <row r="304" spans="1:8">
      <c r="A304" s="314"/>
      <c r="B304" s="313"/>
      <c r="C304" s="76" t="s">
        <v>57</v>
      </c>
      <c r="D304" s="168">
        <v>-0.55610626486914205</v>
      </c>
      <c r="E304" s="161">
        <v>0.17090734522944001</v>
      </c>
      <c r="F304" s="42"/>
      <c r="G304" s="160">
        <v>-1.38084854424112</v>
      </c>
      <c r="H304" s="169">
        <v>0.26863601450283098</v>
      </c>
    </row>
    <row r="305" spans="1:8">
      <c r="A305" s="314"/>
      <c r="B305" s="313"/>
      <c r="C305" s="76" t="s">
        <v>58</v>
      </c>
      <c r="D305" s="170">
        <v>-1.19399286280728</v>
      </c>
      <c r="E305" s="161">
        <v>0.47848548817493802</v>
      </c>
      <c r="F305" s="42"/>
      <c r="G305" s="160">
        <v>-3.5030054545951299</v>
      </c>
      <c r="H305" s="171">
        <v>1.1150197289805699</v>
      </c>
    </row>
    <row r="306" spans="1:8">
      <c r="A306" s="314"/>
      <c r="B306" s="313" t="s">
        <v>57</v>
      </c>
      <c r="C306" s="76" t="s">
        <v>55</v>
      </c>
      <c r="D306" s="168">
        <v>0.38709357652656301</v>
      </c>
      <c r="E306" s="161">
        <v>0.32734842104491702</v>
      </c>
      <c r="F306" s="42"/>
      <c r="G306" s="160">
        <v>-1.1925815542231499</v>
      </c>
      <c r="H306" s="171">
        <v>1.9667687072762701</v>
      </c>
    </row>
    <row r="307" spans="1:8">
      <c r="A307" s="314"/>
      <c r="B307" s="313"/>
      <c r="C307" s="76" t="s">
        <v>56</v>
      </c>
      <c r="D307" s="168">
        <v>0.55610626486914205</v>
      </c>
      <c r="E307" s="161">
        <v>0.17090734522944001</v>
      </c>
      <c r="F307" s="42"/>
      <c r="G307" s="172">
        <v>-0.26863601450283098</v>
      </c>
      <c r="H307" s="171">
        <v>1.38084854424112</v>
      </c>
    </row>
    <row r="308" spans="1:8">
      <c r="A308" s="314"/>
      <c r="B308" s="313"/>
      <c r="C308" s="76" t="s">
        <v>58</v>
      </c>
      <c r="D308" s="168">
        <v>-0.63788659793813496</v>
      </c>
      <c r="E308" s="161">
        <v>0.48182840656701498</v>
      </c>
      <c r="F308" s="42"/>
      <c r="G308" s="160">
        <v>-2.9630310074119599</v>
      </c>
      <c r="H308" s="171">
        <v>1.68725781153569</v>
      </c>
    </row>
    <row r="309" spans="1:8">
      <c r="A309" s="314"/>
      <c r="B309" s="313" t="s">
        <v>58</v>
      </c>
      <c r="C309" s="76" t="s">
        <v>55</v>
      </c>
      <c r="D309" s="170">
        <v>1.0249801744647</v>
      </c>
      <c r="E309" s="161">
        <v>0.55398197669349702</v>
      </c>
      <c r="F309" s="42"/>
      <c r="G309" s="160">
        <v>-1.64835348229427</v>
      </c>
      <c r="H309" s="171">
        <v>3.6983138312236599</v>
      </c>
    </row>
    <row r="310" spans="1:8">
      <c r="A310" s="314"/>
      <c r="B310" s="313"/>
      <c r="C310" s="76" t="s">
        <v>56</v>
      </c>
      <c r="D310" s="170">
        <v>1.19399286280728</v>
      </c>
      <c r="E310" s="161">
        <v>0.47848548817493802</v>
      </c>
      <c r="F310" s="42"/>
      <c r="G310" s="160">
        <v>-1.1150197289805699</v>
      </c>
      <c r="H310" s="171">
        <v>3.5030054545951299</v>
      </c>
    </row>
    <row r="311" spans="1:8">
      <c r="A311" s="314"/>
      <c r="B311" s="313"/>
      <c r="C311" s="76" t="s">
        <v>57</v>
      </c>
      <c r="D311" s="168">
        <v>0.63788659793813496</v>
      </c>
      <c r="E311" s="161">
        <v>0.48182840656701498</v>
      </c>
      <c r="F311" s="42"/>
      <c r="G311" s="160">
        <v>-1.68725781153569</v>
      </c>
      <c r="H311" s="171">
        <v>2.9630310074119599</v>
      </c>
    </row>
    <row r="312" spans="1:8" ht="15.75" customHeight="1">
      <c r="A312" s="315" t="s">
        <v>101</v>
      </c>
      <c r="B312" s="79" t="s">
        <v>55</v>
      </c>
      <c r="C312" s="76" t="s">
        <v>58</v>
      </c>
      <c r="D312" s="170">
        <v>-1.0249801744647</v>
      </c>
      <c r="E312" s="161">
        <v>0.409942283226925</v>
      </c>
      <c r="F312" s="60">
        <v>6.8997979653354594E-2</v>
      </c>
      <c r="G312" s="160">
        <v>-2.12480469580415</v>
      </c>
      <c r="H312" s="169">
        <v>7.4844346874756801E-2</v>
      </c>
    </row>
    <row r="313" spans="1:8">
      <c r="A313" s="315"/>
      <c r="B313" s="79" t="s">
        <v>56</v>
      </c>
      <c r="C313" s="76" t="s">
        <v>58</v>
      </c>
      <c r="D313" s="80" t="s">
        <v>218</v>
      </c>
      <c r="E313" s="161">
        <v>0.409942283226925</v>
      </c>
      <c r="F313" s="60">
        <v>3.3163397918355202E-2</v>
      </c>
      <c r="G313" s="160">
        <v>-2.2938173841467302</v>
      </c>
      <c r="H313" s="169">
        <v>-9.4168341467822894E-2</v>
      </c>
    </row>
    <row r="314" spans="1:8">
      <c r="A314" s="315"/>
      <c r="B314" s="84" t="s">
        <v>57</v>
      </c>
      <c r="C314" s="85" t="s">
        <v>58</v>
      </c>
      <c r="D314" s="183">
        <v>-0.63788659793813496</v>
      </c>
      <c r="E314" s="163">
        <v>0.409942283226925</v>
      </c>
      <c r="F314" s="87">
        <v>0.31900927239913102</v>
      </c>
      <c r="G314" s="164">
        <v>-1.73771111927759</v>
      </c>
      <c r="H314" s="184">
        <v>0.46193792340131901</v>
      </c>
    </row>
    <row r="315" spans="1:8" ht="15.75" customHeight="1">
      <c r="A315" s="307" t="s">
        <v>102</v>
      </c>
      <c r="B315" s="307"/>
      <c r="C315" s="307"/>
      <c r="D315" s="307"/>
      <c r="E315" s="307"/>
      <c r="F315" s="307"/>
      <c r="G315" s="307"/>
      <c r="H315" s="307"/>
    </row>
    <row r="316" spans="1:8" ht="15.75" customHeight="1">
      <c r="A316" s="307" t="s">
        <v>103</v>
      </c>
      <c r="B316" s="307"/>
      <c r="C316" s="307"/>
      <c r="D316" s="307"/>
      <c r="E316" s="307"/>
      <c r="F316" s="307"/>
      <c r="G316" s="307"/>
      <c r="H316" s="307"/>
    </row>
    <row r="319" spans="1:8" ht="18">
      <c r="A319" s="13" t="s">
        <v>104</v>
      </c>
    </row>
    <row r="321" spans="1:5" ht="15.75" customHeight="1">
      <c r="A321" s="335" t="s">
        <v>176</v>
      </c>
      <c r="B321" s="335"/>
      <c r="C321" s="335"/>
      <c r="D321" s="335"/>
      <c r="E321" s="335"/>
    </row>
    <row r="322" spans="1:5" ht="15.75" customHeight="1">
      <c r="A322" s="308" t="s">
        <v>200</v>
      </c>
      <c r="B322" s="308"/>
      <c r="C322" s="301" t="s">
        <v>45</v>
      </c>
      <c r="D322" s="310" t="s">
        <v>106</v>
      </c>
      <c r="E322" s="310"/>
    </row>
    <row r="323" spans="1:5">
      <c r="A323" s="308"/>
      <c r="B323" s="308"/>
      <c r="C323" s="301"/>
      <c r="D323" s="89" t="s">
        <v>107</v>
      </c>
      <c r="E323" s="90" t="s">
        <v>108</v>
      </c>
    </row>
    <row r="324" spans="1:5" ht="15.75" customHeight="1">
      <c r="A324" s="311" t="s">
        <v>109</v>
      </c>
      <c r="B324" s="73" t="s">
        <v>56</v>
      </c>
      <c r="C324" s="31">
        <v>4</v>
      </c>
      <c r="D324" s="157">
        <v>2.5733544805709498</v>
      </c>
      <c r="E324" s="35"/>
    </row>
    <row r="325" spans="1:5">
      <c r="A325" s="311"/>
      <c r="B325" s="76" t="s">
        <v>55</v>
      </c>
      <c r="C325" s="36">
        <v>4</v>
      </c>
      <c r="D325" s="160">
        <v>2.7423671689135301</v>
      </c>
      <c r="E325" s="40"/>
    </row>
    <row r="326" spans="1:5">
      <c r="A326" s="311"/>
      <c r="B326" s="76" t="s">
        <v>57</v>
      </c>
      <c r="C326" s="36">
        <v>4</v>
      </c>
      <c r="D326" s="160">
        <v>3.12946074544009</v>
      </c>
      <c r="E326" s="40"/>
    </row>
    <row r="327" spans="1:5">
      <c r="A327" s="311"/>
      <c r="B327" s="76" t="s">
        <v>58</v>
      </c>
      <c r="C327" s="36">
        <v>4</v>
      </c>
      <c r="D327" s="160">
        <v>3.7673473433782299</v>
      </c>
      <c r="E327" s="40"/>
    </row>
    <row r="328" spans="1:5">
      <c r="A328" s="311"/>
      <c r="B328" s="18" t="s">
        <v>67</v>
      </c>
      <c r="C328" s="41"/>
      <c r="D328" s="60">
        <v>5.5094916993088001E-2</v>
      </c>
      <c r="E328" s="40"/>
    </row>
    <row r="329" spans="1:5" ht="15.75" customHeight="1">
      <c r="A329" s="314" t="s">
        <v>110</v>
      </c>
      <c r="B329" s="76" t="s">
        <v>56</v>
      </c>
      <c r="C329" s="36">
        <v>4</v>
      </c>
      <c r="D329" s="160">
        <v>2.5733544805709498</v>
      </c>
      <c r="E329" s="40"/>
    </row>
    <row r="330" spans="1:5">
      <c r="A330" s="314"/>
      <c r="B330" s="76" t="s">
        <v>55</v>
      </c>
      <c r="C330" s="36">
        <v>4</v>
      </c>
      <c r="D330" s="160">
        <v>2.7423671689135301</v>
      </c>
      <c r="E330" s="40"/>
    </row>
    <row r="331" spans="1:5">
      <c r="A331" s="314"/>
      <c r="B331" s="76" t="s">
        <v>57</v>
      </c>
      <c r="C331" s="36">
        <v>4</v>
      </c>
      <c r="D331" s="160">
        <v>3.12946074544009</v>
      </c>
      <c r="E331" s="40"/>
    </row>
    <row r="332" spans="1:5">
      <c r="A332" s="314"/>
      <c r="B332" s="76" t="s">
        <v>58</v>
      </c>
      <c r="C332" s="36">
        <v>4</v>
      </c>
      <c r="D332" s="160">
        <v>3.7673473433782299</v>
      </c>
      <c r="E332" s="40"/>
    </row>
    <row r="333" spans="1:5">
      <c r="A333" s="314"/>
      <c r="B333" s="18" t="s">
        <v>67</v>
      </c>
      <c r="C333" s="41"/>
      <c r="D333" s="60">
        <v>5.5094916993088001E-2</v>
      </c>
      <c r="E333" s="40"/>
    </row>
    <row r="334" spans="1:5" ht="15.75" customHeight="1">
      <c r="A334" s="314" t="s">
        <v>111</v>
      </c>
      <c r="B334" s="76" t="s">
        <v>56</v>
      </c>
      <c r="C334" s="36">
        <v>4</v>
      </c>
      <c r="D334" s="160">
        <v>2.5733544805709498</v>
      </c>
      <c r="E334" s="40"/>
    </row>
    <row r="335" spans="1:5">
      <c r="A335" s="314"/>
      <c r="B335" s="76" t="s">
        <v>55</v>
      </c>
      <c r="C335" s="36">
        <v>4</v>
      </c>
      <c r="D335" s="160">
        <v>2.7423671689135301</v>
      </c>
      <c r="E335" s="40"/>
    </row>
    <row r="336" spans="1:5">
      <c r="A336" s="314"/>
      <c r="B336" s="76" t="s">
        <v>57</v>
      </c>
      <c r="C336" s="36">
        <v>4</v>
      </c>
      <c r="D336" s="160">
        <v>3.12946074544009</v>
      </c>
      <c r="E336" s="40"/>
    </row>
    <row r="337" spans="1:5">
      <c r="A337" s="314"/>
      <c r="B337" s="76" t="s">
        <v>58</v>
      </c>
      <c r="C337" s="36">
        <v>4</v>
      </c>
      <c r="D337" s="160">
        <v>3.7673473433782299</v>
      </c>
      <c r="E337" s="40"/>
    </row>
    <row r="338" spans="1:5" ht="15.75" customHeight="1">
      <c r="A338" s="314" t="s">
        <v>112</v>
      </c>
      <c r="B338" s="76" t="s">
        <v>56</v>
      </c>
      <c r="C338" s="36">
        <v>4</v>
      </c>
      <c r="D338" s="160">
        <v>2.5733544805709498</v>
      </c>
      <c r="E338" s="40"/>
    </row>
    <row r="339" spans="1:5">
      <c r="A339" s="314"/>
      <c r="B339" s="76" t="s">
        <v>55</v>
      </c>
      <c r="C339" s="36">
        <v>4</v>
      </c>
      <c r="D339" s="160">
        <v>2.7423671689135301</v>
      </c>
      <c r="E339" s="40"/>
    </row>
    <row r="340" spans="1:5">
      <c r="A340" s="314"/>
      <c r="B340" s="76" t="s">
        <v>57</v>
      </c>
      <c r="C340" s="36">
        <v>4</v>
      </c>
      <c r="D340" s="160">
        <v>3.12946074544009</v>
      </c>
      <c r="E340" s="171">
        <v>3.12946074544009</v>
      </c>
    </row>
    <row r="341" spans="1:5">
      <c r="A341" s="314"/>
      <c r="B341" s="76" t="s">
        <v>58</v>
      </c>
      <c r="C341" s="36">
        <v>4</v>
      </c>
      <c r="D341" s="42"/>
      <c r="E341" s="171">
        <v>3.7673473433782299</v>
      </c>
    </row>
    <row r="342" spans="1:5">
      <c r="A342" s="314"/>
      <c r="B342" s="18" t="s">
        <v>67</v>
      </c>
      <c r="C342" s="41"/>
      <c r="D342" s="60">
        <v>0.220860331570054</v>
      </c>
      <c r="E342" s="91">
        <v>0.14566640574620199</v>
      </c>
    </row>
    <row r="343" spans="1:5" ht="15.75" customHeight="1">
      <c r="A343" s="314" t="s">
        <v>113</v>
      </c>
      <c r="B343" s="76" t="s">
        <v>56</v>
      </c>
      <c r="C343" s="36">
        <v>4</v>
      </c>
      <c r="D343" s="160">
        <v>2.5733544805709498</v>
      </c>
      <c r="E343" s="40"/>
    </row>
    <row r="344" spans="1:5">
      <c r="A344" s="314"/>
      <c r="B344" s="76" t="s">
        <v>55</v>
      </c>
      <c r="C344" s="36">
        <v>4</v>
      </c>
      <c r="D344" s="160">
        <v>2.7423671689135301</v>
      </c>
      <c r="E344" s="40"/>
    </row>
    <row r="345" spans="1:5">
      <c r="A345" s="314"/>
      <c r="B345" s="76" t="s">
        <v>57</v>
      </c>
      <c r="C345" s="36">
        <v>4</v>
      </c>
      <c r="D345" s="160">
        <v>3.12946074544009</v>
      </c>
      <c r="E345" s="40"/>
    </row>
    <row r="346" spans="1:5">
      <c r="A346" s="314"/>
      <c r="B346" s="76" t="s">
        <v>58</v>
      </c>
      <c r="C346" s="36">
        <v>4</v>
      </c>
      <c r="D346" s="160">
        <v>3.7673473433782299</v>
      </c>
      <c r="E346" s="40"/>
    </row>
    <row r="347" spans="1:5">
      <c r="A347" s="314"/>
      <c r="B347" s="18" t="s">
        <v>67</v>
      </c>
      <c r="C347" s="41"/>
      <c r="D347" s="60">
        <v>8.3451725800557597E-2</v>
      </c>
      <c r="E347" s="40"/>
    </row>
    <row r="348" spans="1:5" ht="15.75" customHeight="1">
      <c r="A348" s="314" t="s">
        <v>114</v>
      </c>
      <c r="B348" s="76" t="s">
        <v>56</v>
      </c>
      <c r="C348" s="36">
        <v>4</v>
      </c>
      <c r="D348" s="160">
        <v>2.5733544805709498</v>
      </c>
      <c r="E348" s="40"/>
    </row>
    <row r="349" spans="1:5">
      <c r="A349" s="314"/>
      <c r="B349" s="76" t="s">
        <v>55</v>
      </c>
      <c r="C349" s="36">
        <v>4</v>
      </c>
      <c r="D349" s="160">
        <v>2.7423671689135301</v>
      </c>
      <c r="E349" s="40"/>
    </row>
    <row r="350" spans="1:5">
      <c r="A350" s="314"/>
      <c r="B350" s="76" t="s">
        <v>57</v>
      </c>
      <c r="C350" s="36">
        <v>4</v>
      </c>
      <c r="D350" s="160">
        <v>3.12946074544009</v>
      </c>
      <c r="E350" s="40"/>
    </row>
    <row r="351" spans="1:5">
      <c r="A351" s="314"/>
      <c r="B351" s="76" t="s">
        <v>58</v>
      </c>
      <c r="C351" s="36">
        <v>4</v>
      </c>
      <c r="D351" s="160">
        <v>3.7673473433782299</v>
      </c>
      <c r="E351" s="40"/>
    </row>
    <row r="352" spans="1:5">
      <c r="A352" s="314"/>
      <c r="B352" s="18" t="s">
        <v>67</v>
      </c>
      <c r="C352" s="41"/>
      <c r="D352" s="60">
        <v>6.9060053435266E-2</v>
      </c>
      <c r="E352" s="40"/>
    </row>
    <row r="353" spans="1:5" ht="15.75" customHeight="1">
      <c r="A353" s="314" t="s">
        <v>115</v>
      </c>
      <c r="B353" s="76" t="s">
        <v>56</v>
      </c>
      <c r="C353" s="36">
        <v>4</v>
      </c>
      <c r="D353" s="160">
        <v>2.5733544805709498</v>
      </c>
      <c r="E353" s="40"/>
    </row>
    <row r="354" spans="1:5">
      <c r="A354" s="314"/>
      <c r="B354" s="76" t="s">
        <v>55</v>
      </c>
      <c r="C354" s="36">
        <v>4</v>
      </c>
      <c r="D354" s="160">
        <v>2.7423671689135301</v>
      </c>
      <c r="E354" s="40"/>
    </row>
    <row r="355" spans="1:5">
      <c r="A355" s="314"/>
      <c r="B355" s="76" t="s">
        <v>57</v>
      </c>
      <c r="C355" s="36">
        <v>4</v>
      </c>
      <c r="D355" s="160">
        <v>3.12946074544009</v>
      </c>
      <c r="E355" s="40"/>
    </row>
    <row r="356" spans="1:5">
      <c r="A356" s="314"/>
      <c r="B356" s="76" t="s">
        <v>58</v>
      </c>
      <c r="C356" s="36">
        <v>4</v>
      </c>
      <c r="D356" s="160">
        <v>3.7673473433782299</v>
      </c>
      <c r="E356" s="40"/>
    </row>
    <row r="357" spans="1:5">
      <c r="A357" s="314"/>
      <c r="B357" s="18" t="s">
        <v>67</v>
      </c>
      <c r="C357" s="41"/>
      <c r="D357" s="60">
        <v>5.5843090498442299E-2</v>
      </c>
      <c r="E357" s="40"/>
    </row>
    <row r="358" spans="1:5" ht="15.75" customHeight="1">
      <c r="A358" s="314" t="s">
        <v>116</v>
      </c>
      <c r="B358" s="76" t="s">
        <v>56</v>
      </c>
      <c r="C358" s="36">
        <v>4</v>
      </c>
      <c r="D358" s="160">
        <v>2.5733544805709498</v>
      </c>
      <c r="E358" s="40"/>
    </row>
    <row r="359" spans="1:5">
      <c r="A359" s="314"/>
      <c r="B359" s="76" t="s">
        <v>55</v>
      </c>
      <c r="C359" s="36">
        <v>4</v>
      </c>
      <c r="D359" s="160">
        <v>2.7423671689135301</v>
      </c>
      <c r="E359" s="40"/>
    </row>
    <row r="360" spans="1:5">
      <c r="A360" s="314"/>
      <c r="B360" s="76" t="s">
        <v>57</v>
      </c>
      <c r="C360" s="36">
        <v>4</v>
      </c>
      <c r="D360" s="160">
        <v>3.12946074544009</v>
      </c>
      <c r="E360" s="40"/>
    </row>
    <row r="361" spans="1:5">
      <c r="A361" s="314"/>
      <c r="B361" s="76" t="s">
        <v>58</v>
      </c>
      <c r="C361" s="36">
        <v>4</v>
      </c>
      <c r="D361" s="160">
        <v>3.7673473433782299</v>
      </c>
      <c r="E361" s="40"/>
    </row>
    <row r="362" spans="1:5">
      <c r="A362" s="314"/>
      <c r="B362" s="18" t="s">
        <v>67</v>
      </c>
      <c r="C362" s="41"/>
      <c r="D362" s="60">
        <v>5.5094916993088001E-2</v>
      </c>
      <c r="E362" s="40"/>
    </row>
    <row r="363" spans="1:5" ht="15.75" customHeight="1">
      <c r="A363" s="314" t="s">
        <v>117</v>
      </c>
      <c r="B363" s="76" t="s">
        <v>56</v>
      </c>
      <c r="C363" s="36">
        <v>4</v>
      </c>
      <c r="D363" s="160">
        <v>2.5733544805709498</v>
      </c>
      <c r="E363" s="40"/>
    </row>
    <row r="364" spans="1:5">
      <c r="A364" s="314"/>
      <c r="B364" s="76" t="s">
        <v>55</v>
      </c>
      <c r="C364" s="36">
        <v>4</v>
      </c>
      <c r="D364" s="160">
        <v>2.7423671689135301</v>
      </c>
      <c r="E364" s="40"/>
    </row>
    <row r="365" spans="1:5">
      <c r="A365" s="314"/>
      <c r="B365" s="76" t="s">
        <v>57</v>
      </c>
      <c r="C365" s="36">
        <v>4</v>
      </c>
      <c r="D365" s="160">
        <v>3.12946074544009</v>
      </c>
      <c r="E365" s="40"/>
    </row>
    <row r="366" spans="1:5">
      <c r="A366" s="314"/>
      <c r="B366" s="76" t="s">
        <v>58</v>
      </c>
      <c r="C366" s="36">
        <v>4</v>
      </c>
      <c r="D366" s="160">
        <v>3.7673473433782299</v>
      </c>
      <c r="E366" s="40"/>
    </row>
    <row r="367" spans="1:5">
      <c r="A367" s="314"/>
      <c r="B367" s="18" t="s">
        <v>67</v>
      </c>
      <c r="C367" s="41"/>
      <c r="D367" s="60">
        <v>6.9060053435266E-2</v>
      </c>
      <c r="E367" s="40"/>
    </row>
    <row r="368" spans="1:5" ht="15.75" customHeight="1">
      <c r="A368" s="315" t="s">
        <v>118</v>
      </c>
      <c r="B368" s="76" t="s">
        <v>56</v>
      </c>
      <c r="C368" s="36">
        <v>4</v>
      </c>
      <c r="D368" s="160">
        <v>2.5733544805709498</v>
      </c>
      <c r="E368" s="40"/>
    </row>
    <row r="369" spans="1:5">
      <c r="A369" s="315"/>
      <c r="B369" s="76" t="s">
        <v>55</v>
      </c>
      <c r="C369" s="36">
        <v>4</v>
      </c>
      <c r="D369" s="160">
        <v>2.7423671689135301</v>
      </c>
      <c r="E369" s="171">
        <v>2.7423671689135301</v>
      </c>
    </row>
    <row r="370" spans="1:5">
      <c r="A370" s="315"/>
      <c r="B370" s="76" t="s">
        <v>57</v>
      </c>
      <c r="C370" s="36">
        <v>4</v>
      </c>
      <c r="D370" s="160">
        <v>3.12946074544009</v>
      </c>
      <c r="E370" s="171">
        <v>3.12946074544009</v>
      </c>
    </row>
    <row r="371" spans="1:5">
      <c r="A371" s="315"/>
      <c r="B371" s="85" t="s">
        <v>58</v>
      </c>
      <c r="C371" s="92">
        <v>4</v>
      </c>
      <c r="D371" s="44"/>
      <c r="E371" s="185">
        <v>3.7673473433782299</v>
      </c>
    </row>
    <row r="372" spans="1:5" ht="15.75" customHeight="1">
      <c r="A372" s="316" t="s">
        <v>119</v>
      </c>
      <c r="B372" s="316"/>
      <c r="C372" s="316"/>
      <c r="D372" s="316"/>
      <c r="E372" s="316"/>
    </row>
    <row r="373" spans="1:5" ht="15.75" customHeight="1">
      <c r="A373" s="307" t="s">
        <v>120</v>
      </c>
      <c r="B373" s="307"/>
      <c r="C373" s="307"/>
      <c r="D373" s="307"/>
      <c r="E373" s="307"/>
    </row>
    <row r="374" spans="1:5" ht="15.75" customHeight="1">
      <c r="A374" s="307" t="s">
        <v>121</v>
      </c>
      <c r="B374" s="307"/>
      <c r="C374" s="307"/>
      <c r="D374" s="307"/>
      <c r="E374" s="307"/>
    </row>
    <row r="377" spans="1:5" ht="18">
      <c r="A377" s="13" t="s">
        <v>122</v>
      </c>
    </row>
  </sheetData>
  <mergeCells count="157">
    <mergeCell ref="A373:E373"/>
    <mergeCell ref="A374:E374"/>
    <mergeCell ref="A334:A337"/>
    <mergeCell ref="A338:A342"/>
    <mergeCell ref="A343:A347"/>
    <mergeCell ref="A348:A352"/>
    <mergeCell ref="A353:A357"/>
    <mergeCell ref="A358:A362"/>
    <mergeCell ref="A363:A367"/>
    <mergeCell ref="A368:A371"/>
    <mergeCell ref="A372:E372"/>
    <mergeCell ref="A312:A314"/>
    <mergeCell ref="A315:H315"/>
    <mergeCell ref="A316:H316"/>
    <mergeCell ref="A321:E321"/>
    <mergeCell ref="A322:B323"/>
    <mergeCell ref="C322:C323"/>
    <mergeCell ref="D322:E322"/>
    <mergeCell ref="A324:A328"/>
    <mergeCell ref="A329:A333"/>
    <mergeCell ref="A288:A299"/>
    <mergeCell ref="B288:B290"/>
    <mergeCell ref="B291:B293"/>
    <mergeCell ref="B294:B296"/>
    <mergeCell ref="B297:B299"/>
    <mergeCell ref="A300:A311"/>
    <mergeCell ref="B300:B302"/>
    <mergeCell ref="B303:B305"/>
    <mergeCell ref="B306:B308"/>
    <mergeCell ref="B309:B311"/>
    <mergeCell ref="A264:A275"/>
    <mergeCell ref="B264:B266"/>
    <mergeCell ref="B267:B269"/>
    <mergeCell ref="B270:B272"/>
    <mergeCell ref="B273:B275"/>
    <mergeCell ref="A276:A287"/>
    <mergeCell ref="B276:B278"/>
    <mergeCell ref="B279:B281"/>
    <mergeCell ref="B282:B284"/>
    <mergeCell ref="B285:B287"/>
    <mergeCell ref="A240:A251"/>
    <mergeCell ref="B240:B242"/>
    <mergeCell ref="B243:B245"/>
    <mergeCell ref="B246:B248"/>
    <mergeCell ref="B249:B251"/>
    <mergeCell ref="A252:A263"/>
    <mergeCell ref="B252:B254"/>
    <mergeCell ref="B255:B257"/>
    <mergeCell ref="B258:B260"/>
    <mergeCell ref="B261:B263"/>
    <mergeCell ref="A216:A227"/>
    <mergeCell ref="B216:B218"/>
    <mergeCell ref="B219:B221"/>
    <mergeCell ref="B222:B224"/>
    <mergeCell ref="B225:B227"/>
    <mergeCell ref="A228:A239"/>
    <mergeCell ref="B228:B230"/>
    <mergeCell ref="B231:B233"/>
    <mergeCell ref="B234:B236"/>
    <mergeCell ref="B237:B239"/>
    <mergeCell ref="A192:A203"/>
    <mergeCell ref="B192:B194"/>
    <mergeCell ref="B195:B197"/>
    <mergeCell ref="B198:B200"/>
    <mergeCell ref="B201:B203"/>
    <mergeCell ref="A204:A215"/>
    <mergeCell ref="B204:B206"/>
    <mergeCell ref="B207:B209"/>
    <mergeCell ref="B210:B212"/>
    <mergeCell ref="B213:B215"/>
    <mergeCell ref="A171:E171"/>
    <mergeCell ref="A176:H176"/>
    <mergeCell ref="A178:C179"/>
    <mergeCell ref="D178:D179"/>
    <mergeCell ref="E178:E179"/>
    <mergeCell ref="F178:F179"/>
    <mergeCell ref="G178:H178"/>
    <mergeCell ref="A180:A191"/>
    <mergeCell ref="B180:B182"/>
    <mergeCell ref="B183:B185"/>
    <mergeCell ref="B186:B188"/>
    <mergeCell ref="B189:B191"/>
    <mergeCell ref="A146:B146"/>
    <mergeCell ref="A147:B147"/>
    <mergeCell ref="A148:B148"/>
    <mergeCell ref="A149:B149"/>
    <mergeCell ref="A150:B150"/>
    <mergeCell ref="A151:A152"/>
    <mergeCell ref="A154:D154"/>
    <mergeCell ref="A159:F159"/>
    <mergeCell ref="A166:E166"/>
    <mergeCell ref="A126:B126"/>
    <mergeCell ref="A127:B127"/>
    <mergeCell ref="A128:A132"/>
    <mergeCell ref="A133:A134"/>
    <mergeCell ref="A135:B135"/>
    <mergeCell ref="A136:A137"/>
    <mergeCell ref="A142:K142"/>
    <mergeCell ref="A144:B145"/>
    <mergeCell ref="C144:C145"/>
    <mergeCell ref="D144:D145"/>
    <mergeCell ref="E144:E145"/>
    <mergeCell ref="F144:F145"/>
    <mergeCell ref="G144:H144"/>
    <mergeCell ref="I144:I145"/>
    <mergeCell ref="J144:J145"/>
    <mergeCell ref="K144:K145"/>
    <mergeCell ref="A102:B102"/>
    <mergeCell ref="A103:B103"/>
    <mergeCell ref="A104:B104"/>
    <mergeCell ref="A105:B105"/>
    <mergeCell ref="A106:C106"/>
    <mergeCell ref="A108:F108"/>
    <mergeCell ref="A109:B109"/>
    <mergeCell ref="A110:A114"/>
    <mergeCell ref="A125:C125"/>
    <mergeCell ref="A81:C81"/>
    <mergeCell ref="A82:B82"/>
    <mergeCell ref="A83:B83"/>
    <mergeCell ref="A84:A88"/>
    <mergeCell ref="A89:A90"/>
    <mergeCell ref="A91:B91"/>
    <mergeCell ref="A92:A93"/>
    <mergeCell ref="A98:C98"/>
    <mergeCell ref="A100:A101"/>
    <mergeCell ref="A48:B48"/>
    <mergeCell ref="A49:A53"/>
    <mergeCell ref="A54:A55"/>
    <mergeCell ref="A56:B56"/>
    <mergeCell ref="A57:A58"/>
    <mergeCell ref="A63:E63"/>
    <mergeCell ref="A67:G67"/>
    <mergeCell ref="A68:A70"/>
    <mergeCell ref="B68:G68"/>
    <mergeCell ref="B69:B70"/>
    <mergeCell ref="C69:C70"/>
    <mergeCell ref="D69:D70"/>
    <mergeCell ref="E69:E70"/>
    <mergeCell ref="F69:G69"/>
    <mergeCell ref="A32:A34"/>
    <mergeCell ref="B32:G32"/>
    <mergeCell ref="B33:B34"/>
    <mergeCell ref="C33:C34"/>
    <mergeCell ref="D33:D34"/>
    <mergeCell ref="E33:E34"/>
    <mergeCell ref="F33:G33"/>
    <mergeCell ref="A46:C46"/>
    <mergeCell ref="A47:B47"/>
    <mergeCell ref="A10:C10"/>
    <mergeCell ref="A11:B11"/>
    <mergeCell ref="A12:B12"/>
    <mergeCell ref="A13:A17"/>
    <mergeCell ref="A18:A19"/>
    <mergeCell ref="A20:B20"/>
    <mergeCell ref="A21:A22"/>
    <mergeCell ref="A27:E27"/>
    <mergeCell ref="A31:G31"/>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topLeftCell="A101" workbookViewId="0">
      <selection activeCell="G95" sqref="G95"/>
    </sheetView>
  </sheetViews>
  <sheetFormatPr defaultRowHeight="14.25"/>
  <cols>
    <col min="1" max="1" width="19.875" customWidth="1"/>
    <col min="2" max="2" width="17.5" customWidth="1"/>
    <col min="3" max="3" width="26.875" customWidth="1"/>
    <col min="4" max="4" width="9.625" customWidth="1"/>
    <col min="5" max="6" width="8.25" customWidth="1"/>
    <col min="7" max="8" width="8.375" customWidth="1"/>
    <col min="9" max="10" width="8.25" customWidth="1"/>
    <col min="11" max="11" width="9.625" customWidth="1"/>
    <col min="257" max="257" width="19.875" customWidth="1"/>
    <col min="258" max="258" width="17.5" customWidth="1"/>
    <col min="259" max="259" width="26.875" customWidth="1"/>
    <col min="260" max="260" width="9.625" customWidth="1"/>
    <col min="261" max="262" width="8.25" customWidth="1"/>
    <col min="263" max="264" width="8.375" customWidth="1"/>
    <col min="265" max="266" width="8.25" customWidth="1"/>
    <col min="267" max="267" width="9.625" customWidth="1"/>
    <col min="513" max="513" width="19.875" customWidth="1"/>
    <col min="514" max="514" width="17.5" customWidth="1"/>
    <col min="515" max="515" width="26.875" customWidth="1"/>
    <col min="516" max="516" width="9.625" customWidth="1"/>
    <col min="517" max="518" width="8.25" customWidth="1"/>
    <col min="519" max="520" width="8.375" customWidth="1"/>
    <col min="521" max="522" width="8.25" customWidth="1"/>
    <col min="523" max="523" width="9.625" customWidth="1"/>
    <col min="769" max="769" width="19.875" customWidth="1"/>
    <col min="770" max="770" width="17.5" customWidth="1"/>
    <col min="771" max="771" width="26.875" customWidth="1"/>
    <col min="772" max="772" width="9.625" customWidth="1"/>
    <col min="773" max="774" width="8.25" customWidth="1"/>
    <col min="775" max="776" width="8.375" customWidth="1"/>
    <col min="777" max="778" width="8.25" customWidth="1"/>
    <col min="779" max="779" width="9.625" customWidth="1"/>
    <col min="1025" max="1025" width="19.875" customWidth="1"/>
    <col min="1026" max="1026" width="17.5" customWidth="1"/>
    <col min="1027" max="1027" width="26.875" customWidth="1"/>
    <col min="1028" max="1028" width="9.625" customWidth="1"/>
    <col min="1029" max="1030" width="8.25" customWidth="1"/>
    <col min="1031" max="1032" width="8.375" customWidth="1"/>
    <col min="1033" max="1034" width="8.25" customWidth="1"/>
    <col min="1035" max="1035" width="9.625" customWidth="1"/>
    <col min="1281" max="1281" width="19.875" customWidth="1"/>
    <col min="1282" max="1282" width="17.5" customWidth="1"/>
    <col min="1283" max="1283" width="26.875" customWidth="1"/>
    <col min="1284" max="1284" width="9.625" customWidth="1"/>
    <col min="1285" max="1286" width="8.25" customWidth="1"/>
    <col min="1287" max="1288" width="8.375" customWidth="1"/>
    <col min="1289" max="1290" width="8.25" customWidth="1"/>
    <col min="1291" max="1291" width="9.625" customWidth="1"/>
    <col min="1537" max="1537" width="19.875" customWidth="1"/>
    <col min="1538" max="1538" width="17.5" customWidth="1"/>
    <col min="1539" max="1539" width="26.875" customWidth="1"/>
    <col min="1540" max="1540" width="9.625" customWidth="1"/>
    <col min="1541" max="1542" width="8.25" customWidth="1"/>
    <col min="1543" max="1544" width="8.375" customWidth="1"/>
    <col min="1545" max="1546" width="8.25" customWidth="1"/>
    <col min="1547" max="1547" width="9.625" customWidth="1"/>
    <col min="1793" max="1793" width="19.875" customWidth="1"/>
    <col min="1794" max="1794" width="17.5" customWidth="1"/>
    <col min="1795" max="1795" width="26.875" customWidth="1"/>
    <col min="1796" max="1796" width="9.625" customWidth="1"/>
    <col min="1797" max="1798" width="8.25" customWidth="1"/>
    <col min="1799" max="1800" width="8.375" customWidth="1"/>
    <col min="1801" max="1802" width="8.25" customWidth="1"/>
    <col min="1803" max="1803" width="9.625" customWidth="1"/>
    <col min="2049" max="2049" width="19.875" customWidth="1"/>
    <col min="2050" max="2050" width="17.5" customWidth="1"/>
    <col min="2051" max="2051" width="26.875" customWidth="1"/>
    <col min="2052" max="2052" width="9.625" customWidth="1"/>
    <col min="2053" max="2054" width="8.25" customWidth="1"/>
    <col min="2055" max="2056" width="8.375" customWidth="1"/>
    <col min="2057" max="2058" width="8.25" customWidth="1"/>
    <col min="2059" max="2059" width="9.625" customWidth="1"/>
    <col min="2305" max="2305" width="19.875" customWidth="1"/>
    <col min="2306" max="2306" width="17.5" customWidth="1"/>
    <col min="2307" max="2307" width="26.875" customWidth="1"/>
    <col min="2308" max="2308" width="9.625" customWidth="1"/>
    <col min="2309" max="2310" width="8.25" customWidth="1"/>
    <col min="2311" max="2312" width="8.375" customWidth="1"/>
    <col min="2313" max="2314" width="8.25" customWidth="1"/>
    <col min="2315" max="2315" width="9.625" customWidth="1"/>
    <col min="2561" max="2561" width="19.875" customWidth="1"/>
    <col min="2562" max="2562" width="17.5" customWidth="1"/>
    <col min="2563" max="2563" width="26.875" customWidth="1"/>
    <col min="2564" max="2564" width="9.625" customWidth="1"/>
    <col min="2565" max="2566" width="8.25" customWidth="1"/>
    <col min="2567" max="2568" width="8.375" customWidth="1"/>
    <col min="2569" max="2570" width="8.25" customWidth="1"/>
    <col min="2571" max="2571" width="9.625" customWidth="1"/>
    <col min="2817" max="2817" width="19.875" customWidth="1"/>
    <col min="2818" max="2818" width="17.5" customWidth="1"/>
    <col min="2819" max="2819" width="26.875" customWidth="1"/>
    <col min="2820" max="2820" width="9.625" customWidth="1"/>
    <col min="2821" max="2822" width="8.25" customWidth="1"/>
    <col min="2823" max="2824" width="8.375" customWidth="1"/>
    <col min="2825" max="2826" width="8.25" customWidth="1"/>
    <col min="2827" max="2827" width="9.625" customWidth="1"/>
    <col min="3073" max="3073" width="19.875" customWidth="1"/>
    <col min="3074" max="3074" width="17.5" customWidth="1"/>
    <col min="3075" max="3075" width="26.875" customWidth="1"/>
    <col min="3076" max="3076" width="9.625" customWidth="1"/>
    <col min="3077" max="3078" width="8.25" customWidth="1"/>
    <col min="3079" max="3080" width="8.375" customWidth="1"/>
    <col min="3081" max="3082" width="8.25" customWidth="1"/>
    <col min="3083" max="3083" width="9.625" customWidth="1"/>
    <col min="3329" max="3329" width="19.875" customWidth="1"/>
    <col min="3330" max="3330" width="17.5" customWidth="1"/>
    <col min="3331" max="3331" width="26.875" customWidth="1"/>
    <col min="3332" max="3332" width="9.625" customWidth="1"/>
    <col min="3333" max="3334" width="8.25" customWidth="1"/>
    <col min="3335" max="3336" width="8.375" customWidth="1"/>
    <col min="3337" max="3338" width="8.25" customWidth="1"/>
    <col min="3339" max="3339" width="9.625" customWidth="1"/>
    <col min="3585" max="3585" width="19.875" customWidth="1"/>
    <col min="3586" max="3586" width="17.5" customWidth="1"/>
    <col min="3587" max="3587" width="26.875" customWidth="1"/>
    <col min="3588" max="3588" width="9.625" customWidth="1"/>
    <col min="3589" max="3590" width="8.25" customWidth="1"/>
    <col min="3591" max="3592" width="8.375" customWidth="1"/>
    <col min="3593" max="3594" width="8.25" customWidth="1"/>
    <col min="3595" max="3595" width="9.625" customWidth="1"/>
    <col min="3841" max="3841" width="19.875" customWidth="1"/>
    <col min="3842" max="3842" width="17.5" customWidth="1"/>
    <col min="3843" max="3843" width="26.875" customWidth="1"/>
    <col min="3844" max="3844" width="9.625" customWidth="1"/>
    <col min="3845" max="3846" width="8.25" customWidth="1"/>
    <col min="3847" max="3848" width="8.375" customWidth="1"/>
    <col min="3849" max="3850" width="8.25" customWidth="1"/>
    <col min="3851" max="3851" width="9.625" customWidth="1"/>
    <col min="4097" max="4097" width="19.875" customWidth="1"/>
    <col min="4098" max="4098" width="17.5" customWidth="1"/>
    <col min="4099" max="4099" width="26.875" customWidth="1"/>
    <col min="4100" max="4100" width="9.625" customWidth="1"/>
    <col min="4101" max="4102" width="8.25" customWidth="1"/>
    <col min="4103" max="4104" width="8.375" customWidth="1"/>
    <col min="4105" max="4106" width="8.25" customWidth="1"/>
    <col min="4107" max="4107" width="9.625" customWidth="1"/>
    <col min="4353" max="4353" width="19.875" customWidth="1"/>
    <col min="4354" max="4354" width="17.5" customWidth="1"/>
    <col min="4355" max="4355" width="26.875" customWidth="1"/>
    <col min="4356" max="4356" width="9.625" customWidth="1"/>
    <col min="4357" max="4358" width="8.25" customWidth="1"/>
    <col min="4359" max="4360" width="8.375" customWidth="1"/>
    <col min="4361" max="4362" width="8.25" customWidth="1"/>
    <col min="4363" max="4363" width="9.625" customWidth="1"/>
    <col min="4609" max="4609" width="19.875" customWidth="1"/>
    <col min="4610" max="4610" width="17.5" customWidth="1"/>
    <col min="4611" max="4611" width="26.875" customWidth="1"/>
    <col min="4612" max="4612" width="9.625" customWidth="1"/>
    <col min="4613" max="4614" width="8.25" customWidth="1"/>
    <col min="4615" max="4616" width="8.375" customWidth="1"/>
    <col min="4617" max="4618" width="8.25" customWidth="1"/>
    <col min="4619" max="4619" width="9.625" customWidth="1"/>
    <col min="4865" max="4865" width="19.875" customWidth="1"/>
    <col min="4866" max="4866" width="17.5" customWidth="1"/>
    <col min="4867" max="4867" width="26.875" customWidth="1"/>
    <col min="4868" max="4868" width="9.625" customWidth="1"/>
    <col min="4869" max="4870" width="8.25" customWidth="1"/>
    <col min="4871" max="4872" width="8.375" customWidth="1"/>
    <col min="4873" max="4874" width="8.25" customWidth="1"/>
    <col min="4875" max="4875" width="9.625" customWidth="1"/>
    <col min="5121" max="5121" width="19.875" customWidth="1"/>
    <col min="5122" max="5122" width="17.5" customWidth="1"/>
    <col min="5123" max="5123" width="26.875" customWidth="1"/>
    <col min="5124" max="5124" width="9.625" customWidth="1"/>
    <col min="5125" max="5126" width="8.25" customWidth="1"/>
    <col min="5127" max="5128" width="8.375" customWidth="1"/>
    <col min="5129" max="5130" width="8.25" customWidth="1"/>
    <col min="5131" max="5131" width="9.625" customWidth="1"/>
    <col min="5377" max="5377" width="19.875" customWidth="1"/>
    <col min="5378" max="5378" width="17.5" customWidth="1"/>
    <col min="5379" max="5379" width="26.875" customWidth="1"/>
    <col min="5380" max="5380" width="9.625" customWidth="1"/>
    <col min="5381" max="5382" width="8.25" customWidth="1"/>
    <col min="5383" max="5384" width="8.375" customWidth="1"/>
    <col min="5385" max="5386" width="8.25" customWidth="1"/>
    <col min="5387" max="5387" width="9.625" customWidth="1"/>
    <col min="5633" max="5633" width="19.875" customWidth="1"/>
    <col min="5634" max="5634" width="17.5" customWidth="1"/>
    <col min="5635" max="5635" width="26.875" customWidth="1"/>
    <col min="5636" max="5636" width="9.625" customWidth="1"/>
    <col min="5637" max="5638" width="8.25" customWidth="1"/>
    <col min="5639" max="5640" width="8.375" customWidth="1"/>
    <col min="5641" max="5642" width="8.25" customWidth="1"/>
    <col min="5643" max="5643" width="9.625" customWidth="1"/>
    <col min="5889" max="5889" width="19.875" customWidth="1"/>
    <col min="5890" max="5890" width="17.5" customWidth="1"/>
    <col min="5891" max="5891" width="26.875" customWidth="1"/>
    <col min="5892" max="5892" width="9.625" customWidth="1"/>
    <col min="5893" max="5894" width="8.25" customWidth="1"/>
    <col min="5895" max="5896" width="8.375" customWidth="1"/>
    <col min="5897" max="5898" width="8.25" customWidth="1"/>
    <col min="5899" max="5899" width="9.625" customWidth="1"/>
    <col min="6145" max="6145" width="19.875" customWidth="1"/>
    <col min="6146" max="6146" width="17.5" customWidth="1"/>
    <col min="6147" max="6147" width="26.875" customWidth="1"/>
    <col min="6148" max="6148" width="9.625" customWidth="1"/>
    <col min="6149" max="6150" width="8.25" customWidth="1"/>
    <col min="6151" max="6152" width="8.375" customWidth="1"/>
    <col min="6153" max="6154" width="8.25" customWidth="1"/>
    <col min="6155" max="6155" width="9.625" customWidth="1"/>
    <col min="6401" max="6401" width="19.875" customWidth="1"/>
    <col min="6402" max="6402" width="17.5" customWidth="1"/>
    <col min="6403" max="6403" width="26.875" customWidth="1"/>
    <col min="6404" max="6404" width="9.625" customWidth="1"/>
    <col min="6405" max="6406" width="8.25" customWidth="1"/>
    <col min="6407" max="6408" width="8.375" customWidth="1"/>
    <col min="6409" max="6410" width="8.25" customWidth="1"/>
    <col min="6411" max="6411" width="9.625" customWidth="1"/>
    <col min="6657" max="6657" width="19.875" customWidth="1"/>
    <col min="6658" max="6658" width="17.5" customWidth="1"/>
    <col min="6659" max="6659" width="26.875" customWidth="1"/>
    <col min="6660" max="6660" width="9.625" customWidth="1"/>
    <col min="6661" max="6662" width="8.25" customWidth="1"/>
    <col min="6663" max="6664" width="8.375" customWidth="1"/>
    <col min="6665" max="6666" width="8.25" customWidth="1"/>
    <col min="6667" max="6667" width="9.625" customWidth="1"/>
    <col min="6913" max="6913" width="19.875" customWidth="1"/>
    <col min="6914" max="6914" width="17.5" customWidth="1"/>
    <col min="6915" max="6915" width="26.875" customWidth="1"/>
    <col min="6916" max="6916" width="9.625" customWidth="1"/>
    <col min="6917" max="6918" width="8.25" customWidth="1"/>
    <col min="6919" max="6920" width="8.375" customWidth="1"/>
    <col min="6921" max="6922" width="8.25" customWidth="1"/>
    <col min="6923" max="6923" width="9.625" customWidth="1"/>
    <col min="7169" max="7169" width="19.875" customWidth="1"/>
    <col min="7170" max="7170" width="17.5" customWidth="1"/>
    <col min="7171" max="7171" width="26.875" customWidth="1"/>
    <col min="7172" max="7172" width="9.625" customWidth="1"/>
    <col min="7173" max="7174" width="8.25" customWidth="1"/>
    <col min="7175" max="7176" width="8.375" customWidth="1"/>
    <col min="7177" max="7178" width="8.25" customWidth="1"/>
    <col min="7179" max="7179" width="9.625" customWidth="1"/>
    <col min="7425" max="7425" width="19.875" customWidth="1"/>
    <col min="7426" max="7426" width="17.5" customWidth="1"/>
    <col min="7427" max="7427" width="26.875" customWidth="1"/>
    <col min="7428" max="7428" width="9.625" customWidth="1"/>
    <col min="7429" max="7430" width="8.25" customWidth="1"/>
    <col min="7431" max="7432" width="8.375" customWidth="1"/>
    <col min="7433" max="7434" width="8.25" customWidth="1"/>
    <col min="7435" max="7435" width="9.625" customWidth="1"/>
    <col min="7681" max="7681" width="19.875" customWidth="1"/>
    <col min="7682" max="7682" width="17.5" customWidth="1"/>
    <col min="7683" max="7683" width="26.875" customWidth="1"/>
    <col min="7684" max="7684" width="9.625" customWidth="1"/>
    <col min="7685" max="7686" width="8.25" customWidth="1"/>
    <col min="7687" max="7688" width="8.375" customWidth="1"/>
    <col min="7689" max="7690" width="8.25" customWidth="1"/>
    <col min="7691" max="7691" width="9.625" customWidth="1"/>
    <col min="7937" max="7937" width="19.875" customWidth="1"/>
    <col min="7938" max="7938" width="17.5" customWidth="1"/>
    <col min="7939" max="7939" width="26.875" customWidth="1"/>
    <col min="7940" max="7940" width="9.625" customWidth="1"/>
    <col min="7941" max="7942" width="8.25" customWidth="1"/>
    <col min="7943" max="7944" width="8.375" customWidth="1"/>
    <col min="7945" max="7946" width="8.25" customWidth="1"/>
    <col min="7947" max="7947" width="9.625" customWidth="1"/>
    <col min="8193" max="8193" width="19.875" customWidth="1"/>
    <col min="8194" max="8194" width="17.5" customWidth="1"/>
    <col min="8195" max="8195" width="26.875" customWidth="1"/>
    <col min="8196" max="8196" width="9.625" customWidth="1"/>
    <col min="8197" max="8198" width="8.25" customWidth="1"/>
    <col min="8199" max="8200" width="8.375" customWidth="1"/>
    <col min="8201" max="8202" width="8.25" customWidth="1"/>
    <col min="8203" max="8203" width="9.625" customWidth="1"/>
    <col min="8449" max="8449" width="19.875" customWidth="1"/>
    <col min="8450" max="8450" width="17.5" customWidth="1"/>
    <col min="8451" max="8451" width="26.875" customWidth="1"/>
    <col min="8452" max="8452" width="9.625" customWidth="1"/>
    <col min="8453" max="8454" width="8.25" customWidth="1"/>
    <col min="8455" max="8456" width="8.375" customWidth="1"/>
    <col min="8457" max="8458" width="8.25" customWidth="1"/>
    <col min="8459" max="8459" width="9.625" customWidth="1"/>
    <col min="8705" max="8705" width="19.875" customWidth="1"/>
    <col min="8706" max="8706" width="17.5" customWidth="1"/>
    <col min="8707" max="8707" width="26.875" customWidth="1"/>
    <col min="8708" max="8708" width="9.625" customWidth="1"/>
    <col min="8709" max="8710" width="8.25" customWidth="1"/>
    <col min="8711" max="8712" width="8.375" customWidth="1"/>
    <col min="8713" max="8714" width="8.25" customWidth="1"/>
    <col min="8715" max="8715" width="9.625" customWidth="1"/>
    <col min="8961" max="8961" width="19.875" customWidth="1"/>
    <col min="8962" max="8962" width="17.5" customWidth="1"/>
    <col min="8963" max="8963" width="26.875" customWidth="1"/>
    <col min="8964" max="8964" width="9.625" customWidth="1"/>
    <col min="8965" max="8966" width="8.25" customWidth="1"/>
    <col min="8967" max="8968" width="8.375" customWidth="1"/>
    <col min="8969" max="8970" width="8.25" customWidth="1"/>
    <col min="8971" max="8971" width="9.625" customWidth="1"/>
    <col min="9217" max="9217" width="19.875" customWidth="1"/>
    <col min="9218" max="9218" width="17.5" customWidth="1"/>
    <col min="9219" max="9219" width="26.875" customWidth="1"/>
    <col min="9220" max="9220" width="9.625" customWidth="1"/>
    <col min="9221" max="9222" width="8.25" customWidth="1"/>
    <col min="9223" max="9224" width="8.375" customWidth="1"/>
    <col min="9225" max="9226" width="8.25" customWidth="1"/>
    <col min="9227" max="9227" width="9.625" customWidth="1"/>
    <col min="9473" max="9473" width="19.875" customWidth="1"/>
    <col min="9474" max="9474" width="17.5" customWidth="1"/>
    <col min="9475" max="9475" width="26.875" customWidth="1"/>
    <col min="9476" max="9476" width="9.625" customWidth="1"/>
    <col min="9477" max="9478" width="8.25" customWidth="1"/>
    <col min="9479" max="9480" width="8.375" customWidth="1"/>
    <col min="9481" max="9482" width="8.25" customWidth="1"/>
    <col min="9483" max="9483" width="9.625" customWidth="1"/>
    <col min="9729" max="9729" width="19.875" customWidth="1"/>
    <col min="9730" max="9730" width="17.5" customWidth="1"/>
    <col min="9731" max="9731" width="26.875" customWidth="1"/>
    <col min="9732" max="9732" width="9.625" customWidth="1"/>
    <col min="9733" max="9734" width="8.25" customWidth="1"/>
    <col min="9735" max="9736" width="8.375" customWidth="1"/>
    <col min="9737" max="9738" width="8.25" customWidth="1"/>
    <col min="9739" max="9739" width="9.625" customWidth="1"/>
    <col min="9985" max="9985" width="19.875" customWidth="1"/>
    <col min="9986" max="9986" width="17.5" customWidth="1"/>
    <col min="9987" max="9987" width="26.875" customWidth="1"/>
    <col min="9988" max="9988" width="9.625" customWidth="1"/>
    <col min="9989" max="9990" width="8.25" customWidth="1"/>
    <col min="9991" max="9992" width="8.375" customWidth="1"/>
    <col min="9993" max="9994" width="8.25" customWidth="1"/>
    <col min="9995" max="9995" width="9.625" customWidth="1"/>
    <col min="10241" max="10241" width="19.875" customWidth="1"/>
    <col min="10242" max="10242" width="17.5" customWidth="1"/>
    <col min="10243" max="10243" width="26.875" customWidth="1"/>
    <col min="10244" max="10244" width="9.625" customWidth="1"/>
    <col min="10245" max="10246" width="8.25" customWidth="1"/>
    <col min="10247" max="10248" width="8.375" customWidth="1"/>
    <col min="10249" max="10250" width="8.25" customWidth="1"/>
    <col min="10251" max="10251" width="9.625" customWidth="1"/>
    <col min="10497" max="10497" width="19.875" customWidth="1"/>
    <col min="10498" max="10498" width="17.5" customWidth="1"/>
    <col min="10499" max="10499" width="26.875" customWidth="1"/>
    <col min="10500" max="10500" width="9.625" customWidth="1"/>
    <col min="10501" max="10502" width="8.25" customWidth="1"/>
    <col min="10503" max="10504" width="8.375" customWidth="1"/>
    <col min="10505" max="10506" width="8.25" customWidth="1"/>
    <col min="10507" max="10507" width="9.625" customWidth="1"/>
    <col min="10753" max="10753" width="19.875" customWidth="1"/>
    <col min="10754" max="10754" width="17.5" customWidth="1"/>
    <col min="10755" max="10755" width="26.875" customWidth="1"/>
    <col min="10756" max="10756" width="9.625" customWidth="1"/>
    <col min="10757" max="10758" width="8.25" customWidth="1"/>
    <col min="10759" max="10760" width="8.375" customWidth="1"/>
    <col min="10761" max="10762" width="8.25" customWidth="1"/>
    <col min="10763" max="10763" width="9.625" customWidth="1"/>
    <col min="11009" max="11009" width="19.875" customWidth="1"/>
    <col min="11010" max="11010" width="17.5" customWidth="1"/>
    <col min="11011" max="11011" width="26.875" customWidth="1"/>
    <col min="11012" max="11012" width="9.625" customWidth="1"/>
    <col min="11013" max="11014" width="8.25" customWidth="1"/>
    <col min="11015" max="11016" width="8.375" customWidth="1"/>
    <col min="11017" max="11018" width="8.25" customWidth="1"/>
    <col min="11019" max="11019" width="9.625" customWidth="1"/>
    <col min="11265" max="11265" width="19.875" customWidth="1"/>
    <col min="11266" max="11266" width="17.5" customWidth="1"/>
    <col min="11267" max="11267" width="26.875" customWidth="1"/>
    <col min="11268" max="11268" width="9.625" customWidth="1"/>
    <col min="11269" max="11270" width="8.25" customWidth="1"/>
    <col min="11271" max="11272" width="8.375" customWidth="1"/>
    <col min="11273" max="11274" width="8.25" customWidth="1"/>
    <col min="11275" max="11275" width="9.625" customWidth="1"/>
    <col min="11521" max="11521" width="19.875" customWidth="1"/>
    <col min="11522" max="11522" width="17.5" customWidth="1"/>
    <col min="11523" max="11523" width="26.875" customWidth="1"/>
    <col min="11524" max="11524" width="9.625" customWidth="1"/>
    <col min="11525" max="11526" width="8.25" customWidth="1"/>
    <col min="11527" max="11528" width="8.375" customWidth="1"/>
    <col min="11529" max="11530" width="8.25" customWidth="1"/>
    <col min="11531" max="11531" width="9.625" customWidth="1"/>
    <col min="11777" max="11777" width="19.875" customWidth="1"/>
    <col min="11778" max="11778" width="17.5" customWidth="1"/>
    <col min="11779" max="11779" width="26.875" customWidth="1"/>
    <col min="11780" max="11780" width="9.625" customWidth="1"/>
    <col min="11781" max="11782" width="8.25" customWidth="1"/>
    <col min="11783" max="11784" width="8.375" customWidth="1"/>
    <col min="11785" max="11786" width="8.25" customWidth="1"/>
    <col min="11787" max="11787" width="9.625" customWidth="1"/>
    <col min="12033" max="12033" width="19.875" customWidth="1"/>
    <col min="12034" max="12034" width="17.5" customWidth="1"/>
    <col min="12035" max="12035" width="26.875" customWidth="1"/>
    <col min="12036" max="12036" width="9.625" customWidth="1"/>
    <col min="12037" max="12038" width="8.25" customWidth="1"/>
    <col min="12039" max="12040" width="8.375" customWidth="1"/>
    <col min="12041" max="12042" width="8.25" customWidth="1"/>
    <col min="12043" max="12043" width="9.625" customWidth="1"/>
    <col min="12289" max="12289" width="19.875" customWidth="1"/>
    <col min="12290" max="12290" width="17.5" customWidth="1"/>
    <col min="12291" max="12291" width="26.875" customWidth="1"/>
    <col min="12292" max="12292" width="9.625" customWidth="1"/>
    <col min="12293" max="12294" width="8.25" customWidth="1"/>
    <col min="12295" max="12296" width="8.375" customWidth="1"/>
    <col min="12297" max="12298" width="8.25" customWidth="1"/>
    <col min="12299" max="12299" width="9.625" customWidth="1"/>
    <col min="12545" max="12545" width="19.875" customWidth="1"/>
    <col min="12546" max="12546" width="17.5" customWidth="1"/>
    <col min="12547" max="12547" width="26.875" customWidth="1"/>
    <col min="12548" max="12548" width="9.625" customWidth="1"/>
    <col min="12549" max="12550" width="8.25" customWidth="1"/>
    <col min="12551" max="12552" width="8.375" customWidth="1"/>
    <col min="12553" max="12554" width="8.25" customWidth="1"/>
    <col min="12555" max="12555" width="9.625" customWidth="1"/>
    <col min="12801" max="12801" width="19.875" customWidth="1"/>
    <col min="12802" max="12802" width="17.5" customWidth="1"/>
    <col min="12803" max="12803" width="26.875" customWidth="1"/>
    <col min="12804" max="12804" width="9.625" customWidth="1"/>
    <col min="12805" max="12806" width="8.25" customWidth="1"/>
    <col min="12807" max="12808" width="8.375" customWidth="1"/>
    <col min="12809" max="12810" width="8.25" customWidth="1"/>
    <col min="12811" max="12811" width="9.625" customWidth="1"/>
    <col min="13057" max="13057" width="19.875" customWidth="1"/>
    <col min="13058" max="13058" width="17.5" customWidth="1"/>
    <col min="13059" max="13059" width="26.875" customWidth="1"/>
    <col min="13060" max="13060" width="9.625" customWidth="1"/>
    <col min="13061" max="13062" width="8.25" customWidth="1"/>
    <col min="13063" max="13064" width="8.375" customWidth="1"/>
    <col min="13065" max="13066" width="8.25" customWidth="1"/>
    <col min="13067" max="13067" width="9.625" customWidth="1"/>
    <col min="13313" max="13313" width="19.875" customWidth="1"/>
    <col min="13314" max="13314" width="17.5" customWidth="1"/>
    <col min="13315" max="13315" width="26.875" customWidth="1"/>
    <col min="13316" max="13316" width="9.625" customWidth="1"/>
    <col min="13317" max="13318" width="8.25" customWidth="1"/>
    <col min="13319" max="13320" width="8.375" customWidth="1"/>
    <col min="13321" max="13322" width="8.25" customWidth="1"/>
    <col min="13323" max="13323" width="9.625" customWidth="1"/>
    <col min="13569" max="13569" width="19.875" customWidth="1"/>
    <col min="13570" max="13570" width="17.5" customWidth="1"/>
    <col min="13571" max="13571" width="26.875" customWidth="1"/>
    <col min="13572" max="13572" width="9.625" customWidth="1"/>
    <col min="13573" max="13574" width="8.25" customWidth="1"/>
    <col min="13575" max="13576" width="8.375" customWidth="1"/>
    <col min="13577" max="13578" width="8.25" customWidth="1"/>
    <col min="13579" max="13579" width="9.625" customWidth="1"/>
    <col min="13825" max="13825" width="19.875" customWidth="1"/>
    <col min="13826" max="13826" width="17.5" customWidth="1"/>
    <col min="13827" max="13827" width="26.875" customWidth="1"/>
    <col min="13828" max="13828" width="9.625" customWidth="1"/>
    <col min="13829" max="13830" width="8.25" customWidth="1"/>
    <col min="13831" max="13832" width="8.375" customWidth="1"/>
    <col min="13833" max="13834" width="8.25" customWidth="1"/>
    <col min="13835" max="13835" width="9.625" customWidth="1"/>
    <col min="14081" max="14081" width="19.875" customWidth="1"/>
    <col min="14082" max="14082" width="17.5" customWidth="1"/>
    <col min="14083" max="14083" width="26.875" customWidth="1"/>
    <col min="14084" max="14084" width="9.625" customWidth="1"/>
    <col min="14085" max="14086" width="8.25" customWidth="1"/>
    <col min="14087" max="14088" width="8.375" customWidth="1"/>
    <col min="14089" max="14090" width="8.25" customWidth="1"/>
    <col min="14091" max="14091" width="9.625" customWidth="1"/>
    <col min="14337" max="14337" width="19.875" customWidth="1"/>
    <col min="14338" max="14338" width="17.5" customWidth="1"/>
    <col min="14339" max="14339" width="26.875" customWidth="1"/>
    <col min="14340" max="14340" width="9.625" customWidth="1"/>
    <col min="14341" max="14342" width="8.25" customWidth="1"/>
    <col min="14343" max="14344" width="8.375" customWidth="1"/>
    <col min="14345" max="14346" width="8.25" customWidth="1"/>
    <col min="14347" max="14347" width="9.625" customWidth="1"/>
    <col min="14593" max="14593" width="19.875" customWidth="1"/>
    <col min="14594" max="14594" width="17.5" customWidth="1"/>
    <col min="14595" max="14595" width="26.875" customWidth="1"/>
    <col min="14596" max="14596" width="9.625" customWidth="1"/>
    <col min="14597" max="14598" width="8.25" customWidth="1"/>
    <col min="14599" max="14600" width="8.375" customWidth="1"/>
    <col min="14601" max="14602" width="8.25" customWidth="1"/>
    <col min="14603" max="14603" width="9.625" customWidth="1"/>
    <col min="14849" max="14849" width="19.875" customWidth="1"/>
    <col min="14850" max="14850" width="17.5" customWidth="1"/>
    <col min="14851" max="14851" width="26.875" customWidth="1"/>
    <col min="14852" max="14852" width="9.625" customWidth="1"/>
    <col min="14853" max="14854" width="8.25" customWidth="1"/>
    <col min="14855" max="14856" width="8.375" customWidth="1"/>
    <col min="14857" max="14858" width="8.25" customWidth="1"/>
    <col min="14859" max="14859" width="9.625" customWidth="1"/>
    <col min="15105" max="15105" width="19.875" customWidth="1"/>
    <col min="15106" max="15106" width="17.5" customWidth="1"/>
    <col min="15107" max="15107" width="26.875" customWidth="1"/>
    <col min="15108" max="15108" width="9.625" customWidth="1"/>
    <col min="15109" max="15110" width="8.25" customWidth="1"/>
    <col min="15111" max="15112" width="8.375" customWidth="1"/>
    <col min="15113" max="15114" width="8.25" customWidth="1"/>
    <col min="15115" max="15115" width="9.625" customWidth="1"/>
    <col min="15361" max="15361" width="19.875" customWidth="1"/>
    <col min="15362" max="15362" width="17.5" customWidth="1"/>
    <col min="15363" max="15363" width="26.875" customWidth="1"/>
    <col min="15364" max="15364" width="9.625" customWidth="1"/>
    <col min="15365" max="15366" width="8.25" customWidth="1"/>
    <col min="15367" max="15368" width="8.375" customWidth="1"/>
    <col min="15369" max="15370" width="8.25" customWidth="1"/>
    <col min="15371" max="15371" width="9.625" customWidth="1"/>
    <col min="15617" max="15617" width="19.875" customWidth="1"/>
    <col min="15618" max="15618" width="17.5" customWidth="1"/>
    <col min="15619" max="15619" width="26.875" customWidth="1"/>
    <col min="15620" max="15620" width="9.625" customWidth="1"/>
    <col min="15621" max="15622" width="8.25" customWidth="1"/>
    <col min="15623" max="15624" width="8.375" customWidth="1"/>
    <col min="15625" max="15626" width="8.25" customWidth="1"/>
    <col min="15627" max="15627" width="9.625" customWidth="1"/>
    <col min="15873" max="15873" width="19.875" customWidth="1"/>
    <col min="15874" max="15874" width="17.5" customWidth="1"/>
    <col min="15875" max="15875" width="26.875" customWidth="1"/>
    <col min="15876" max="15876" width="9.625" customWidth="1"/>
    <col min="15877" max="15878" width="8.25" customWidth="1"/>
    <col min="15879" max="15880" width="8.375" customWidth="1"/>
    <col min="15881" max="15882" width="8.25" customWidth="1"/>
    <col min="15883" max="15883" width="9.625" customWidth="1"/>
    <col min="16129" max="16129" width="19.875" customWidth="1"/>
    <col min="16130" max="16130" width="17.5" customWidth="1"/>
    <col min="16131" max="16131" width="26.875" customWidth="1"/>
    <col min="16132" max="16132" width="9.625" customWidth="1"/>
    <col min="16133" max="16134" width="8.25" customWidth="1"/>
    <col min="16135" max="16136" width="8.375" customWidth="1"/>
    <col min="16137" max="16138" width="8.25" customWidth="1"/>
    <col min="16139" max="16139" width="9.625" customWidth="1"/>
  </cols>
  <sheetData>
    <row r="1" spans="1:3">
      <c r="A1" s="208" t="s">
        <v>285</v>
      </c>
    </row>
    <row r="2" spans="1:3">
      <c r="A2" s="208" t="s">
        <v>13</v>
      </c>
    </row>
    <row r="3" spans="1:3">
      <c r="A3" s="208" t="s">
        <v>14</v>
      </c>
    </row>
    <row r="4" spans="1:3">
      <c r="A4" s="208" t="s">
        <v>15</v>
      </c>
    </row>
    <row r="5" spans="1:3">
      <c r="A5" s="208" t="s">
        <v>16</v>
      </c>
    </row>
    <row r="8" spans="1:3" ht="19.5">
      <c r="A8" s="209" t="s">
        <v>17</v>
      </c>
    </row>
    <row r="10" spans="1:3" ht="18" customHeight="1" thickBot="1">
      <c r="A10" s="339" t="s">
        <v>18</v>
      </c>
      <c r="B10" s="339"/>
      <c r="C10" s="339"/>
    </row>
    <row r="11" spans="1:3" ht="15" customHeight="1" thickTop="1">
      <c r="A11" s="340" t="s">
        <v>19</v>
      </c>
      <c r="B11" s="341"/>
      <c r="C11" s="210" t="s">
        <v>286</v>
      </c>
    </row>
    <row r="12" spans="1:3" ht="15" customHeight="1">
      <c r="A12" s="342" t="s">
        <v>21</v>
      </c>
      <c r="B12" s="343"/>
      <c r="C12" s="211" t="s">
        <v>287</v>
      </c>
    </row>
    <row r="13" spans="1:3" ht="15" customHeight="1">
      <c r="A13" s="342" t="s">
        <v>22</v>
      </c>
      <c r="B13" s="212" t="s">
        <v>23</v>
      </c>
      <c r="C13" s="211" t="s">
        <v>288</v>
      </c>
    </row>
    <row r="14" spans="1:3" ht="15" customHeight="1">
      <c r="A14" s="342"/>
      <c r="B14" s="212" t="s">
        <v>25</v>
      </c>
      <c r="C14" s="211" t="s">
        <v>26</v>
      </c>
    </row>
    <row r="15" spans="1:3" ht="15" customHeight="1">
      <c r="A15" s="342"/>
      <c r="B15" s="212" t="s">
        <v>27</v>
      </c>
      <c r="C15" s="211" t="s">
        <v>26</v>
      </c>
    </row>
    <row r="16" spans="1:3" ht="15" customHeight="1">
      <c r="A16" s="342"/>
      <c r="B16" s="212" t="s">
        <v>28</v>
      </c>
      <c r="C16" s="211" t="s">
        <v>26</v>
      </c>
    </row>
    <row r="17" spans="1:11" ht="15" customHeight="1">
      <c r="A17" s="342"/>
      <c r="B17" s="212" t="s">
        <v>289</v>
      </c>
      <c r="C17" s="213">
        <v>16</v>
      </c>
    </row>
    <row r="18" spans="1:11" ht="15" customHeight="1">
      <c r="A18" s="342" t="s">
        <v>30</v>
      </c>
      <c r="B18" s="212" t="s">
        <v>31</v>
      </c>
      <c r="C18" s="211" t="s">
        <v>32</v>
      </c>
    </row>
    <row r="19" spans="1:11" ht="39.950000000000003" customHeight="1">
      <c r="A19" s="342"/>
      <c r="B19" s="212" t="s">
        <v>33</v>
      </c>
      <c r="C19" s="211" t="s">
        <v>34</v>
      </c>
    </row>
    <row r="20" spans="1:11" ht="174" customHeight="1">
      <c r="A20" s="342" t="s">
        <v>35</v>
      </c>
      <c r="B20" s="343"/>
      <c r="C20" s="211" t="s">
        <v>290</v>
      </c>
    </row>
    <row r="21" spans="1:11" ht="15" customHeight="1">
      <c r="A21" s="342" t="s">
        <v>37</v>
      </c>
      <c r="B21" s="212" t="s">
        <v>38</v>
      </c>
      <c r="C21" s="214" t="s">
        <v>291</v>
      </c>
    </row>
    <row r="22" spans="1:11" ht="15" customHeight="1" thickBot="1">
      <c r="A22" s="344"/>
      <c r="B22" s="215" t="s">
        <v>40</v>
      </c>
      <c r="C22" s="216" t="s">
        <v>292</v>
      </c>
    </row>
    <row r="23" spans="1:11" ht="15" thickTop="1"/>
    <row r="25" spans="1:11">
      <c r="A25" s="217" t="s">
        <v>42</v>
      </c>
    </row>
    <row r="27" spans="1:11" ht="18" customHeight="1">
      <c r="A27" s="339" t="s">
        <v>43</v>
      </c>
      <c r="B27" s="339"/>
      <c r="C27" s="339"/>
      <c r="D27" s="339"/>
      <c r="E27" s="339"/>
      <c r="F27" s="339"/>
      <c r="G27" s="339"/>
      <c r="H27" s="339"/>
      <c r="I27" s="339"/>
      <c r="J27" s="339"/>
      <c r="K27" s="339"/>
    </row>
    <row r="28" spans="1:11" ht="15" customHeight="1" thickBot="1">
      <c r="A28" s="218" t="s">
        <v>293</v>
      </c>
    </row>
    <row r="29" spans="1:11" ht="15" customHeight="1" thickTop="1">
      <c r="A29" s="345" t="s">
        <v>287</v>
      </c>
      <c r="B29" s="346"/>
      <c r="C29" s="349" t="s">
        <v>45</v>
      </c>
      <c r="D29" s="351" t="s">
        <v>46</v>
      </c>
      <c r="E29" s="351" t="s">
        <v>47</v>
      </c>
      <c r="F29" s="351" t="s">
        <v>48</v>
      </c>
      <c r="G29" s="351" t="s">
        <v>294</v>
      </c>
      <c r="H29" s="351"/>
      <c r="I29" s="351" t="s">
        <v>50</v>
      </c>
      <c r="J29" s="351" t="s">
        <v>51</v>
      </c>
      <c r="K29" s="354" t="s">
        <v>52</v>
      </c>
    </row>
    <row r="30" spans="1:11" ht="15" customHeight="1" thickBot="1">
      <c r="A30" s="347"/>
      <c r="B30" s="348"/>
      <c r="C30" s="350"/>
      <c r="D30" s="352"/>
      <c r="E30" s="352"/>
      <c r="F30" s="352"/>
      <c r="G30" s="219" t="s">
        <v>53</v>
      </c>
      <c r="H30" s="219" t="s">
        <v>54</v>
      </c>
      <c r="I30" s="352"/>
      <c r="J30" s="352"/>
      <c r="K30" s="355"/>
    </row>
    <row r="31" spans="1:11" ht="15" customHeight="1" thickTop="1">
      <c r="A31" s="356" t="s">
        <v>55</v>
      </c>
      <c r="B31" s="341"/>
      <c r="C31" s="220">
        <v>4</v>
      </c>
      <c r="D31" s="221">
        <v>0.91412238974999993</v>
      </c>
      <c r="E31" s="222">
        <v>0.20104969306896997</v>
      </c>
      <c r="F31" s="222">
        <v>0.10052484653448499</v>
      </c>
      <c r="G31" s="221">
        <v>0.59420746330713159</v>
      </c>
      <c r="H31" s="223">
        <v>1.2340373161928682</v>
      </c>
      <c r="I31" s="224">
        <v>0.64697330200000003</v>
      </c>
      <c r="J31" s="225">
        <v>1.1267512559999999</v>
      </c>
      <c r="K31" s="226"/>
    </row>
    <row r="32" spans="1:11" ht="15" customHeight="1">
      <c r="A32" s="357" t="s">
        <v>56</v>
      </c>
      <c r="B32" s="343"/>
      <c r="C32" s="227">
        <v>4</v>
      </c>
      <c r="D32" s="228">
        <v>0.62879989424999994</v>
      </c>
      <c r="E32" s="229">
        <v>0.42426765606547745</v>
      </c>
      <c r="F32" s="229">
        <v>0.21213382803273872</v>
      </c>
      <c r="G32" s="228">
        <v>-4.6304622998446822E-2</v>
      </c>
      <c r="H32" s="230">
        <v>1.3039044114984466</v>
      </c>
      <c r="I32" s="231">
        <v>0</v>
      </c>
      <c r="J32" s="232">
        <v>0.91593972999999995</v>
      </c>
      <c r="K32" s="233"/>
    </row>
    <row r="33" spans="1:11" ht="15" customHeight="1">
      <c r="A33" s="357" t="s">
        <v>57</v>
      </c>
      <c r="B33" s="343"/>
      <c r="C33" s="227">
        <v>4</v>
      </c>
      <c r="D33" s="230">
        <v>1.043153582</v>
      </c>
      <c r="E33" s="229">
        <v>8.4878438279778354E-2</v>
      </c>
      <c r="F33" s="229">
        <v>4.2439219139889177E-2</v>
      </c>
      <c r="G33" s="228">
        <v>0.90809304584914041</v>
      </c>
      <c r="H33" s="230">
        <v>1.1782141181508594</v>
      </c>
      <c r="I33" s="232">
        <v>0.93774781900000004</v>
      </c>
      <c r="J33" s="231">
        <v>1.134020619</v>
      </c>
      <c r="K33" s="233"/>
    </row>
    <row r="34" spans="1:11" ht="15" customHeight="1">
      <c r="A34" s="357" t="s">
        <v>58</v>
      </c>
      <c r="B34" s="343"/>
      <c r="C34" s="227">
        <v>4</v>
      </c>
      <c r="D34" s="230">
        <v>1.2557824474999999</v>
      </c>
      <c r="E34" s="229">
        <v>0.30980196362140316</v>
      </c>
      <c r="F34" s="229">
        <v>0.15490098181070158</v>
      </c>
      <c r="G34" s="228">
        <v>0.76281839025173725</v>
      </c>
      <c r="H34" s="230">
        <v>1.7487465047482627</v>
      </c>
      <c r="I34" s="232">
        <v>0.80689928600000005</v>
      </c>
      <c r="J34" s="231">
        <v>1.504758128</v>
      </c>
      <c r="K34" s="233"/>
    </row>
    <row r="35" spans="1:11" ht="15" customHeight="1">
      <c r="A35" s="342" t="s">
        <v>59</v>
      </c>
      <c r="B35" s="343"/>
      <c r="C35" s="227">
        <v>16</v>
      </c>
      <c r="D35" s="228">
        <v>0.96046457837499988</v>
      </c>
      <c r="E35" s="229">
        <v>0.34598782176968845</v>
      </c>
      <c r="F35" s="229">
        <v>8.6496955442422113E-2</v>
      </c>
      <c r="G35" s="228">
        <v>0.77610068200494697</v>
      </c>
      <c r="H35" s="230">
        <v>1.1448284747450528</v>
      </c>
      <c r="I35" s="231">
        <v>0</v>
      </c>
      <c r="J35" s="231">
        <v>1.504758128</v>
      </c>
      <c r="K35" s="233"/>
    </row>
    <row r="36" spans="1:11" ht="15" customHeight="1">
      <c r="A36" s="342" t="s">
        <v>60</v>
      </c>
      <c r="B36" s="212" t="s">
        <v>61</v>
      </c>
      <c r="C36" s="234"/>
      <c r="D36" s="235"/>
      <c r="E36" s="229">
        <v>0.28443172687611373</v>
      </c>
      <c r="F36" s="229">
        <v>7.1107931719028433E-2</v>
      </c>
      <c r="G36" s="228">
        <v>0.80553370445447958</v>
      </c>
      <c r="H36" s="230">
        <v>1.1153954522955201</v>
      </c>
      <c r="I36" s="235"/>
      <c r="J36" s="235"/>
      <c r="K36" s="233"/>
    </row>
    <row r="37" spans="1:11" ht="15" customHeight="1" thickBot="1">
      <c r="A37" s="344"/>
      <c r="B37" s="215" t="s">
        <v>62</v>
      </c>
      <c r="C37" s="236"/>
      <c r="D37" s="237"/>
      <c r="E37" s="237"/>
      <c r="F37" s="238">
        <v>0.13108495218982899</v>
      </c>
      <c r="G37" s="239">
        <v>0.54329375660020685</v>
      </c>
      <c r="H37" s="240">
        <v>1.377635400149793</v>
      </c>
      <c r="I37" s="237"/>
      <c r="J37" s="237"/>
      <c r="K37" s="241">
        <v>4.8507706949006961E-2</v>
      </c>
    </row>
    <row r="38" spans="1:11" ht="15" thickTop="1"/>
    <row r="39" spans="1:11" ht="18" customHeight="1">
      <c r="A39" s="339" t="s">
        <v>63</v>
      </c>
      <c r="B39" s="339"/>
      <c r="C39" s="339"/>
      <c r="D39" s="339"/>
    </row>
    <row r="40" spans="1:11" ht="15" customHeight="1" thickBot="1">
      <c r="A40" s="218" t="s">
        <v>293</v>
      </c>
    </row>
    <row r="41" spans="1:11" ht="27.95" customHeight="1" thickTop="1" thickBot="1">
      <c r="A41" s="242" t="s">
        <v>295</v>
      </c>
      <c r="B41" s="243" t="s">
        <v>65</v>
      </c>
      <c r="C41" s="243" t="s">
        <v>66</v>
      </c>
      <c r="D41" s="244" t="s">
        <v>67</v>
      </c>
    </row>
    <row r="42" spans="1:11" ht="12.95" customHeight="1" thickTop="1" thickBot="1">
      <c r="A42" s="245">
        <v>1.9893381094097367</v>
      </c>
      <c r="B42" s="246">
        <v>3</v>
      </c>
      <c r="C42" s="246">
        <v>12</v>
      </c>
      <c r="D42" s="247">
        <v>0.16942486305958879</v>
      </c>
    </row>
    <row r="43" spans="1:11" ht="15" thickTop="1"/>
    <row r="44" spans="1:11" ht="18" customHeight="1">
      <c r="A44" s="339" t="s">
        <v>68</v>
      </c>
      <c r="B44" s="339"/>
      <c r="C44" s="339"/>
      <c r="D44" s="339"/>
      <c r="E44" s="339"/>
      <c r="F44" s="339"/>
    </row>
    <row r="45" spans="1:11" ht="15" customHeight="1" thickBot="1">
      <c r="A45" s="218" t="s">
        <v>293</v>
      </c>
    </row>
    <row r="46" spans="1:11" ht="15" customHeight="1" thickTop="1" thickBot="1">
      <c r="A46" s="248" t="s">
        <v>287</v>
      </c>
      <c r="B46" s="242" t="s">
        <v>69</v>
      </c>
      <c r="C46" s="243" t="s">
        <v>70</v>
      </c>
      <c r="D46" s="243" t="s">
        <v>71</v>
      </c>
      <c r="E46" s="243" t="s">
        <v>72</v>
      </c>
      <c r="F46" s="244" t="s">
        <v>67</v>
      </c>
    </row>
    <row r="47" spans="1:11" ht="15" customHeight="1" thickTop="1">
      <c r="A47" s="249" t="s">
        <v>73</v>
      </c>
      <c r="B47" s="250">
        <v>0.82479670514926795</v>
      </c>
      <c r="C47" s="251">
        <v>3</v>
      </c>
      <c r="D47" s="252">
        <v>0.274932235049756</v>
      </c>
      <c r="E47" s="253">
        <v>3.398361590763137</v>
      </c>
      <c r="F47" s="254">
        <v>5.3558180566053541E-2</v>
      </c>
    </row>
    <row r="48" spans="1:11" ht="15" customHeight="1">
      <c r="A48" s="255" t="s">
        <v>74</v>
      </c>
      <c r="B48" s="256">
        <v>0.9708168870447379</v>
      </c>
      <c r="C48" s="257">
        <v>12</v>
      </c>
      <c r="D48" s="258">
        <v>8.0901407253728158E-2</v>
      </c>
      <c r="E48" s="235"/>
      <c r="F48" s="233"/>
    </row>
    <row r="49" spans="1:8" ht="15" customHeight="1" thickBot="1">
      <c r="A49" s="259" t="s">
        <v>59</v>
      </c>
      <c r="B49" s="260">
        <v>1.7956135921940057</v>
      </c>
      <c r="C49" s="261">
        <v>15</v>
      </c>
      <c r="D49" s="237"/>
      <c r="E49" s="237"/>
      <c r="F49" s="262"/>
    </row>
    <row r="50" spans="1:8" ht="15" thickTop="1"/>
    <row r="51" spans="1:8" ht="18" customHeight="1">
      <c r="A51" s="339" t="s">
        <v>75</v>
      </c>
      <c r="B51" s="339"/>
      <c r="C51" s="339"/>
      <c r="D51" s="339"/>
      <c r="E51" s="339"/>
    </row>
    <row r="52" spans="1:8" ht="15" customHeight="1" thickBot="1">
      <c r="A52" s="218" t="s">
        <v>293</v>
      </c>
    </row>
    <row r="53" spans="1:8" ht="15" customHeight="1" thickTop="1" thickBot="1">
      <c r="A53" s="248" t="s">
        <v>287</v>
      </c>
      <c r="B53" s="242" t="s">
        <v>296</v>
      </c>
      <c r="C53" s="243" t="s">
        <v>65</v>
      </c>
      <c r="D53" s="243" t="s">
        <v>66</v>
      </c>
      <c r="E53" s="244" t="s">
        <v>67</v>
      </c>
    </row>
    <row r="54" spans="1:8" ht="15" customHeight="1" thickTop="1">
      <c r="A54" s="249" t="s">
        <v>77</v>
      </c>
      <c r="B54" s="263">
        <v>1.92148407095869</v>
      </c>
      <c r="C54" s="251">
        <v>3</v>
      </c>
      <c r="D54" s="253">
        <v>5.7226515084413876</v>
      </c>
      <c r="E54" s="254">
        <v>0.23153079179641645</v>
      </c>
    </row>
    <row r="55" spans="1:8" ht="15" customHeight="1" thickBot="1">
      <c r="A55" s="259" t="s">
        <v>78</v>
      </c>
      <c r="B55" s="260">
        <v>3.3983615907631362</v>
      </c>
      <c r="C55" s="261">
        <v>3</v>
      </c>
      <c r="D55" s="264">
        <v>7.2557224298810103</v>
      </c>
      <c r="E55" s="265">
        <v>8.0257715453346132E-2</v>
      </c>
    </row>
    <row r="56" spans="1:8" ht="15.95" customHeight="1" thickTop="1">
      <c r="A56" s="353" t="s">
        <v>297</v>
      </c>
      <c r="B56" s="353"/>
      <c r="C56" s="353"/>
      <c r="D56" s="353"/>
      <c r="E56" s="353"/>
    </row>
    <row r="59" spans="1:8" ht="19.5">
      <c r="A59" s="209" t="s">
        <v>80</v>
      </c>
    </row>
    <row r="61" spans="1:8" ht="18" customHeight="1">
      <c r="A61" s="339" t="s">
        <v>81</v>
      </c>
      <c r="B61" s="339"/>
      <c r="C61" s="339"/>
      <c r="D61" s="339"/>
      <c r="E61" s="339"/>
      <c r="F61" s="339"/>
      <c r="G61" s="339"/>
      <c r="H61" s="339"/>
    </row>
    <row r="62" spans="1:8" ht="15" customHeight="1" thickBot="1">
      <c r="A62" s="218" t="s">
        <v>298</v>
      </c>
      <c r="B62" s="218" t="s">
        <v>293</v>
      </c>
    </row>
    <row r="63" spans="1:8" ht="15" customHeight="1" thickTop="1">
      <c r="A63" s="345" t="s">
        <v>299</v>
      </c>
      <c r="B63" s="358"/>
      <c r="C63" s="346"/>
      <c r="D63" s="349" t="s">
        <v>300</v>
      </c>
      <c r="E63" s="351" t="s">
        <v>48</v>
      </c>
      <c r="F63" s="351" t="s">
        <v>67</v>
      </c>
      <c r="G63" s="351" t="s">
        <v>301</v>
      </c>
      <c r="H63" s="354"/>
    </row>
    <row r="64" spans="1:8" ht="15" customHeight="1" thickBot="1">
      <c r="A64" s="347"/>
      <c r="B64" s="359"/>
      <c r="C64" s="348"/>
      <c r="D64" s="350"/>
      <c r="E64" s="352"/>
      <c r="F64" s="352"/>
      <c r="G64" s="219" t="s">
        <v>53</v>
      </c>
      <c r="H64" s="266" t="s">
        <v>54</v>
      </c>
    </row>
    <row r="65" spans="1:8" ht="15" customHeight="1" thickTop="1">
      <c r="A65" s="340" t="s">
        <v>86</v>
      </c>
      <c r="B65" s="360" t="s">
        <v>55</v>
      </c>
      <c r="C65" s="267" t="s">
        <v>56</v>
      </c>
      <c r="D65" s="268">
        <v>0.2853224955</v>
      </c>
      <c r="E65" s="222">
        <v>0.20112360285870001</v>
      </c>
      <c r="F65" s="252">
        <v>0.51211480900046014</v>
      </c>
      <c r="G65" s="221">
        <v>-0.31179359459317185</v>
      </c>
      <c r="H65" s="269">
        <v>0.8824385855931719</v>
      </c>
    </row>
    <row r="66" spans="1:8" ht="15" customHeight="1">
      <c r="A66" s="342"/>
      <c r="B66" s="353"/>
      <c r="C66" s="270" t="s">
        <v>57</v>
      </c>
      <c r="D66" s="271">
        <v>-0.12903119225000004</v>
      </c>
      <c r="E66" s="229">
        <v>0.20112360285870001</v>
      </c>
      <c r="F66" s="258">
        <v>0.91646514586084216</v>
      </c>
      <c r="G66" s="228">
        <v>-0.72614728234317194</v>
      </c>
      <c r="H66" s="272">
        <v>0.46808489784317181</v>
      </c>
    </row>
    <row r="67" spans="1:8" ht="15" customHeight="1">
      <c r="A67" s="342"/>
      <c r="B67" s="353"/>
      <c r="C67" s="270" t="s">
        <v>58</v>
      </c>
      <c r="D67" s="271">
        <v>-0.34166005774999997</v>
      </c>
      <c r="E67" s="229">
        <v>0.20112360285870001</v>
      </c>
      <c r="F67" s="258">
        <v>0.36584711061046449</v>
      </c>
      <c r="G67" s="228">
        <v>-0.93877614784317187</v>
      </c>
      <c r="H67" s="272">
        <v>0.25545603234317188</v>
      </c>
    </row>
    <row r="68" spans="1:8" ht="15" customHeight="1">
      <c r="A68" s="342"/>
      <c r="B68" s="361" t="s">
        <v>56</v>
      </c>
      <c r="C68" s="270" t="s">
        <v>55</v>
      </c>
      <c r="D68" s="271">
        <v>-0.2853224955</v>
      </c>
      <c r="E68" s="229">
        <v>0.20112360285870001</v>
      </c>
      <c r="F68" s="258">
        <v>0.51211480900046014</v>
      </c>
      <c r="G68" s="228">
        <v>-0.8824385855931719</v>
      </c>
      <c r="H68" s="272">
        <v>0.31179359459317185</v>
      </c>
    </row>
    <row r="69" spans="1:8" ht="15" customHeight="1">
      <c r="A69" s="342"/>
      <c r="B69" s="353"/>
      <c r="C69" s="270" t="s">
        <v>57</v>
      </c>
      <c r="D69" s="271">
        <v>-0.41435368775000003</v>
      </c>
      <c r="E69" s="229">
        <v>0.20112360285870001</v>
      </c>
      <c r="F69" s="258">
        <v>0.22063948000961908</v>
      </c>
      <c r="G69" s="230">
        <v>-1.0114697778431718</v>
      </c>
      <c r="H69" s="272">
        <v>0.18276240234317181</v>
      </c>
    </row>
    <row r="70" spans="1:8" ht="15" customHeight="1">
      <c r="A70" s="342"/>
      <c r="B70" s="353"/>
      <c r="C70" s="270" t="s">
        <v>58</v>
      </c>
      <c r="D70" s="273" t="s">
        <v>302</v>
      </c>
      <c r="E70" s="229">
        <v>0.20112360285870001</v>
      </c>
      <c r="F70" s="258">
        <v>3.8651625323673389E-2</v>
      </c>
      <c r="G70" s="230">
        <v>-1.2240986433431718</v>
      </c>
      <c r="H70" s="272">
        <v>-2.9866463156828112E-2</v>
      </c>
    </row>
    <row r="71" spans="1:8" ht="15" customHeight="1">
      <c r="A71" s="342"/>
      <c r="B71" s="361" t="s">
        <v>57</v>
      </c>
      <c r="C71" s="270" t="s">
        <v>55</v>
      </c>
      <c r="D71" s="271">
        <v>0.12903119225000004</v>
      </c>
      <c r="E71" s="229">
        <v>0.20112360285870001</v>
      </c>
      <c r="F71" s="258">
        <v>0.91646514586084216</v>
      </c>
      <c r="G71" s="228">
        <v>-0.46808489784317181</v>
      </c>
      <c r="H71" s="272">
        <v>0.72614728234317194</v>
      </c>
    </row>
    <row r="72" spans="1:8" ht="15" customHeight="1">
      <c r="A72" s="342"/>
      <c r="B72" s="353"/>
      <c r="C72" s="270" t="s">
        <v>56</v>
      </c>
      <c r="D72" s="271">
        <v>0.41435368775000003</v>
      </c>
      <c r="E72" s="229">
        <v>0.20112360285870001</v>
      </c>
      <c r="F72" s="258">
        <v>0.22063948000961908</v>
      </c>
      <c r="G72" s="228">
        <v>-0.18276240234317181</v>
      </c>
      <c r="H72" s="274">
        <v>1.0114697778431718</v>
      </c>
    </row>
    <row r="73" spans="1:8" ht="15" customHeight="1">
      <c r="A73" s="342"/>
      <c r="B73" s="353"/>
      <c r="C73" s="270" t="s">
        <v>58</v>
      </c>
      <c r="D73" s="271">
        <v>-0.21262886549999993</v>
      </c>
      <c r="E73" s="229">
        <v>0.20112360285870001</v>
      </c>
      <c r="F73" s="258">
        <v>0.72054414433125658</v>
      </c>
      <c r="G73" s="228">
        <v>-0.80974495559317183</v>
      </c>
      <c r="H73" s="272">
        <v>0.38448722459317192</v>
      </c>
    </row>
    <row r="74" spans="1:8" ht="15" customHeight="1">
      <c r="A74" s="342"/>
      <c r="B74" s="361" t="s">
        <v>58</v>
      </c>
      <c r="C74" s="270" t="s">
        <v>55</v>
      </c>
      <c r="D74" s="271">
        <v>0.34166005774999997</v>
      </c>
      <c r="E74" s="229">
        <v>0.20112360285870001</v>
      </c>
      <c r="F74" s="258">
        <v>0.36584711061046449</v>
      </c>
      <c r="G74" s="228">
        <v>-0.25545603234317188</v>
      </c>
      <c r="H74" s="272">
        <v>0.93877614784317187</v>
      </c>
    </row>
    <row r="75" spans="1:8" ht="15" customHeight="1">
      <c r="A75" s="342"/>
      <c r="B75" s="353"/>
      <c r="C75" s="270" t="s">
        <v>56</v>
      </c>
      <c r="D75" s="273" t="s">
        <v>303</v>
      </c>
      <c r="E75" s="229">
        <v>0.20112360285870001</v>
      </c>
      <c r="F75" s="258">
        <v>3.8651625323673389E-2</v>
      </c>
      <c r="G75" s="228">
        <v>2.9866463156828112E-2</v>
      </c>
      <c r="H75" s="274">
        <v>1.2240986433431718</v>
      </c>
    </row>
    <row r="76" spans="1:8" ht="15" customHeight="1">
      <c r="A76" s="342"/>
      <c r="B76" s="353"/>
      <c r="C76" s="270" t="s">
        <v>57</v>
      </c>
      <c r="D76" s="271">
        <v>0.21262886549999993</v>
      </c>
      <c r="E76" s="229">
        <v>0.20112360285870001</v>
      </c>
      <c r="F76" s="258">
        <v>0.72054414433125658</v>
      </c>
      <c r="G76" s="228">
        <v>-0.38448722459317192</v>
      </c>
      <c r="H76" s="272">
        <v>0.80974495559317183</v>
      </c>
    </row>
    <row r="77" spans="1:8" ht="15" customHeight="1">
      <c r="A77" s="342" t="s">
        <v>89</v>
      </c>
      <c r="B77" s="361" t="s">
        <v>55</v>
      </c>
      <c r="C77" s="270" t="s">
        <v>56</v>
      </c>
      <c r="D77" s="271">
        <v>0.2853224955</v>
      </c>
      <c r="E77" s="229">
        <v>0.20112360285870001</v>
      </c>
      <c r="F77" s="258">
        <v>0.58611204825874919</v>
      </c>
      <c r="G77" s="228">
        <v>-0.36548826342418123</v>
      </c>
      <c r="H77" s="272">
        <v>0.93613325442418116</v>
      </c>
    </row>
    <row r="78" spans="1:8" ht="15" customHeight="1">
      <c r="A78" s="342"/>
      <c r="B78" s="353"/>
      <c r="C78" s="270" t="s">
        <v>57</v>
      </c>
      <c r="D78" s="271">
        <v>-0.12903119225000004</v>
      </c>
      <c r="E78" s="229">
        <v>0.20112360285870001</v>
      </c>
      <c r="F78" s="258">
        <v>0.93588350231944517</v>
      </c>
      <c r="G78" s="228">
        <v>-0.7798419511741812</v>
      </c>
      <c r="H78" s="272">
        <v>0.52177956667418113</v>
      </c>
    </row>
    <row r="79" spans="1:8" ht="15" customHeight="1">
      <c r="A79" s="342"/>
      <c r="B79" s="353"/>
      <c r="C79" s="270" t="s">
        <v>58</v>
      </c>
      <c r="D79" s="271">
        <v>-0.34166005774999997</v>
      </c>
      <c r="E79" s="229">
        <v>0.20112360285870001</v>
      </c>
      <c r="F79" s="258">
        <v>0.4422319474583235</v>
      </c>
      <c r="G79" s="228">
        <v>-0.99247081667418113</v>
      </c>
      <c r="H79" s="272">
        <v>0.30915070117418125</v>
      </c>
    </row>
    <row r="80" spans="1:8" ht="15" customHeight="1">
      <c r="A80" s="342"/>
      <c r="B80" s="361" t="s">
        <v>56</v>
      </c>
      <c r="C80" s="270" t="s">
        <v>55</v>
      </c>
      <c r="D80" s="271">
        <v>-0.2853224955</v>
      </c>
      <c r="E80" s="229">
        <v>0.20112360285870001</v>
      </c>
      <c r="F80" s="258">
        <v>0.58611204825874919</v>
      </c>
      <c r="G80" s="228">
        <v>-0.93613325442418116</v>
      </c>
      <c r="H80" s="272">
        <v>0.36548826342418123</v>
      </c>
    </row>
    <row r="81" spans="1:8" ht="15" customHeight="1">
      <c r="A81" s="342"/>
      <c r="B81" s="353"/>
      <c r="C81" s="270" t="s">
        <v>57</v>
      </c>
      <c r="D81" s="271">
        <v>-0.41435368775000003</v>
      </c>
      <c r="E81" s="229">
        <v>0.20112360285870001</v>
      </c>
      <c r="F81" s="258">
        <v>0.28661109066669477</v>
      </c>
      <c r="G81" s="230">
        <v>-1.0651644466741812</v>
      </c>
      <c r="H81" s="272">
        <v>0.23645707117418119</v>
      </c>
    </row>
    <row r="82" spans="1:8" ht="15" customHeight="1">
      <c r="A82" s="342"/>
      <c r="B82" s="353"/>
      <c r="C82" s="270" t="s">
        <v>58</v>
      </c>
      <c r="D82" s="271">
        <v>-0.62698255324999996</v>
      </c>
      <c r="E82" s="229">
        <v>0.20112360285870001</v>
      </c>
      <c r="F82" s="258">
        <v>6.0423077173051828E-2</v>
      </c>
      <c r="G82" s="230">
        <v>-1.2777933121741811</v>
      </c>
      <c r="H82" s="272">
        <v>2.3828205674181254E-2</v>
      </c>
    </row>
    <row r="83" spans="1:8" ht="15" customHeight="1">
      <c r="A83" s="342"/>
      <c r="B83" s="361" t="s">
        <v>57</v>
      </c>
      <c r="C83" s="270" t="s">
        <v>55</v>
      </c>
      <c r="D83" s="271">
        <v>0.12903119225000004</v>
      </c>
      <c r="E83" s="229">
        <v>0.20112360285870001</v>
      </c>
      <c r="F83" s="258">
        <v>0.93588350231944517</v>
      </c>
      <c r="G83" s="228">
        <v>-0.52177956667418113</v>
      </c>
      <c r="H83" s="272">
        <v>0.7798419511741812</v>
      </c>
    </row>
    <row r="84" spans="1:8" ht="15" customHeight="1">
      <c r="A84" s="342"/>
      <c r="B84" s="353"/>
      <c r="C84" s="270" t="s">
        <v>56</v>
      </c>
      <c r="D84" s="271">
        <v>0.41435368775000003</v>
      </c>
      <c r="E84" s="229">
        <v>0.20112360285870001</v>
      </c>
      <c r="F84" s="258">
        <v>0.28661109066669477</v>
      </c>
      <c r="G84" s="228">
        <v>-0.23645707117418119</v>
      </c>
      <c r="H84" s="274">
        <v>1.0651644466741812</v>
      </c>
    </row>
    <row r="85" spans="1:8" ht="15" customHeight="1">
      <c r="A85" s="342"/>
      <c r="B85" s="353"/>
      <c r="C85" s="270" t="s">
        <v>58</v>
      </c>
      <c r="D85" s="271">
        <v>-0.21262886549999993</v>
      </c>
      <c r="E85" s="229">
        <v>0.20112360285870001</v>
      </c>
      <c r="F85" s="258">
        <v>0.77433048612829092</v>
      </c>
      <c r="G85" s="228">
        <v>-0.8634396244241811</v>
      </c>
      <c r="H85" s="272">
        <v>0.43818189342418129</v>
      </c>
    </row>
    <row r="86" spans="1:8" ht="15" customHeight="1">
      <c r="A86" s="342"/>
      <c r="B86" s="361" t="s">
        <v>58</v>
      </c>
      <c r="C86" s="270" t="s">
        <v>55</v>
      </c>
      <c r="D86" s="271">
        <v>0.34166005774999997</v>
      </c>
      <c r="E86" s="229">
        <v>0.20112360285870001</v>
      </c>
      <c r="F86" s="258">
        <v>0.4422319474583235</v>
      </c>
      <c r="G86" s="228">
        <v>-0.30915070117418125</v>
      </c>
      <c r="H86" s="272">
        <v>0.99247081667418113</v>
      </c>
    </row>
    <row r="87" spans="1:8" ht="15" customHeight="1">
      <c r="A87" s="342"/>
      <c r="B87" s="353"/>
      <c r="C87" s="270" t="s">
        <v>56</v>
      </c>
      <c r="D87" s="271">
        <v>0.62698255324999996</v>
      </c>
      <c r="E87" s="229">
        <v>0.20112360285870001</v>
      </c>
      <c r="F87" s="258">
        <v>6.0423077173051828E-2</v>
      </c>
      <c r="G87" s="228">
        <v>-2.3828205674181254E-2</v>
      </c>
      <c r="H87" s="274">
        <v>1.2777933121741811</v>
      </c>
    </row>
    <row r="88" spans="1:8" ht="15" customHeight="1">
      <c r="A88" s="342"/>
      <c r="B88" s="353"/>
      <c r="C88" s="270" t="s">
        <v>57</v>
      </c>
      <c r="D88" s="271">
        <v>0.21262886549999993</v>
      </c>
      <c r="E88" s="229">
        <v>0.20112360285870001</v>
      </c>
      <c r="F88" s="258">
        <v>0.77433048612829092</v>
      </c>
      <c r="G88" s="228">
        <v>-0.43818189342418129</v>
      </c>
      <c r="H88" s="272">
        <v>0.8634396244241811</v>
      </c>
    </row>
    <row r="89" spans="1:8" ht="15" customHeight="1">
      <c r="A89" s="342" t="s">
        <v>90</v>
      </c>
      <c r="B89" s="361" t="s">
        <v>55</v>
      </c>
      <c r="C89" s="270" t="s">
        <v>56</v>
      </c>
      <c r="D89" s="271">
        <v>0.2853224955</v>
      </c>
      <c r="E89" s="229">
        <v>0.20112360285870001</v>
      </c>
      <c r="F89" s="258">
        <v>0.18144973209753468</v>
      </c>
      <c r="G89" s="228">
        <v>-0.1528881907574314</v>
      </c>
      <c r="H89" s="272">
        <v>0.72353318175743142</v>
      </c>
    </row>
    <row r="90" spans="1:8" ht="15" customHeight="1">
      <c r="A90" s="342"/>
      <c r="B90" s="353"/>
      <c r="C90" s="270" t="s">
        <v>57</v>
      </c>
      <c r="D90" s="271">
        <v>-0.12903119225000004</v>
      </c>
      <c r="E90" s="229">
        <v>0.20112360285870001</v>
      </c>
      <c r="F90" s="258">
        <v>0.53322720270752733</v>
      </c>
      <c r="G90" s="228">
        <v>-0.56724187850743146</v>
      </c>
      <c r="H90" s="272">
        <v>0.30917949400743133</v>
      </c>
    </row>
    <row r="91" spans="1:8" ht="15" customHeight="1">
      <c r="A91" s="342"/>
      <c r="B91" s="353"/>
      <c r="C91" s="270" t="s">
        <v>58</v>
      </c>
      <c r="D91" s="271">
        <v>-0.34166005774999997</v>
      </c>
      <c r="E91" s="229">
        <v>0.20112360285870001</v>
      </c>
      <c r="F91" s="258">
        <v>0.11511906445625332</v>
      </c>
      <c r="G91" s="228">
        <v>-0.77987074400743139</v>
      </c>
      <c r="H91" s="272">
        <v>9.6550628507431416E-2</v>
      </c>
    </row>
    <row r="92" spans="1:8" ht="15" customHeight="1">
      <c r="A92" s="342"/>
      <c r="B92" s="361" t="s">
        <v>56</v>
      </c>
      <c r="C92" s="270" t="s">
        <v>55</v>
      </c>
      <c r="D92" s="271">
        <v>-0.2853224955</v>
      </c>
      <c r="E92" s="229">
        <v>0.20112360285870001</v>
      </c>
      <c r="F92" s="258">
        <v>0.18144973209753468</v>
      </c>
      <c r="G92" s="228">
        <v>-0.72353318175743142</v>
      </c>
      <c r="H92" s="272">
        <v>0.1528881907574314</v>
      </c>
    </row>
    <row r="93" spans="1:8" ht="15" customHeight="1">
      <c r="A93" s="342"/>
      <c r="B93" s="353"/>
      <c r="C93" s="270" t="s">
        <v>57</v>
      </c>
      <c r="D93" s="271">
        <v>-0.41435368775000003</v>
      </c>
      <c r="E93" s="229">
        <v>0.20112360285870001</v>
      </c>
      <c r="F93" s="258">
        <v>6.1749657332397921E-2</v>
      </c>
      <c r="G93" s="228">
        <v>-0.85256437400743146</v>
      </c>
      <c r="H93" s="272">
        <v>2.3856998507431355E-2</v>
      </c>
    </row>
    <row r="94" spans="1:8" ht="15" customHeight="1">
      <c r="A94" s="342"/>
      <c r="B94" s="353"/>
      <c r="C94" s="270" t="s">
        <v>58</v>
      </c>
      <c r="D94" s="287" t="s">
        <v>302</v>
      </c>
      <c r="E94" s="229">
        <v>0.20112360285870001</v>
      </c>
      <c r="F94" s="258">
        <v>8.8976988461255523E-3</v>
      </c>
      <c r="G94" s="230">
        <v>-1.0651932395074313</v>
      </c>
      <c r="H94" s="272">
        <v>-0.18877186699256857</v>
      </c>
    </row>
    <row r="95" spans="1:8" ht="15" customHeight="1">
      <c r="A95" s="342"/>
      <c r="B95" s="361" t="s">
        <v>57</v>
      </c>
      <c r="C95" s="270" t="s">
        <v>55</v>
      </c>
      <c r="D95" s="271">
        <v>0.12903119225000004</v>
      </c>
      <c r="E95" s="229">
        <v>0.20112360285870001</v>
      </c>
      <c r="F95" s="258">
        <v>0.53322720270752733</v>
      </c>
      <c r="G95" s="228">
        <v>-0.30917949400743133</v>
      </c>
      <c r="H95" s="272">
        <v>0.56724187850743146</v>
      </c>
    </row>
    <row r="96" spans="1:8" ht="15" customHeight="1">
      <c r="A96" s="342"/>
      <c r="B96" s="353"/>
      <c r="C96" s="270" t="s">
        <v>56</v>
      </c>
      <c r="D96" s="271">
        <v>0.41435368775000003</v>
      </c>
      <c r="E96" s="229">
        <v>0.20112360285870001</v>
      </c>
      <c r="F96" s="258">
        <v>6.1749657332397921E-2</v>
      </c>
      <c r="G96" s="228">
        <v>-2.3856998507431355E-2</v>
      </c>
      <c r="H96" s="272">
        <v>0.85256437400743146</v>
      </c>
    </row>
    <row r="97" spans="1:8" ht="15" customHeight="1">
      <c r="A97" s="342"/>
      <c r="B97" s="353"/>
      <c r="C97" s="270" t="s">
        <v>58</v>
      </c>
      <c r="D97" s="271">
        <v>-0.21262886549999993</v>
      </c>
      <c r="E97" s="229">
        <v>0.20112360285870001</v>
      </c>
      <c r="F97" s="258">
        <v>0.3112369404982569</v>
      </c>
      <c r="G97" s="228">
        <v>-0.65083955175743136</v>
      </c>
      <c r="H97" s="272">
        <v>0.22558182075743147</v>
      </c>
    </row>
    <row r="98" spans="1:8" ht="15" customHeight="1">
      <c r="A98" s="342"/>
      <c r="B98" s="361" t="s">
        <v>58</v>
      </c>
      <c r="C98" s="270" t="s">
        <v>55</v>
      </c>
      <c r="D98" s="271">
        <v>0.34166005774999997</v>
      </c>
      <c r="E98" s="229">
        <v>0.20112360285870001</v>
      </c>
      <c r="F98" s="258">
        <v>0.11511906445625332</v>
      </c>
      <c r="G98" s="228">
        <v>-9.6550628507431416E-2</v>
      </c>
      <c r="H98" s="272">
        <v>0.77987074400743139</v>
      </c>
    </row>
    <row r="99" spans="1:8" ht="15" customHeight="1">
      <c r="A99" s="342"/>
      <c r="B99" s="353"/>
      <c r="C99" s="270" t="s">
        <v>56</v>
      </c>
      <c r="D99" s="287" t="s">
        <v>303</v>
      </c>
      <c r="E99" s="229">
        <v>0.20112360285870001</v>
      </c>
      <c r="F99" s="258">
        <v>8.8976988461255523E-3</v>
      </c>
      <c r="G99" s="228">
        <v>0.18877186699256857</v>
      </c>
      <c r="H99" s="274">
        <v>1.0651932395074313</v>
      </c>
    </row>
    <row r="100" spans="1:8" ht="15" customHeight="1">
      <c r="A100" s="342"/>
      <c r="B100" s="353"/>
      <c r="C100" s="270" t="s">
        <v>57</v>
      </c>
      <c r="D100" s="271">
        <v>0.21262886549999993</v>
      </c>
      <c r="E100" s="229">
        <v>0.20112360285870001</v>
      </c>
      <c r="F100" s="258">
        <v>0.3112369404982569</v>
      </c>
      <c r="G100" s="228">
        <v>-0.22558182075743147</v>
      </c>
      <c r="H100" s="272">
        <v>0.65083955175743136</v>
      </c>
    </row>
    <row r="101" spans="1:8" ht="15" customHeight="1">
      <c r="A101" s="342" t="s">
        <v>93</v>
      </c>
      <c r="B101" s="361" t="s">
        <v>55</v>
      </c>
      <c r="C101" s="270" t="s">
        <v>56</v>
      </c>
      <c r="D101" s="271">
        <v>0.2853224955</v>
      </c>
      <c r="E101" s="229">
        <v>0.20112360285870001</v>
      </c>
      <c r="F101" s="275">
        <v>1</v>
      </c>
      <c r="G101" s="228">
        <v>-0.3487561286557635</v>
      </c>
      <c r="H101" s="272">
        <v>0.91940111965576343</v>
      </c>
    </row>
    <row r="102" spans="1:8" ht="15" customHeight="1">
      <c r="A102" s="342"/>
      <c r="B102" s="353"/>
      <c r="C102" s="270" t="s">
        <v>57</v>
      </c>
      <c r="D102" s="271">
        <v>-0.12903119225000004</v>
      </c>
      <c r="E102" s="229">
        <v>0.20112360285870001</v>
      </c>
      <c r="F102" s="275">
        <v>1</v>
      </c>
      <c r="G102" s="228">
        <v>-0.76310981640576347</v>
      </c>
      <c r="H102" s="272">
        <v>0.5050474319057634</v>
      </c>
    </row>
    <row r="103" spans="1:8" ht="15" customHeight="1">
      <c r="A103" s="342"/>
      <c r="B103" s="353"/>
      <c r="C103" s="270" t="s">
        <v>58</v>
      </c>
      <c r="D103" s="271">
        <v>-0.34166005774999997</v>
      </c>
      <c r="E103" s="229">
        <v>0.20112360285870001</v>
      </c>
      <c r="F103" s="258">
        <v>0.69071438673751995</v>
      </c>
      <c r="G103" s="228">
        <v>-0.97573868190576341</v>
      </c>
      <c r="H103" s="272">
        <v>0.29241856640576352</v>
      </c>
    </row>
    <row r="104" spans="1:8" ht="15" customHeight="1">
      <c r="A104" s="342"/>
      <c r="B104" s="361" t="s">
        <v>56</v>
      </c>
      <c r="C104" s="270" t="s">
        <v>55</v>
      </c>
      <c r="D104" s="271">
        <v>-0.2853224955</v>
      </c>
      <c r="E104" s="229">
        <v>0.20112360285870001</v>
      </c>
      <c r="F104" s="275">
        <v>1</v>
      </c>
      <c r="G104" s="228">
        <v>-0.91940111965576343</v>
      </c>
      <c r="H104" s="272">
        <v>0.3487561286557635</v>
      </c>
    </row>
    <row r="105" spans="1:8" ht="15" customHeight="1">
      <c r="A105" s="342"/>
      <c r="B105" s="353"/>
      <c r="C105" s="270" t="s">
        <v>57</v>
      </c>
      <c r="D105" s="271">
        <v>-0.41435368775000003</v>
      </c>
      <c r="E105" s="229">
        <v>0.20112360285870001</v>
      </c>
      <c r="F105" s="258">
        <v>0.37049794399438751</v>
      </c>
      <c r="G105" s="230">
        <v>-1.0484323119057635</v>
      </c>
      <c r="H105" s="272">
        <v>0.21972493640576346</v>
      </c>
    </row>
    <row r="106" spans="1:8" ht="15" customHeight="1">
      <c r="A106" s="342"/>
      <c r="B106" s="353"/>
      <c r="C106" s="270" t="s">
        <v>58</v>
      </c>
      <c r="D106" s="271">
        <v>-0.62698255324999996</v>
      </c>
      <c r="E106" s="229">
        <v>0.20112360285870001</v>
      </c>
      <c r="F106" s="258">
        <v>5.338619307675331E-2</v>
      </c>
      <c r="G106" s="230">
        <v>-1.2610611774057634</v>
      </c>
      <c r="H106" s="272">
        <v>7.0960709057635287E-3</v>
      </c>
    </row>
    <row r="107" spans="1:8" ht="15" customHeight="1">
      <c r="A107" s="342"/>
      <c r="B107" s="361" t="s">
        <v>57</v>
      </c>
      <c r="C107" s="270" t="s">
        <v>55</v>
      </c>
      <c r="D107" s="271">
        <v>0.12903119225000004</v>
      </c>
      <c r="E107" s="229">
        <v>0.20112360285870001</v>
      </c>
      <c r="F107" s="275">
        <v>1</v>
      </c>
      <c r="G107" s="228">
        <v>-0.5050474319057634</v>
      </c>
      <c r="H107" s="272">
        <v>0.76310981640576347</v>
      </c>
    </row>
    <row r="108" spans="1:8" ht="15" customHeight="1">
      <c r="A108" s="342"/>
      <c r="B108" s="353"/>
      <c r="C108" s="270" t="s">
        <v>56</v>
      </c>
      <c r="D108" s="271">
        <v>0.41435368775000003</v>
      </c>
      <c r="E108" s="229">
        <v>0.20112360285870001</v>
      </c>
      <c r="F108" s="258">
        <v>0.37049794399438751</v>
      </c>
      <c r="G108" s="228">
        <v>-0.21972493640576346</v>
      </c>
      <c r="H108" s="274">
        <v>1.0484323119057635</v>
      </c>
    </row>
    <row r="109" spans="1:8" ht="15" customHeight="1">
      <c r="A109" s="342"/>
      <c r="B109" s="353"/>
      <c r="C109" s="270" t="s">
        <v>58</v>
      </c>
      <c r="D109" s="271">
        <v>-0.21262886549999993</v>
      </c>
      <c r="E109" s="229">
        <v>0.20112360285870001</v>
      </c>
      <c r="F109" s="275">
        <v>1</v>
      </c>
      <c r="G109" s="228">
        <v>-0.84670748965576337</v>
      </c>
      <c r="H109" s="272">
        <v>0.42144975865576356</v>
      </c>
    </row>
    <row r="110" spans="1:8" ht="15" customHeight="1">
      <c r="A110" s="342"/>
      <c r="B110" s="361" t="s">
        <v>58</v>
      </c>
      <c r="C110" s="270" t="s">
        <v>55</v>
      </c>
      <c r="D110" s="271">
        <v>0.34166005774999997</v>
      </c>
      <c r="E110" s="229">
        <v>0.20112360285870001</v>
      </c>
      <c r="F110" s="258">
        <v>0.69071438673751995</v>
      </c>
      <c r="G110" s="228">
        <v>-0.29241856640576352</v>
      </c>
      <c r="H110" s="272">
        <v>0.97573868190576341</v>
      </c>
    </row>
    <row r="111" spans="1:8" ht="15" customHeight="1">
      <c r="A111" s="342"/>
      <c r="B111" s="353"/>
      <c r="C111" s="270" t="s">
        <v>56</v>
      </c>
      <c r="D111" s="271">
        <v>0.62698255324999996</v>
      </c>
      <c r="E111" s="229">
        <v>0.20112360285870001</v>
      </c>
      <c r="F111" s="258">
        <v>5.338619307675331E-2</v>
      </c>
      <c r="G111" s="228">
        <v>-7.0960709057635287E-3</v>
      </c>
      <c r="H111" s="274">
        <v>1.2610611774057634</v>
      </c>
    </row>
    <row r="112" spans="1:8" ht="15" customHeight="1">
      <c r="A112" s="342"/>
      <c r="B112" s="353"/>
      <c r="C112" s="270" t="s">
        <v>57</v>
      </c>
      <c r="D112" s="271">
        <v>0.21262886549999993</v>
      </c>
      <c r="E112" s="229">
        <v>0.20112360285870001</v>
      </c>
      <c r="F112" s="275">
        <v>1</v>
      </c>
      <c r="G112" s="228">
        <v>-0.42144975865576356</v>
      </c>
      <c r="H112" s="272">
        <v>0.84670748965576337</v>
      </c>
    </row>
    <row r="113" spans="1:8" ht="15" customHeight="1">
      <c r="A113" s="342" t="s">
        <v>94</v>
      </c>
      <c r="B113" s="361" t="s">
        <v>55</v>
      </c>
      <c r="C113" s="270" t="s">
        <v>56</v>
      </c>
      <c r="D113" s="271">
        <v>0.2853224955</v>
      </c>
      <c r="E113" s="229">
        <v>0.20112360285870001</v>
      </c>
      <c r="F113" s="258">
        <v>0.69920394931269059</v>
      </c>
      <c r="G113" s="228">
        <v>-0.34645302716155407</v>
      </c>
      <c r="H113" s="272">
        <v>0.91709801816155401</v>
      </c>
    </row>
    <row r="114" spans="1:8" ht="15" customHeight="1">
      <c r="A114" s="342"/>
      <c r="B114" s="353"/>
      <c r="C114" s="270" t="s">
        <v>57</v>
      </c>
      <c r="D114" s="271">
        <v>-0.12903119225000004</v>
      </c>
      <c r="E114" s="229">
        <v>0.20112360285870001</v>
      </c>
      <c r="F114" s="258">
        <v>0.98965731663800194</v>
      </c>
      <c r="G114" s="228">
        <v>-0.76080671491155405</v>
      </c>
      <c r="H114" s="272">
        <v>0.50274433041155397</v>
      </c>
    </row>
    <row r="115" spans="1:8" ht="15" customHeight="1">
      <c r="A115" s="342"/>
      <c r="B115" s="353"/>
      <c r="C115" s="270" t="s">
        <v>58</v>
      </c>
      <c r="D115" s="271">
        <v>-0.34166005774999997</v>
      </c>
      <c r="E115" s="229">
        <v>0.20112360285870001</v>
      </c>
      <c r="F115" s="258">
        <v>0.51992506601828392</v>
      </c>
      <c r="G115" s="228">
        <v>-0.97343558041155398</v>
      </c>
      <c r="H115" s="272">
        <v>0.2901154649115541</v>
      </c>
    </row>
    <row r="116" spans="1:8" ht="15" customHeight="1">
      <c r="A116" s="342"/>
      <c r="B116" s="361" t="s">
        <v>56</v>
      </c>
      <c r="C116" s="270" t="s">
        <v>55</v>
      </c>
      <c r="D116" s="271">
        <v>-0.2853224955</v>
      </c>
      <c r="E116" s="229">
        <v>0.20112360285870001</v>
      </c>
      <c r="F116" s="258">
        <v>0.69920394931269059</v>
      </c>
      <c r="G116" s="228">
        <v>-0.91709801816155401</v>
      </c>
      <c r="H116" s="272">
        <v>0.34645302716155407</v>
      </c>
    </row>
    <row r="117" spans="1:8" ht="15" customHeight="1">
      <c r="A117" s="342"/>
      <c r="B117" s="353"/>
      <c r="C117" s="270" t="s">
        <v>57</v>
      </c>
      <c r="D117" s="271">
        <v>-0.41435368775000003</v>
      </c>
      <c r="E117" s="229">
        <v>0.20112360285870001</v>
      </c>
      <c r="F117" s="258">
        <v>0.31779893950921445</v>
      </c>
      <c r="G117" s="230">
        <v>-1.046129210411554</v>
      </c>
      <c r="H117" s="272">
        <v>0.21742183491155403</v>
      </c>
    </row>
    <row r="118" spans="1:8" ht="15" customHeight="1">
      <c r="A118" s="342"/>
      <c r="B118" s="353"/>
      <c r="C118" s="270" t="s">
        <v>58</v>
      </c>
      <c r="D118" s="271">
        <v>-0.62698255324999996</v>
      </c>
      <c r="E118" s="229">
        <v>0.20112360285870001</v>
      </c>
      <c r="F118" s="258">
        <v>5.2212652169821516E-2</v>
      </c>
      <c r="G118" s="230">
        <v>-1.258758075911554</v>
      </c>
      <c r="H118" s="272">
        <v>4.7929694115541035E-3</v>
      </c>
    </row>
    <row r="119" spans="1:8" ht="15" customHeight="1">
      <c r="A119" s="342"/>
      <c r="B119" s="361" t="s">
        <v>57</v>
      </c>
      <c r="C119" s="270" t="s">
        <v>55</v>
      </c>
      <c r="D119" s="271">
        <v>0.12903119225000004</v>
      </c>
      <c r="E119" s="229">
        <v>0.20112360285870001</v>
      </c>
      <c r="F119" s="258">
        <v>0.98965731663800194</v>
      </c>
      <c r="G119" s="228">
        <v>-0.50274433041155397</v>
      </c>
      <c r="H119" s="272">
        <v>0.76080671491155405</v>
      </c>
    </row>
    <row r="120" spans="1:8" ht="15" customHeight="1">
      <c r="A120" s="342"/>
      <c r="B120" s="353"/>
      <c r="C120" s="270" t="s">
        <v>56</v>
      </c>
      <c r="D120" s="271">
        <v>0.41435368775000003</v>
      </c>
      <c r="E120" s="229">
        <v>0.20112360285870001</v>
      </c>
      <c r="F120" s="258">
        <v>0.31779893950921445</v>
      </c>
      <c r="G120" s="228">
        <v>-0.21742183491155403</v>
      </c>
      <c r="H120" s="274">
        <v>1.046129210411554</v>
      </c>
    </row>
    <row r="121" spans="1:8" ht="15" customHeight="1">
      <c r="A121" s="342"/>
      <c r="B121" s="353"/>
      <c r="C121" s="270" t="s">
        <v>58</v>
      </c>
      <c r="D121" s="271">
        <v>-0.21262886549999993</v>
      </c>
      <c r="E121" s="229">
        <v>0.20112360285870001</v>
      </c>
      <c r="F121" s="258">
        <v>0.89323741538795609</v>
      </c>
      <c r="G121" s="228">
        <v>-0.84440438816155394</v>
      </c>
      <c r="H121" s="272">
        <v>0.41914665716155414</v>
      </c>
    </row>
    <row r="122" spans="1:8" ht="15" customHeight="1">
      <c r="A122" s="342"/>
      <c r="B122" s="361" t="s">
        <v>58</v>
      </c>
      <c r="C122" s="270" t="s">
        <v>55</v>
      </c>
      <c r="D122" s="271">
        <v>0.34166005774999997</v>
      </c>
      <c r="E122" s="229">
        <v>0.20112360285870001</v>
      </c>
      <c r="F122" s="258">
        <v>0.51992506601828392</v>
      </c>
      <c r="G122" s="228">
        <v>-0.2901154649115541</v>
      </c>
      <c r="H122" s="272">
        <v>0.97343558041155398</v>
      </c>
    </row>
    <row r="123" spans="1:8" ht="15" customHeight="1">
      <c r="A123" s="342"/>
      <c r="B123" s="353"/>
      <c r="C123" s="270" t="s">
        <v>56</v>
      </c>
      <c r="D123" s="271">
        <v>0.62698255324999996</v>
      </c>
      <c r="E123" s="229">
        <v>0.20112360285870001</v>
      </c>
      <c r="F123" s="258">
        <v>5.2212652169821516E-2</v>
      </c>
      <c r="G123" s="228">
        <v>-4.7929694115541035E-3</v>
      </c>
      <c r="H123" s="274">
        <v>1.258758075911554</v>
      </c>
    </row>
    <row r="124" spans="1:8" ht="15" customHeight="1">
      <c r="A124" s="342"/>
      <c r="B124" s="353"/>
      <c r="C124" s="270" t="s">
        <v>57</v>
      </c>
      <c r="D124" s="271">
        <v>0.21262886549999993</v>
      </c>
      <c r="E124" s="229">
        <v>0.20112360285870001</v>
      </c>
      <c r="F124" s="258">
        <v>0.89323741538795609</v>
      </c>
      <c r="G124" s="228">
        <v>-0.41914665716155414</v>
      </c>
      <c r="H124" s="272">
        <v>0.84440438816155394</v>
      </c>
    </row>
    <row r="125" spans="1:8" ht="15" customHeight="1">
      <c r="A125" s="342" t="s">
        <v>95</v>
      </c>
      <c r="B125" s="361" t="s">
        <v>55</v>
      </c>
      <c r="C125" s="270" t="s">
        <v>56</v>
      </c>
      <c r="D125" s="271">
        <v>0.2853224955</v>
      </c>
      <c r="E125" s="229">
        <v>0.20112360285870001</v>
      </c>
      <c r="F125" s="258">
        <v>0.64956089976028475</v>
      </c>
      <c r="G125" s="228">
        <v>-0.33705452694771154</v>
      </c>
      <c r="H125" s="272">
        <v>0.90769951794771153</v>
      </c>
    </row>
    <row r="126" spans="1:8" ht="15" customHeight="1">
      <c r="A126" s="342"/>
      <c r="B126" s="353"/>
      <c r="C126" s="270" t="s">
        <v>57</v>
      </c>
      <c r="D126" s="271">
        <v>-0.12903119225000004</v>
      </c>
      <c r="E126" s="229">
        <v>0.20112360285870001</v>
      </c>
      <c r="F126" s="258">
        <v>0.98421903772733788</v>
      </c>
      <c r="G126" s="228">
        <v>-0.75140821469771157</v>
      </c>
      <c r="H126" s="272">
        <v>0.4933458301977115</v>
      </c>
    </row>
    <row r="127" spans="1:8" ht="15" customHeight="1">
      <c r="A127" s="342"/>
      <c r="B127" s="353"/>
      <c r="C127" s="270" t="s">
        <v>58</v>
      </c>
      <c r="D127" s="271">
        <v>-0.34166005774999997</v>
      </c>
      <c r="E127" s="229">
        <v>0.20112360285870001</v>
      </c>
      <c r="F127" s="258">
        <v>0.47313566080821545</v>
      </c>
      <c r="G127" s="228">
        <v>-0.9640370801977115</v>
      </c>
      <c r="H127" s="272">
        <v>0.28071696469771157</v>
      </c>
    </row>
    <row r="128" spans="1:8" ht="15" customHeight="1">
      <c r="A128" s="342"/>
      <c r="B128" s="361" t="s">
        <v>56</v>
      </c>
      <c r="C128" s="270" t="s">
        <v>55</v>
      </c>
      <c r="D128" s="271">
        <v>-0.2853224955</v>
      </c>
      <c r="E128" s="229">
        <v>0.20112360285870001</v>
      </c>
      <c r="F128" s="258">
        <v>0.64956089976028475</v>
      </c>
      <c r="G128" s="228">
        <v>-0.90769951794771153</v>
      </c>
      <c r="H128" s="272">
        <v>0.33705452694771154</v>
      </c>
    </row>
    <row r="129" spans="1:8" ht="15" customHeight="1">
      <c r="A129" s="342"/>
      <c r="B129" s="353"/>
      <c r="C129" s="270" t="s">
        <v>57</v>
      </c>
      <c r="D129" s="271">
        <v>-0.41435368775000003</v>
      </c>
      <c r="E129" s="229">
        <v>0.20112360285870001</v>
      </c>
      <c r="F129" s="258">
        <v>0.28593017404942778</v>
      </c>
      <c r="G129" s="230">
        <v>-1.0367307101977117</v>
      </c>
      <c r="H129" s="272">
        <v>0.2080233346977115</v>
      </c>
    </row>
    <row r="130" spans="1:8" ht="15" customHeight="1">
      <c r="A130" s="342"/>
      <c r="B130" s="353"/>
      <c r="C130" s="270" t="s">
        <v>58</v>
      </c>
      <c r="D130" s="273" t="s">
        <v>302</v>
      </c>
      <c r="E130" s="229">
        <v>0.20112360285870001</v>
      </c>
      <c r="F130" s="258">
        <v>4.7998664689834922E-2</v>
      </c>
      <c r="G130" s="230">
        <v>-1.2493595756977116</v>
      </c>
      <c r="H130" s="272">
        <v>-4.6055308022884198E-3</v>
      </c>
    </row>
    <row r="131" spans="1:8" ht="15" customHeight="1">
      <c r="A131" s="342"/>
      <c r="B131" s="361" t="s">
        <v>57</v>
      </c>
      <c r="C131" s="270" t="s">
        <v>55</v>
      </c>
      <c r="D131" s="271">
        <v>0.12903119225000004</v>
      </c>
      <c r="E131" s="229">
        <v>0.20112360285870001</v>
      </c>
      <c r="F131" s="258">
        <v>0.98421903772733788</v>
      </c>
      <c r="G131" s="228">
        <v>-0.4933458301977115</v>
      </c>
      <c r="H131" s="272">
        <v>0.75140821469771157</v>
      </c>
    </row>
    <row r="132" spans="1:8" ht="15" customHeight="1">
      <c r="A132" s="342"/>
      <c r="B132" s="353"/>
      <c r="C132" s="270" t="s">
        <v>56</v>
      </c>
      <c r="D132" s="271">
        <v>0.41435368775000003</v>
      </c>
      <c r="E132" s="229">
        <v>0.20112360285870001</v>
      </c>
      <c r="F132" s="258">
        <v>0.28593017404942778</v>
      </c>
      <c r="G132" s="228">
        <v>-0.2080233346977115</v>
      </c>
      <c r="H132" s="274">
        <v>1.0367307101977117</v>
      </c>
    </row>
    <row r="133" spans="1:8" ht="15" customHeight="1">
      <c r="A133" s="342"/>
      <c r="B133" s="353"/>
      <c r="C133" s="270" t="s">
        <v>58</v>
      </c>
      <c r="D133" s="271">
        <v>-0.21262886549999993</v>
      </c>
      <c r="E133" s="229">
        <v>0.20112360285870001</v>
      </c>
      <c r="F133" s="258">
        <v>0.86094316181924446</v>
      </c>
      <c r="G133" s="228">
        <v>-0.83500588794771147</v>
      </c>
      <c r="H133" s="272">
        <v>0.40974815694771161</v>
      </c>
    </row>
    <row r="134" spans="1:8" ht="15" customHeight="1">
      <c r="A134" s="342"/>
      <c r="B134" s="361" t="s">
        <v>58</v>
      </c>
      <c r="C134" s="270" t="s">
        <v>55</v>
      </c>
      <c r="D134" s="271">
        <v>0.34166005774999997</v>
      </c>
      <c r="E134" s="229">
        <v>0.20112360285870001</v>
      </c>
      <c r="F134" s="258">
        <v>0.47313566080821545</v>
      </c>
      <c r="G134" s="228">
        <v>-0.28071696469771157</v>
      </c>
      <c r="H134" s="272">
        <v>0.9640370801977115</v>
      </c>
    </row>
    <row r="135" spans="1:8" ht="15" customHeight="1">
      <c r="A135" s="342"/>
      <c r="B135" s="353"/>
      <c r="C135" s="270" t="s">
        <v>56</v>
      </c>
      <c r="D135" s="273" t="s">
        <v>303</v>
      </c>
      <c r="E135" s="229">
        <v>0.20112360285870001</v>
      </c>
      <c r="F135" s="258">
        <v>4.7998664689834922E-2</v>
      </c>
      <c r="G135" s="228">
        <v>4.6055308022884198E-3</v>
      </c>
      <c r="H135" s="274">
        <v>1.2493595756977116</v>
      </c>
    </row>
    <row r="136" spans="1:8" ht="15" customHeight="1">
      <c r="A136" s="342"/>
      <c r="B136" s="353"/>
      <c r="C136" s="270" t="s">
        <v>57</v>
      </c>
      <c r="D136" s="271">
        <v>0.21262886549999993</v>
      </c>
      <c r="E136" s="229">
        <v>0.20112360285870001</v>
      </c>
      <c r="F136" s="258">
        <v>0.86094316181924446</v>
      </c>
      <c r="G136" s="228">
        <v>-0.40974815694771161</v>
      </c>
      <c r="H136" s="272">
        <v>0.83500588794771147</v>
      </c>
    </row>
    <row r="137" spans="1:8" ht="15" customHeight="1">
      <c r="A137" s="342" t="s">
        <v>96</v>
      </c>
      <c r="B137" s="361" t="s">
        <v>55</v>
      </c>
      <c r="C137" s="270" t="s">
        <v>56</v>
      </c>
      <c r="D137" s="271">
        <v>0.2853224955</v>
      </c>
      <c r="E137" s="229">
        <v>0.20112360285870001</v>
      </c>
      <c r="F137" s="258">
        <v>0.64956089976028497</v>
      </c>
      <c r="G137" s="228">
        <v>-0.33705452694771149</v>
      </c>
      <c r="H137" s="272">
        <v>0.90769951794771153</v>
      </c>
    </row>
    <row r="138" spans="1:8" ht="15" customHeight="1">
      <c r="A138" s="342"/>
      <c r="B138" s="353"/>
      <c r="C138" s="270" t="s">
        <v>57</v>
      </c>
      <c r="D138" s="271">
        <v>-0.12903119225000004</v>
      </c>
      <c r="E138" s="229">
        <v>0.20112360285870001</v>
      </c>
      <c r="F138" s="258">
        <v>0.98421903772733788</v>
      </c>
      <c r="G138" s="228">
        <v>-0.75140821469771157</v>
      </c>
      <c r="H138" s="272">
        <v>0.49334583019771144</v>
      </c>
    </row>
    <row r="139" spans="1:8" ht="15" customHeight="1">
      <c r="A139" s="342"/>
      <c r="B139" s="353"/>
      <c r="C139" s="270" t="s">
        <v>58</v>
      </c>
      <c r="D139" s="271">
        <v>-0.34166005774999997</v>
      </c>
      <c r="E139" s="229">
        <v>0.20112360285870001</v>
      </c>
      <c r="F139" s="258">
        <v>0.47313566080821567</v>
      </c>
      <c r="G139" s="228">
        <v>-0.9640370801977115</v>
      </c>
      <c r="H139" s="272">
        <v>0.28071696469771151</v>
      </c>
    </row>
    <row r="140" spans="1:8" ht="15" customHeight="1">
      <c r="A140" s="342"/>
      <c r="B140" s="361" t="s">
        <v>56</v>
      </c>
      <c r="C140" s="270" t="s">
        <v>55</v>
      </c>
      <c r="D140" s="271">
        <v>-0.2853224955</v>
      </c>
      <c r="E140" s="229">
        <v>0.20112360285870001</v>
      </c>
      <c r="F140" s="258">
        <v>0.64956089976028497</v>
      </c>
      <c r="G140" s="228">
        <v>-0.90769951794771153</v>
      </c>
      <c r="H140" s="272">
        <v>0.33705452694771149</v>
      </c>
    </row>
    <row r="141" spans="1:8" ht="15" customHeight="1">
      <c r="A141" s="342"/>
      <c r="B141" s="353"/>
      <c r="C141" s="270" t="s">
        <v>57</v>
      </c>
      <c r="D141" s="271">
        <v>-0.41435368775000003</v>
      </c>
      <c r="E141" s="229">
        <v>0.20112360285870001</v>
      </c>
      <c r="F141" s="258">
        <v>0.28593017404942778</v>
      </c>
      <c r="G141" s="230">
        <v>-1.0367307101977115</v>
      </c>
      <c r="H141" s="272">
        <v>0.20802333469771145</v>
      </c>
    </row>
    <row r="142" spans="1:8" ht="15" customHeight="1">
      <c r="A142" s="342"/>
      <c r="B142" s="353"/>
      <c r="C142" s="270" t="s">
        <v>58</v>
      </c>
      <c r="D142" s="273" t="s">
        <v>302</v>
      </c>
      <c r="E142" s="229">
        <v>0.20112360285870001</v>
      </c>
      <c r="F142" s="258">
        <v>4.7998664689834922E-2</v>
      </c>
      <c r="G142" s="230">
        <v>-1.2493595756977114</v>
      </c>
      <c r="H142" s="272">
        <v>-4.6055308022884822E-3</v>
      </c>
    </row>
    <row r="143" spans="1:8" ht="15" customHeight="1">
      <c r="A143" s="342"/>
      <c r="B143" s="361" t="s">
        <v>57</v>
      </c>
      <c r="C143" s="270" t="s">
        <v>55</v>
      </c>
      <c r="D143" s="271">
        <v>0.12903119225000004</v>
      </c>
      <c r="E143" s="229">
        <v>0.20112360285870001</v>
      </c>
      <c r="F143" s="258">
        <v>0.98421903772733788</v>
      </c>
      <c r="G143" s="228">
        <v>-0.49334583019771144</v>
      </c>
      <c r="H143" s="272">
        <v>0.75140821469771157</v>
      </c>
    </row>
    <row r="144" spans="1:8" ht="15" customHeight="1">
      <c r="A144" s="342"/>
      <c r="B144" s="353"/>
      <c r="C144" s="270" t="s">
        <v>56</v>
      </c>
      <c r="D144" s="271">
        <v>0.41435368775000003</v>
      </c>
      <c r="E144" s="229">
        <v>0.20112360285870001</v>
      </c>
      <c r="F144" s="258">
        <v>0.28593017404942778</v>
      </c>
      <c r="G144" s="228">
        <v>-0.20802333469771145</v>
      </c>
      <c r="H144" s="274">
        <v>1.0367307101977115</v>
      </c>
    </row>
    <row r="145" spans="1:8" ht="15" customHeight="1">
      <c r="A145" s="342"/>
      <c r="B145" s="353"/>
      <c r="C145" s="270" t="s">
        <v>58</v>
      </c>
      <c r="D145" s="271">
        <v>-0.21262886549999993</v>
      </c>
      <c r="E145" s="229">
        <v>0.20112360285870001</v>
      </c>
      <c r="F145" s="258">
        <v>0.86094316181924457</v>
      </c>
      <c r="G145" s="228">
        <v>-0.83500588794771147</v>
      </c>
      <c r="H145" s="272">
        <v>0.40974815694771155</v>
      </c>
    </row>
    <row r="146" spans="1:8" ht="15" customHeight="1">
      <c r="A146" s="342"/>
      <c r="B146" s="361" t="s">
        <v>58</v>
      </c>
      <c r="C146" s="270" t="s">
        <v>55</v>
      </c>
      <c r="D146" s="271">
        <v>0.34166005774999997</v>
      </c>
      <c r="E146" s="229">
        <v>0.20112360285870001</v>
      </c>
      <c r="F146" s="258">
        <v>0.47313566080821567</v>
      </c>
      <c r="G146" s="228">
        <v>-0.28071696469771151</v>
      </c>
      <c r="H146" s="272">
        <v>0.9640370801977115</v>
      </c>
    </row>
    <row r="147" spans="1:8" ht="15" customHeight="1">
      <c r="A147" s="342"/>
      <c r="B147" s="353"/>
      <c r="C147" s="270" t="s">
        <v>56</v>
      </c>
      <c r="D147" s="273" t="s">
        <v>303</v>
      </c>
      <c r="E147" s="229">
        <v>0.20112360285870001</v>
      </c>
      <c r="F147" s="258">
        <v>4.7998664689834922E-2</v>
      </c>
      <c r="G147" s="228">
        <v>4.6055308022884822E-3</v>
      </c>
      <c r="H147" s="274">
        <v>1.2493595756977114</v>
      </c>
    </row>
    <row r="148" spans="1:8" ht="15" customHeight="1">
      <c r="A148" s="342"/>
      <c r="B148" s="353"/>
      <c r="C148" s="270" t="s">
        <v>57</v>
      </c>
      <c r="D148" s="271">
        <v>0.21262886549999993</v>
      </c>
      <c r="E148" s="229">
        <v>0.20112360285870001</v>
      </c>
      <c r="F148" s="258">
        <v>0.86094316181924457</v>
      </c>
      <c r="G148" s="228">
        <v>-0.40974815694771155</v>
      </c>
      <c r="H148" s="272">
        <v>0.83500588794771147</v>
      </c>
    </row>
    <row r="149" spans="1:8" ht="15" customHeight="1">
      <c r="A149" s="342" t="s">
        <v>97</v>
      </c>
      <c r="B149" s="361" t="s">
        <v>55</v>
      </c>
      <c r="C149" s="270" t="s">
        <v>56</v>
      </c>
      <c r="D149" s="271">
        <v>0.2853224955</v>
      </c>
      <c r="E149" s="229">
        <v>0.23474668425050293</v>
      </c>
      <c r="F149" s="258">
        <v>0.86852759427869319</v>
      </c>
      <c r="G149" s="228">
        <v>-0.79491519471921368</v>
      </c>
      <c r="H149" s="274">
        <v>1.3655601857192137</v>
      </c>
    </row>
    <row r="150" spans="1:8" ht="15" customHeight="1">
      <c r="A150" s="342"/>
      <c r="B150" s="353"/>
      <c r="C150" s="270" t="s">
        <v>57</v>
      </c>
      <c r="D150" s="271">
        <v>-0.12903119225000004</v>
      </c>
      <c r="E150" s="229">
        <v>0.10911614038255428</v>
      </c>
      <c r="F150" s="258">
        <v>0.8842961043638089</v>
      </c>
      <c r="G150" s="228">
        <v>-0.65177684986348883</v>
      </c>
      <c r="H150" s="272">
        <v>0.39371446536348875</v>
      </c>
    </row>
    <row r="151" spans="1:8" ht="15" customHeight="1">
      <c r="A151" s="342"/>
      <c r="B151" s="353"/>
      <c r="C151" s="270" t="s">
        <v>58</v>
      </c>
      <c r="D151" s="271">
        <v>-0.34166005774999997</v>
      </c>
      <c r="E151" s="229">
        <v>0.18466065887649449</v>
      </c>
      <c r="F151" s="258">
        <v>0.54145189597701149</v>
      </c>
      <c r="G151" s="230">
        <v>-1.105003967656653</v>
      </c>
      <c r="H151" s="272">
        <v>0.42168385215665294</v>
      </c>
    </row>
    <row r="152" spans="1:8" ht="15" customHeight="1">
      <c r="A152" s="342"/>
      <c r="B152" s="361" t="s">
        <v>56</v>
      </c>
      <c r="C152" s="270" t="s">
        <v>55</v>
      </c>
      <c r="D152" s="271">
        <v>-0.2853224955</v>
      </c>
      <c r="E152" s="229">
        <v>0.23474668425050293</v>
      </c>
      <c r="F152" s="258">
        <v>0.86852759427869319</v>
      </c>
      <c r="G152" s="230">
        <v>-1.3655601857192137</v>
      </c>
      <c r="H152" s="272">
        <v>0.79491519471921368</v>
      </c>
    </row>
    <row r="153" spans="1:8" ht="15" customHeight="1">
      <c r="A153" s="342"/>
      <c r="B153" s="353"/>
      <c r="C153" s="270" t="s">
        <v>57</v>
      </c>
      <c r="D153" s="271">
        <v>-0.41435368775000003</v>
      </c>
      <c r="E153" s="229">
        <v>0.21633734840990149</v>
      </c>
      <c r="F153" s="258">
        <v>0.60795310247619949</v>
      </c>
      <c r="G153" s="230">
        <v>-1.6545658926497782</v>
      </c>
      <c r="H153" s="272">
        <v>0.82585851714977809</v>
      </c>
    </row>
    <row r="154" spans="1:8" ht="15" customHeight="1">
      <c r="A154" s="342"/>
      <c r="B154" s="353"/>
      <c r="C154" s="270" t="s">
        <v>58</v>
      </c>
      <c r="D154" s="271">
        <v>-0.62698255324999996</v>
      </c>
      <c r="E154" s="229">
        <v>0.26266913629458422</v>
      </c>
      <c r="F154" s="258">
        <v>0.30176784773229381</v>
      </c>
      <c r="G154" s="230">
        <v>-1.6782644127040482</v>
      </c>
      <c r="H154" s="272">
        <v>0.42429930620404832</v>
      </c>
    </row>
    <row r="155" spans="1:8" ht="15" customHeight="1">
      <c r="A155" s="342"/>
      <c r="B155" s="361" t="s">
        <v>57</v>
      </c>
      <c r="C155" s="270" t="s">
        <v>55</v>
      </c>
      <c r="D155" s="271">
        <v>0.12903119225000004</v>
      </c>
      <c r="E155" s="229">
        <v>0.10911614038255428</v>
      </c>
      <c r="F155" s="258">
        <v>0.8842961043638089</v>
      </c>
      <c r="G155" s="228">
        <v>-0.39371446536348875</v>
      </c>
      <c r="H155" s="272">
        <v>0.65177684986348883</v>
      </c>
    </row>
    <row r="156" spans="1:8" ht="15" customHeight="1">
      <c r="A156" s="342"/>
      <c r="B156" s="353"/>
      <c r="C156" s="270" t="s">
        <v>56</v>
      </c>
      <c r="D156" s="271">
        <v>0.41435368775000003</v>
      </c>
      <c r="E156" s="229">
        <v>0.21633734840990149</v>
      </c>
      <c r="F156" s="258">
        <v>0.60795310247619949</v>
      </c>
      <c r="G156" s="228">
        <v>-0.82585851714977809</v>
      </c>
      <c r="H156" s="274">
        <v>1.6545658926497782</v>
      </c>
    </row>
    <row r="157" spans="1:8" ht="15" customHeight="1">
      <c r="A157" s="342"/>
      <c r="B157" s="353"/>
      <c r="C157" s="270" t="s">
        <v>58</v>
      </c>
      <c r="D157" s="271">
        <v>-0.21262886549999993</v>
      </c>
      <c r="E157" s="229">
        <v>0.16060946885885288</v>
      </c>
      <c r="F157" s="258">
        <v>0.8442315153693376</v>
      </c>
      <c r="G157" s="230">
        <v>-1.0831173234211868</v>
      </c>
      <c r="H157" s="272">
        <v>0.65785959242118708</v>
      </c>
    </row>
    <row r="158" spans="1:8" ht="15" customHeight="1">
      <c r="A158" s="342"/>
      <c r="B158" s="361" t="s">
        <v>58</v>
      </c>
      <c r="C158" s="270" t="s">
        <v>55</v>
      </c>
      <c r="D158" s="271">
        <v>0.34166005774999997</v>
      </c>
      <c r="E158" s="229">
        <v>0.18466065887649449</v>
      </c>
      <c r="F158" s="258">
        <v>0.54145189597701149</v>
      </c>
      <c r="G158" s="228">
        <v>-0.42168385215665294</v>
      </c>
      <c r="H158" s="274">
        <v>1.105003967656653</v>
      </c>
    </row>
    <row r="159" spans="1:8" ht="15" customHeight="1">
      <c r="A159" s="342"/>
      <c r="B159" s="353"/>
      <c r="C159" s="270" t="s">
        <v>56</v>
      </c>
      <c r="D159" s="271">
        <v>0.62698255324999996</v>
      </c>
      <c r="E159" s="229">
        <v>0.26266913629458422</v>
      </c>
      <c r="F159" s="258">
        <v>0.30176784773229381</v>
      </c>
      <c r="G159" s="228">
        <v>-0.42429930620404832</v>
      </c>
      <c r="H159" s="274">
        <v>1.6782644127040482</v>
      </c>
    </row>
    <row r="160" spans="1:8" ht="15" customHeight="1">
      <c r="A160" s="342"/>
      <c r="B160" s="353"/>
      <c r="C160" s="270" t="s">
        <v>57</v>
      </c>
      <c r="D160" s="271">
        <v>0.21262886549999993</v>
      </c>
      <c r="E160" s="229">
        <v>0.16060946885885288</v>
      </c>
      <c r="F160" s="258">
        <v>0.8442315153693376</v>
      </c>
      <c r="G160" s="228">
        <v>-0.65785959242118708</v>
      </c>
      <c r="H160" s="274">
        <v>1.0831173234211868</v>
      </c>
    </row>
    <row r="161" spans="1:8" ht="15" customHeight="1">
      <c r="A161" s="342" t="s">
        <v>98</v>
      </c>
      <c r="B161" s="361" t="s">
        <v>55</v>
      </c>
      <c r="C161" s="270" t="s">
        <v>56</v>
      </c>
      <c r="D161" s="271">
        <v>0.2853224955</v>
      </c>
      <c r="E161" s="229">
        <v>0.23474668425050293</v>
      </c>
      <c r="F161" s="258">
        <v>0.77204456997359283</v>
      </c>
      <c r="G161" s="228">
        <v>-0.70418018423707451</v>
      </c>
      <c r="H161" s="274">
        <v>1.2748251752370745</v>
      </c>
    </row>
    <row r="162" spans="1:8" ht="15" customHeight="1">
      <c r="A162" s="342"/>
      <c r="B162" s="353"/>
      <c r="C162" s="270" t="s">
        <v>57</v>
      </c>
      <c r="D162" s="271">
        <v>-0.12903119225000004</v>
      </c>
      <c r="E162" s="229">
        <v>0.10911614038255428</v>
      </c>
      <c r="F162" s="258">
        <v>0.78842593075066991</v>
      </c>
      <c r="G162" s="228">
        <v>-0.60314760179819338</v>
      </c>
      <c r="H162" s="272">
        <v>0.34508521729819325</v>
      </c>
    </row>
    <row r="163" spans="1:8" ht="15" customHeight="1">
      <c r="A163" s="342"/>
      <c r="B163" s="353"/>
      <c r="C163" s="270" t="s">
        <v>58</v>
      </c>
      <c r="D163" s="271">
        <v>-0.34166005774999997</v>
      </c>
      <c r="E163" s="229">
        <v>0.18466065887649449</v>
      </c>
      <c r="F163" s="258">
        <v>0.44043436489680132</v>
      </c>
      <c r="G163" s="230">
        <v>-1.0583472533123524</v>
      </c>
      <c r="H163" s="272">
        <v>0.37502713781235242</v>
      </c>
    </row>
    <row r="164" spans="1:8" ht="15" customHeight="1">
      <c r="A164" s="342"/>
      <c r="B164" s="361" t="s">
        <v>56</v>
      </c>
      <c r="C164" s="270" t="s">
        <v>55</v>
      </c>
      <c r="D164" s="271">
        <v>-0.2853224955</v>
      </c>
      <c r="E164" s="229">
        <v>0.23474668425050293</v>
      </c>
      <c r="F164" s="258">
        <v>0.77204456997359283</v>
      </c>
      <c r="G164" s="230">
        <v>-1.2748251752370745</v>
      </c>
      <c r="H164" s="272">
        <v>0.70418018423707451</v>
      </c>
    </row>
    <row r="165" spans="1:8" ht="15" customHeight="1">
      <c r="A165" s="342"/>
      <c r="B165" s="353"/>
      <c r="C165" s="270" t="s">
        <v>57</v>
      </c>
      <c r="D165" s="271">
        <v>-0.41435368775000003</v>
      </c>
      <c r="E165" s="229">
        <v>0.21633734840990149</v>
      </c>
      <c r="F165" s="258">
        <v>0.45484835535150708</v>
      </c>
      <c r="G165" s="230">
        <v>-1.4867500182016282</v>
      </c>
      <c r="H165" s="272">
        <v>0.65804264270162816</v>
      </c>
    </row>
    <row r="166" spans="1:8" ht="15" customHeight="1">
      <c r="A166" s="342"/>
      <c r="B166" s="353"/>
      <c r="C166" s="270" t="s">
        <v>58</v>
      </c>
      <c r="D166" s="271">
        <v>-0.62698255324999996</v>
      </c>
      <c r="E166" s="229">
        <v>0.26266913629458422</v>
      </c>
      <c r="F166" s="258">
        <v>0.23937458112183516</v>
      </c>
      <c r="G166" s="230">
        <v>-1.6208239334059185</v>
      </c>
      <c r="H166" s="272">
        <v>0.36685882690591853</v>
      </c>
    </row>
    <row r="167" spans="1:8" ht="15" customHeight="1">
      <c r="A167" s="342"/>
      <c r="B167" s="361" t="s">
        <v>57</v>
      </c>
      <c r="C167" s="270" t="s">
        <v>55</v>
      </c>
      <c r="D167" s="271">
        <v>0.12903119225000004</v>
      </c>
      <c r="E167" s="229">
        <v>0.10911614038255428</v>
      </c>
      <c r="F167" s="258">
        <v>0.78842593075066991</v>
      </c>
      <c r="G167" s="228">
        <v>-0.34508521729819325</v>
      </c>
      <c r="H167" s="272">
        <v>0.60314760179819338</v>
      </c>
    </row>
    <row r="168" spans="1:8" ht="15" customHeight="1">
      <c r="A168" s="342"/>
      <c r="B168" s="353"/>
      <c r="C168" s="270" t="s">
        <v>56</v>
      </c>
      <c r="D168" s="271">
        <v>0.41435368775000003</v>
      </c>
      <c r="E168" s="229">
        <v>0.21633734840990149</v>
      </c>
      <c r="F168" s="258">
        <v>0.45484835535150708</v>
      </c>
      <c r="G168" s="228">
        <v>-0.65804264270162816</v>
      </c>
      <c r="H168" s="274">
        <v>1.4867500182016282</v>
      </c>
    </row>
    <row r="169" spans="1:8" ht="15" customHeight="1">
      <c r="A169" s="342"/>
      <c r="B169" s="353"/>
      <c r="C169" s="270" t="s">
        <v>58</v>
      </c>
      <c r="D169" s="271">
        <v>-0.21262886549999993</v>
      </c>
      <c r="E169" s="229">
        <v>0.16060946885885288</v>
      </c>
      <c r="F169" s="258">
        <v>0.71834786900760617</v>
      </c>
      <c r="G169" s="228">
        <v>-0.97708108578192909</v>
      </c>
      <c r="H169" s="272">
        <v>0.55182335478192923</v>
      </c>
    </row>
    <row r="170" spans="1:8" ht="15" customHeight="1">
      <c r="A170" s="342"/>
      <c r="B170" s="361" t="s">
        <v>58</v>
      </c>
      <c r="C170" s="270" t="s">
        <v>55</v>
      </c>
      <c r="D170" s="271">
        <v>0.34166005774999997</v>
      </c>
      <c r="E170" s="229">
        <v>0.18466065887649449</v>
      </c>
      <c r="F170" s="258">
        <v>0.44043436489680132</v>
      </c>
      <c r="G170" s="228">
        <v>-0.37502713781235242</v>
      </c>
      <c r="H170" s="274">
        <v>1.0583472533123524</v>
      </c>
    </row>
    <row r="171" spans="1:8" ht="15" customHeight="1">
      <c r="A171" s="342"/>
      <c r="B171" s="353"/>
      <c r="C171" s="270" t="s">
        <v>56</v>
      </c>
      <c r="D171" s="271">
        <v>0.62698255324999996</v>
      </c>
      <c r="E171" s="229">
        <v>0.26266913629458422</v>
      </c>
      <c r="F171" s="258">
        <v>0.23937458112183516</v>
      </c>
      <c r="G171" s="228">
        <v>-0.36685882690591853</v>
      </c>
      <c r="H171" s="274">
        <v>1.6208239334059185</v>
      </c>
    </row>
    <row r="172" spans="1:8" ht="15" customHeight="1">
      <c r="A172" s="342"/>
      <c r="B172" s="353"/>
      <c r="C172" s="270" t="s">
        <v>57</v>
      </c>
      <c r="D172" s="271">
        <v>0.21262886549999993</v>
      </c>
      <c r="E172" s="229">
        <v>0.16060946885885288</v>
      </c>
      <c r="F172" s="258">
        <v>0.71834786900760617</v>
      </c>
      <c r="G172" s="228">
        <v>-0.55182335478192923</v>
      </c>
      <c r="H172" s="272">
        <v>0.97708108578192909</v>
      </c>
    </row>
    <row r="173" spans="1:8" ht="15" customHeight="1">
      <c r="A173" s="342" t="s">
        <v>99</v>
      </c>
      <c r="B173" s="361" t="s">
        <v>55</v>
      </c>
      <c r="C173" s="270" t="s">
        <v>56</v>
      </c>
      <c r="D173" s="271">
        <v>0.2853224955</v>
      </c>
      <c r="E173" s="229">
        <v>0.23474668425050293</v>
      </c>
      <c r="F173" s="258">
        <v>0.64842462459052674</v>
      </c>
      <c r="G173" s="228">
        <v>-0.63950934384317704</v>
      </c>
      <c r="H173" s="274">
        <v>1.2101543348431769</v>
      </c>
    </row>
    <row r="174" spans="1:8" ht="15" customHeight="1">
      <c r="A174" s="342"/>
      <c r="B174" s="353"/>
      <c r="C174" s="270" t="s">
        <v>57</v>
      </c>
      <c r="D174" s="271">
        <v>-0.12903119225000004</v>
      </c>
      <c r="E174" s="229">
        <v>0.10911614038255428</v>
      </c>
      <c r="F174" s="258">
        <v>0.66669903149399046</v>
      </c>
      <c r="G174" s="228">
        <v>-0.57123209979339196</v>
      </c>
      <c r="H174" s="272">
        <v>0.31316971529339194</v>
      </c>
    </row>
    <row r="175" spans="1:8" ht="15" customHeight="1">
      <c r="A175" s="342"/>
      <c r="B175" s="353"/>
      <c r="C175" s="270" t="s">
        <v>58</v>
      </c>
      <c r="D175" s="271">
        <v>-0.34166005774999997</v>
      </c>
      <c r="E175" s="229">
        <v>0.18466065887649449</v>
      </c>
      <c r="F175" s="258">
        <v>0.34987611032112831</v>
      </c>
      <c r="G175" s="230">
        <v>-1.0156014217623384</v>
      </c>
      <c r="H175" s="272">
        <v>0.33228130626233843</v>
      </c>
    </row>
    <row r="176" spans="1:8" ht="15" customHeight="1">
      <c r="A176" s="342"/>
      <c r="B176" s="361" t="s">
        <v>56</v>
      </c>
      <c r="C176" s="270" t="s">
        <v>55</v>
      </c>
      <c r="D176" s="271">
        <v>-0.2853224955</v>
      </c>
      <c r="E176" s="229">
        <v>0.23474668425050293</v>
      </c>
      <c r="F176" s="258">
        <v>0.64842462459052674</v>
      </c>
      <c r="G176" s="230">
        <v>-1.2101543348431769</v>
      </c>
      <c r="H176" s="272">
        <v>0.63950934384317704</v>
      </c>
    </row>
    <row r="177" spans="1:8" ht="15" customHeight="1">
      <c r="A177" s="342"/>
      <c r="B177" s="353"/>
      <c r="C177" s="270" t="s">
        <v>57</v>
      </c>
      <c r="D177" s="271">
        <v>-0.41435368775000003</v>
      </c>
      <c r="E177" s="229">
        <v>0.21633734840990149</v>
      </c>
      <c r="F177" s="258">
        <v>0.3708040123729871</v>
      </c>
      <c r="G177" s="230">
        <v>-1.4062690586750723</v>
      </c>
      <c r="H177" s="272">
        <v>0.57756168317507239</v>
      </c>
    </row>
    <row r="178" spans="1:8" ht="15" customHeight="1">
      <c r="A178" s="342"/>
      <c r="B178" s="353"/>
      <c r="C178" s="270" t="s">
        <v>58</v>
      </c>
      <c r="D178" s="271">
        <v>-0.62698255324999996</v>
      </c>
      <c r="E178" s="229">
        <v>0.26266913629458422</v>
      </c>
      <c r="F178" s="258">
        <v>0.18819607987956188</v>
      </c>
      <c r="G178" s="230">
        <v>-1.563416890414711</v>
      </c>
      <c r="H178" s="272">
        <v>0.30945178391471118</v>
      </c>
    </row>
    <row r="179" spans="1:8" ht="15" customHeight="1">
      <c r="A179" s="342"/>
      <c r="B179" s="361" t="s">
        <v>57</v>
      </c>
      <c r="C179" s="270" t="s">
        <v>55</v>
      </c>
      <c r="D179" s="271">
        <v>0.12903119225000004</v>
      </c>
      <c r="E179" s="229">
        <v>0.10911614038255428</v>
      </c>
      <c r="F179" s="258">
        <v>0.66669903149399046</v>
      </c>
      <c r="G179" s="228">
        <v>-0.31316971529339194</v>
      </c>
      <c r="H179" s="272">
        <v>0.57123209979339196</v>
      </c>
    </row>
    <row r="180" spans="1:8" ht="15" customHeight="1">
      <c r="A180" s="342"/>
      <c r="B180" s="353"/>
      <c r="C180" s="270" t="s">
        <v>56</v>
      </c>
      <c r="D180" s="271">
        <v>0.41435368775000003</v>
      </c>
      <c r="E180" s="229">
        <v>0.21633734840990149</v>
      </c>
      <c r="F180" s="258">
        <v>0.3708040123729871</v>
      </c>
      <c r="G180" s="228">
        <v>-0.57756168317507239</v>
      </c>
      <c r="H180" s="274">
        <v>1.4062690586750723</v>
      </c>
    </row>
    <row r="181" spans="1:8" ht="15" customHeight="1">
      <c r="A181" s="342"/>
      <c r="B181" s="353"/>
      <c r="C181" s="270" t="s">
        <v>58</v>
      </c>
      <c r="D181" s="271">
        <v>-0.21262886549999993</v>
      </c>
      <c r="E181" s="229">
        <v>0.16060946885885288</v>
      </c>
      <c r="F181" s="258">
        <v>0.60267006545359658</v>
      </c>
      <c r="G181" s="228">
        <v>-0.9214367221717068</v>
      </c>
      <c r="H181" s="272">
        <v>0.49617899117170694</v>
      </c>
    </row>
    <row r="182" spans="1:8" ht="15" customHeight="1">
      <c r="A182" s="342"/>
      <c r="B182" s="361" t="s">
        <v>58</v>
      </c>
      <c r="C182" s="270" t="s">
        <v>55</v>
      </c>
      <c r="D182" s="271">
        <v>0.34166005774999997</v>
      </c>
      <c r="E182" s="229">
        <v>0.18466065887649449</v>
      </c>
      <c r="F182" s="258">
        <v>0.34987611032112831</v>
      </c>
      <c r="G182" s="228">
        <v>-0.33228130626233843</v>
      </c>
      <c r="H182" s="274">
        <v>1.0156014217623384</v>
      </c>
    </row>
    <row r="183" spans="1:8" ht="15" customHeight="1">
      <c r="A183" s="342"/>
      <c r="B183" s="353"/>
      <c r="C183" s="270" t="s">
        <v>56</v>
      </c>
      <c r="D183" s="271">
        <v>0.62698255324999996</v>
      </c>
      <c r="E183" s="229">
        <v>0.26266913629458422</v>
      </c>
      <c r="F183" s="258">
        <v>0.18819607987956188</v>
      </c>
      <c r="G183" s="228">
        <v>-0.30945178391471118</v>
      </c>
      <c r="H183" s="274">
        <v>1.563416890414711</v>
      </c>
    </row>
    <row r="184" spans="1:8" ht="15" customHeight="1">
      <c r="A184" s="342"/>
      <c r="B184" s="353"/>
      <c r="C184" s="270" t="s">
        <v>57</v>
      </c>
      <c r="D184" s="271">
        <v>0.21262886549999993</v>
      </c>
      <c r="E184" s="229">
        <v>0.16060946885885288</v>
      </c>
      <c r="F184" s="258">
        <v>0.60267006545359658</v>
      </c>
      <c r="G184" s="228">
        <v>-0.49617899117170694</v>
      </c>
      <c r="H184" s="272">
        <v>0.9214367221717068</v>
      </c>
    </row>
    <row r="185" spans="1:8" ht="15" customHeight="1">
      <c r="A185" s="342" t="s">
        <v>100</v>
      </c>
      <c r="B185" s="361" t="s">
        <v>55</v>
      </c>
      <c r="C185" s="270" t="s">
        <v>56</v>
      </c>
      <c r="D185" s="271">
        <v>0.2853224955</v>
      </c>
      <c r="E185" s="229">
        <v>0.23474668425050293</v>
      </c>
      <c r="F185" s="235"/>
      <c r="G185" s="228">
        <v>-0.84748730377375381</v>
      </c>
      <c r="H185" s="274">
        <v>1.4181322947737538</v>
      </c>
    </row>
    <row r="186" spans="1:8" ht="15" customHeight="1">
      <c r="A186" s="342"/>
      <c r="B186" s="353"/>
      <c r="C186" s="270" t="s">
        <v>57</v>
      </c>
      <c r="D186" s="271">
        <v>-0.12903119225000004</v>
      </c>
      <c r="E186" s="229">
        <v>0.10911614038255428</v>
      </c>
      <c r="F186" s="235"/>
      <c r="G186" s="228">
        <v>-0.65558956933184054</v>
      </c>
      <c r="H186" s="272">
        <v>0.39752718483184046</v>
      </c>
    </row>
    <row r="187" spans="1:8" ht="15" customHeight="1">
      <c r="A187" s="342"/>
      <c r="B187" s="353"/>
      <c r="C187" s="270" t="s">
        <v>58</v>
      </c>
      <c r="D187" s="271">
        <v>-0.34166005774999997</v>
      </c>
      <c r="E187" s="229">
        <v>0.18466065887649449</v>
      </c>
      <c r="F187" s="235"/>
      <c r="G187" s="230">
        <v>-1.2327712765666836</v>
      </c>
      <c r="H187" s="272">
        <v>0.54945116106668368</v>
      </c>
    </row>
    <row r="188" spans="1:8" ht="15" customHeight="1">
      <c r="A188" s="342"/>
      <c r="B188" s="361" t="s">
        <v>56</v>
      </c>
      <c r="C188" s="270" t="s">
        <v>55</v>
      </c>
      <c r="D188" s="271">
        <v>-0.2853224955</v>
      </c>
      <c r="E188" s="229">
        <v>0.23474668425050293</v>
      </c>
      <c r="F188" s="235"/>
      <c r="G188" s="230">
        <v>-1.4181322947737538</v>
      </c>
      <c r="H188" s="272">
        <v>0.84748730377375381</v>
      </c>
    </row>
    <row r="189" spans="1:8" ht="15" customHeight="1">
      <c r="A189" s="342"/>
      <c r="B189" s="353"/>
      <c r="C189" s="270" t="s">
        <v>57</v>
      </c>
      <c r="D189" s="271">
        <v>-0.41435368775000003</v>
      </c>
      <c r="E189" s="229">
        <v>0.21633734840990149</v>
      </c>
      <c r="F189" s="235"/>
      <c r="G189" s="230">
        <v>-1.4583261255720332</v>
      </c>
      <c r="H189" s="272">
        <v>0.62961875007203316</v>
      </c>
    </row>
    <row r="190" spans="1:8" ht="15" customHeight="1">
      <c r="A190" s="342"/>
      <c r="B190" s="353"/>
      <c r="C190" s="270" t="s">
        <v>58</v>
      </c>
      <c r="D190" s="271">
        <v>-0.62698255324999996</v>
      </c>
      <c r="E190" s="229">
        <v>0.26266913629458422</v>
      </c>
      <c r="F190" s="235"/>
      <c r="G190" s="230">
        <v>-1.8945368640225098</v>
      </c>
      <c r="H190" s="272">
        <v>0.64057175752250983</v>
      </c>
    </row>
    <row r="191" spans="1:8" ht="15" customHeight="1">
      <c r="A191" s="342"/>
      <c r="B191" s="361" t="s">
        <v>57</v>
      </c>
      <c r="C191" s="270" t="s">
        <v>55</v>
      </c>
      <c r="D191" s="271">
        <v>0.12903119225000004</v>
      </c>
      <c r="E191" s="229">
        <v>0.10911614038255428</v>
      </c>
      <c r="F191" s="235"/>
      <c r="G191" s="228">
        <v>-0.39752718483184046</v>
      </c>
      <c r="H191" s="272">
        <v>0.65558956933184054</v>
      </c>
    </row>
    <row r="192" spans="1:8" ht="15" customHeight="1">
      <c r="A192" s="342"/>
      <c r="B192" s="353"/>
      <c r="C192" s="270" t="s">
        <v>56</v>
      </c>
      <c r="D192" s="271">
        <v>0.41435368775000003</v>
      </c>
      <c r="E192" s="229">
        <v>0.21633734840990149</v>
      </c>
      <c r="F192" s="235"/>
      <c r="G192" s="228">
        <v>-0.62961875007203316</v>
      </c>
      <c r="H192" s="274">
        <v>1.4583261255720332</v>
      </c>
    </row>
    <row r="193" spans="1:8" ht="15" customHeight="1">
      <c r="A193" s="342"/>
      <c r="B193" s="353"/>
      <c r="C193" s="270" t="s">
        <v>58</v>
      </c>
      <c r="D193" s="271">
        <v>-0.21262886549999993</v>
      </c>
      <c r="E193" s="229">
        <v>0.16060946885885288</v>
      </c>
      <c r="F193" s="235"/>
      <c r="G193" s="228">
        <v>-0.98767700200662478</v>
      </c>
      <c r="H193" s="272">
        <v>0.56241927100662492</v>
      </c>
    </row>
    <row r="194" spans="1:8" ht="15" customHeight="1">
      <c r="A194" s="342"/>
      <c r="B194" s="361" t="s">
        <v>58</v>
      </c>
      <c r="C194" s="270" t="s">
        <v>55</v>
      </c>
      <c r="D194" s="271">
        <v>0.34166005774999997</v>
      </c>
      <c r="E194" s="229">
        <v>0.18466065887649449</v>
      </c>
      <c r="F194" s="235"/>
      <c r="G194" s="228">
        <v>-0.54945116106668368</v>
      </c>
      <c r="H194" s="274">
        <v>1.2327712765666836</v>
      </c>
    </row>
    <row r="195" spans="1:8" ht="15" customHeight="1">
      <c r="A195" s="342"/>
      <c r="B195" s="353"/>
      <c r="C195" s="270" t="s">
        <v>56</v>
      </c>
      <c r="D195" s="271">
        <v>0.62698255324999996</v>
      </c>
      <c r="E195" s="229">
        <v>0.26266913629458422</v>
      </c>
      <c r="F195" s="235"/>
      <c r="G195" s="228">
        <v>-0.64057175752250983</v>
      </c>
      <c r="H195" s="274">
        <v>1.8945368640225098</v>
      </c>
    </row>
    <row r="196" spans="1:8" ht="15" customHeight="1">
      <c r="A196" s="342"/>
      <c r="B196" s="353"/>
      <c r="C196" s="270" t="s">
        <v>57</v>
      </c>
      <c r="D196" s="271">
        <v>0.21262886549999993</v>
      </c>
      <c r="E196" s="229">
        <v>0.16060946885885288</v>
      </c>
      <c r="F196" s="235"/>
      <c r="G196" s="228">
        <v>-0.56241927100662492</v>
      </c>
      <c r="H196" s="272">
        <v>0.98767700200662478</v>
      </c>
    </row>
    <row r="197" spans="1:8" ht="15" customHeight="1">
      <c r="A197" s="342" t="s">
        <v>304</v>
      </c>
      <c r="B197" s="276" t="s">
        <v>55</v>
      </c>
      <c r="C197" s="270" t="s">
        <v>58</v>
      </c>
      <c r="D197" s="271">
        <v>-0.34166005774999997</v>
      </c>
      <c r="E197" s="229">
        <v>0.20112360285870001</v>
      </c>
      <c r="F197" s="258">
        <v>0.25863581042035788</v>
      </c>
      <c r="G197" s="228">
        <v>-0.88124984708063447</v>
      </c>
      <c r="H197" s="272">
        <v>0.19792973158063454</v>
      </c>
    </row>
    <row r="198" spans="1:8" ht="15" customHeight="1">
      <c r="A198" s="342"/>
      <c r="B198" s="276" t="s">
        <v>56</v>
      </c>
      <c r="C198" s="270" t="s">
        <v>58</v>
      </c>
      <c r="D198" s="273" t="s">
        <v>302</v>
      </c>
      <c r="E198" s="229">
        <v>0.20112360285870001</v>
      </c>
      <c r="F198" s="258">
        <v>2.2930811312657395E-2</v>
      </c>
      <c r="G198" s="230">
        <v>-1.1665723425806345</v>
      </c>
      <c r="H198" s="272">
        <v>-8.7392763919365457E-2</v>
      </c>
    </row>
    <row r="199" spans="1:8" ht="15" customHeight="1" thickBot="1">
      <c r="A199" s="344"/>
      <c r="B199" s="277" t="s">
        <v>57</v>
      </c>
      <c r="C199" s="278" t="s">
        <v>58</v>
      </c>
      <c r="D199" s="279">
        <v>-0.21262886549999993</v>
      </c>
      <c r="E199" s="238">
        <v>0.20112360285870001</v>
      </c>
      <c r="F199" s="280">
        <v>0.60068396181092831</v>
      </c>
      <c r="G199" s="239">
        <v>-0.75221865483063444</v>
      </c>
      <c r="H199" s="281">
        <v>0.32696092383063458</v>
      </c>
    </row>
    <row r="200" spans="1:8" ht="15.95" customHeight="1" thickTop="1">
      <c r="A200" s="353" t="s">
        <v>305</v>
      </c>
      <c r="B200" s="353"/>
      <c r="C200" s="353"/>
      <c r="D200" s="353"/>
      <c r="E200" s="353"/>
      <c r="F200" s="353"/>
      <c r="G200" s="353"/>
      <c r="H200" s="353"/>
    </row>
    <row r="201" spans="1:8" ht="15.95" customHeight="1">
      <c r="A201" s="353" t="s">
        <v>306</v>
      </c>
      <c r="B201" s="353"/>
      <c r="C201" s="353"/>
      <c r="D201" s="353"/>
      <c r="E201" s="353"/>
      <c r="F201" s="353"/>
      <c r="G201" s="353"/>
      <c r="H201" s="353"/>
    </row>
    <row r="204" spans="1:8" ht="19.5">
      <c r="A204" s="209" t="s">
        <v>104</v>
      </c>
    </row>
    <row r="206" spans="1:8" ht="18" customHeight="1" thickBot="1">
      <c r="A206" s="339" t="s">
        <v>293</v>
      </c>
      <c r="B206" s="339"/>
      <c r="C206" s="339"/>
      <c r="D206" s="339"/>
      <c r="E206" s="339"/>
    </row>
    <row r="207" spans="1:8" ht="15" customHeight="1" thickTop="1">
      <c r="A207" s="345" t="s">
        <v>307</v>
      </c>
      <c r="B207" s="346"/>
      <c r="C207" s="349" t="s">
        <v>45</v>
      </c>
      <c r="D207" s="351" t="s">
        <v>308</v>
      </c>
      <c r="E207" s="354"/>
    </row>
    <row r="208" spans="1:8" ht="15" customHeight="1" thickBot="1">
      <c r="A208" s="347"/>
      <c r="B208" s="348"/>
      <c r="C208" s="350"/>
      <c r="D208" s="282" t="s">
        <v>107</v>
      </c>
      <c r="E208" s="283" t="s">
        <v>108</v>
      </c>
    </row>
    <row r="209" spans="1:5" ht="15" customHeight="1" thickTop="1">
      <c r="A209" s="340" t="s">
        <v>309</v>
      </c>
      <c r="B209" s="267" t="s">
        <v>56</v>
      </c>
      <c r="C209" s="220">
        <v>4</v>
      </c>
      <c r="D209" s="221">
        <v>0.62879989424999994</v>
      </c>
      <c r="E209" s="226"/>
    </row>
    <row r="210" spans="1:5" ht="15" customHeight="1">
      <c r="A210" s="342"/>
      <c r="B210" s="270" t="s">
        <v>55</v>
      </c>
      <c r="C210" s="227">
        <v>4</v>
      </c>
      <c r="D210" s="228">
        <v>0.91412238974999993</v>
      </c>
      <c r="E210" s="272">
        <v>0.91412238974999993</v>
      </c>
    </row>
    <row r="211" spans="1:5" ht="15" customHeight="1">
      <c r="A211" s="342"/>
      <c r="B211" s="270" t="s">
        <v>57</v>
      </c>
      <c r="C211" s="227">
        <v>4</v>
      </c>
      <c r="D211" s="230">
        <v>1.043153582</v>
      </c>
      <c r="E211" s="274">
        <v>1.043153582</v>
      </c>
    </row>
    <row r="212" spans="1:5" ht="15" customHeight="1">
      <c r="A212" s="342"/>
      <c r="B212" s="270" t="s">
        <v>58</v>
      </c>
      <c r="C212" s="227">
        <v>4</v>
      </c>
      <c r="D212" s="235"/>
      <c r="E212" s="274">
        <v>1.2557824474999999</v>
      </c>
    </row>
    <row r="213" spans="1:5" ht="15" customHeight="1">
      <c r="A213" s="342"/>
      <c r="B213" s="212" t="s">
        <v>67</v>
      </c>
      <c r="C213" s="234"/>
      <c r="D213" s="258">
        <v>0.14032398128878532</v>
      </c>
      <c r="E213" s="284">
        <v>0.24551027287522242</v>
      </c>
    </row>
    <row r="214" spans="1:5" ht="15" customHeight="1">
      <c r="A214" s="342" t="s">
        <v>310</v>
      </c>
      <c r="B214" s="270" t="s">
        <v>56</v>
      </c>
      <c r="C214" s="227">
        <v>4</v>
      </c>
      <c r="D214" s="228">
        <v>0.62879989424999994</v>
      </c>
      <c r="E214" s="233"/>
    </row>
    <row r="215" spans="1:5" ht="15" customHeight="1">
      <c r="A215" s="342"/>
      <c r="B215" s="270" t="s">
        <v>55</v>
      </c>
      <c r="C215" s="227">
        <v>4</v>
      </c>
      <c r="D215" s="228">
        <v>0.91412238974999993</v>
      </c>
      <c r="E215" s="272">
        <v>0.91412238974999993</v>
      </c>
    </row>
    <row r="216" spans="1:5" ht="15" customHeight="1">
      <c r="A216" s="342"/>
      <c r="B216" s="270" t="s">
        <v>57</v>
      </c>
      <c r="C216" s="227">
        <v>4</v>
      </c>
      <c r="D216" s="230">
        <v>1.043153582</v>
      </c>
      <c r="E216" s="274">
        <v>1.043153582</v>
      </c>
    </row>
    <row r="217" spans="1:5" ht="15" customHeight="1">
      <c r="A217" s="342"/>
      <c r="B217" s="270" t="s">
        <v>58</v>
      </c>
      <c r="C217" s="227">
        <v>4</v>
      </c>
      <c r="D217" s="235"/>
      <c r="E217" s="274">
        <v>1.2557824474999999</v>
      </c>
    </row>
    <row r="218" spans="1:5" ht="15" customHeight="1">
      <c r="A218" s="342"/>
      <c r="B218" s="212" t="s">
        <v>67</v>
      </c>
      <c r="C218" s="234"/>
      <c r="D218" s="258">
        <v>0.22063948000961908</v>
      </c>
      <c r="E218" s="284">
        <v>0.36584711061046449</v>
      </c>
    </row>
    <row r="219" spans="1:5" ht="15" customHeight="1">
      <c r="A219" s="342" t="s">
        <v>311</v>
      </c>
      <c r="B219" s="270" t="s">
        <v>56</v>
      </c>
      <c r="C219" s="227">
        <v>4</v>
      </c>
      <c r="D219" s="228">
        <v>0.62879989424999994</v>
      </c>
      <c r="E219" s="233"/>
    </row>
    <row r="220" spans="1:5" ht="15" customHeight="1">
      <c r="A220" s="342"/>
      <c r="B220" s="270" t="s">
        <v>55</v>
      </c>
      <c r="C220" s="227">
        <v>4</v>
      </c>
      <c r="D220" s="228">
        <v>0.91412238974999993</v>
      </c>
      <c r="E220" s="272">
        <v>0.91412238974999993</v>
      </c>
    </row>
    <row r="221" spans="1:5" ht="15" customHeight="1">
      <c r="A221" s="342"/>
      <c r="B221" s="270" t="s">
        <v>57</v>
      </c>
      <c r="C221" s="227">
        <v>4</v>
      </c>
      <c r="D221" s="230">
        <v>1.043153582</v>
      </c>
      <c r="E221" s="274">
        <v>1.043153582</v>
      </c>
    </row>
    <row r="222" spans="1:5" ht="15" customHeight="1">
      <c r="A222" s="342"/>
      <c r="B222" s="270" t="s">
        <v>58</v>
      </c>
      <c r="C222" s="227">
        <v>4</v>
      </c>
      <c r="D222" s="235"/>
      <c r="E222" s="274">
        <v>1.2557824474999999</v>
      </c>
    </row>
    <row r="223" spans="1:5" ht="15" customHeight="1">
      <c r="A223" s="342" t="s">
        <v>312</v>
      </c>
      <c r="B223" s="270" t="s">
        <v>56</v>
      </c>
      <c r="C223" s="227">
        <v>4</v>
      </c>
      <c r="D223" s="228">
        <v>0.62879989424999994</v>
      </c>
      <c r="E223" s="233"/>
    </row>
    <row r="224" spans="1:5" ht="15" customHeight="1">
      <c r="A224" s="342"/>
      <c r="B224" s="270" t="s">
        <v>55</v>
      </c>
      <c r="C224" s="227">
        <v>4</v>
      </c>
      <c r="D224" s="228">
        <v>0.91412238974999993</v>
      </c>
      <c r="E224" s="272">
        <v>0.91412238974999993</v>
      </c>
    </row>
    <row r="225" spans="1:5" ht="15" customHeight="1">
      <c r="A225" s="342"/>
      <c r="B225" s="270" t="s">
        <v>57</v>
      </c>
      <c r="C225" s="227">
        <v>4</v>
      </c>
      <c r="D225" s="230">
        <v>1.043153582</v>
      </c>
      <c r="E225" s="274">
        <v>1.043153582</v>
      </c>
    </row>
    <row r="226" spans="1:5" ht="15" customHeight="1">
      <c r="A226" s="342"/>
      <c r="B226" s="270" t="s">
        <v>58</v>
      </c>
      <c r="C226" s="227">
        <v>4</v>
      </c>
      <c r="D226" s="235"/>
      <c r="E226" s="274">
        <v>1.2557824474999999</v>
      </c>
    </row>
    <row r="227" spans="1:5" ht="15" customHeight="1">
      <c r="A227" s="342"/>
      <c r="B227" s="212" t="s">
        <v>67</v>
      </c>
      <c r="C227" s="234"/>
      <c r="D227" s="258">
        <v>7.2812845909082546E-2</v>
      </c>
      <c r="E227" s="284">
        <v>0.13138631882477381</v>
      </c>
    </row>
    <row r="228" spans="1:5" ht="15" customHeight="1">
      <c r="A228" s="342" t="s">
        <v>313</v>
      </c>
      <c r="B228" s="270" t="s">
        <v>56</v>
      </c>
      <c r="C228" s="227">
        <v>4</v>
      </c>
      <c r="D228" s="228">
        <v>0.62879989424999994</v>
      </c>
      <c r="E228" s="233"/>
    </row>
    <row r="229" spans="1:5" ht="15" customHeight="1">
      <c r="A229" s="342"/>
      <c r="B229" s="270" t="s">
        <v>55</v>
      </c>
      <c r="C229" s="227">
        <v>4</v>
      </c>
      <c r="D229" s="228">
        <v>0.91412238974999993</v>
      </c>
      <c r="E229" s="233"/>
    </row>
    <row r="230" spans="1:5" ht="15" customHeight="1">
      <c r="A230" s="342"/>
      <c r="B230" s="270" t="s">
        <v>57</v>
      </c>
      <c r="C230" s="227">
        <v>4</v>
      </c>
      <c r="D230" s="230">
        <v>1.043153582</v>
      </c>
      <c r="E230" s="233"/>
    </row>
    <row r="231" spans="1:5" ht="15" customHeight="1">
      <c r="A231" s="342"/>
      <c r="B231" s="270" t="s">
        <v>58</v>
      </c>
      <c r="C231" s="227">
        <v>4</v>
      </c>
      <c r="D231" s="230">
        <v>1.2557824474999999</v>
      </c>
      <c r="E231" s="233"/>
    </row>
    <row r="232" spans="1:5" ht="15" customHeight="1">
      <c r="A232" s="342"/>
      <c r="B232" s="212" t="s">
        <v>67</v>
      </c>
      <c r="C232" s="234"/>
      <c r="D232" s="258">
        <v>6.0423077173051828E-2</v>
      </c>
      <c r="E232" s="233"/>
    </row>
    <row r="233" spans="1:5" ht="15" customHeight="1">
      <c r="A233" s="342" t="s">
        <v>314</v>
      </c>
      <c r="B233" s="270" t="s">
        <v>56</v>
      </c>
      <c r="C233" s="227">
        <v>4</v>
      </c>
      <c r="D233" s="228">
        <v>0.62879989424999994</v>
      </c>
      <c r="E233" s="233"/>
    </row>
    <row r="234" spans="1:5" ht="15" customHeight="1">
      <c r="A234" s="342"/>
      <c r="B234" s="270" t="s">
        <v>55</v>
      </c>
      <c r="C234" s="227">
        <v>4</v>
      </c>
      <c r="D234" s="228">
        <v>0.91412238974999993</v>
      </c>
      <c r="E234" s="272">
        <v>0.91412238974999993</v>
      </c>
    </row>
    <row r="235" spans="1:5" ht="15" customHeight="1">
      <c r="A235" s="342"/>
      <c r="B235" s="270" t="s">
        <v>57</v>
      </c>
      <c r="C235" s="227">
        <v>4</v>
      </c>
      <c r="D235" s="230">
        <v>1.043153582</v>
      </c>
      <c r="E235" s="274">
        <v>1.043153582</v>
      </c>
    </row>
    <row r="236" spans="1:5" ht="15" customHeight="1">
      <c r="A236" s="342"/>
      <c r="B236" s="270" t="s">
        <v>58</v>
      </c>
      <c r="C236" s="227">
        <v>4</v>
      </c>
      <c r="D236" s="235"/>
      <c r="E236" s="274">
        <v>1.2557824474999999</v>
      </c>
    </row>
    <row r="237" spans="1:5" ht="15" customHeight="1">
      <c r="A237" s="342"/>
      <c r="B237" s="212" t="s">
        <v>67</v>
      </c>
      <c r="C237" s="234"/>
      <c r="D237" s="258">
        <v>0.28593017404942778</v>
      </c>
      <c r="E237" s="284">
        <v>0.47313566080821567</v>
      </c>
    </row>
    <row r="238" spans="1:5" ht="15" customHeight="1">
      <c r="A238" s="342" t="s">
        <v>115</v>
      </c>
      <c r="B238" s="270" t="s">
        <v>56</v>
      </c>
      <c r="C238" s="227">
        <v>4</v>
      </c>
      <c r="D238" s="228">
        <v>0.62879989424999994</v>
      </c>
      <c r="E238" s="233"/>
    </row>
    <row r="239" spans="1:5" ht="15" customHeight="1">
      <c r="A239" s="342"/>
      <c r="B239" s="270" t="s">
        <v>55</v>
      </c>
      <c r="C239" s="227">
        <v>4</v>
      </c>
      <c r="D239" s="228">
        <v>0.91412238974999993</v>
      </c>
      <c r="E239" s="233"/>
    </row>
    <row r="240" spans="1:5" ht="15" customHeight="1">
      <c r="A240" s="342"/>
      <c r="B240" s="270" t="s">
        <v>57</v>
      </c>
      <c r="C240" s="227">
        <v>4</v>
      </c>
      <c r="D240" s="230">
        <v>1.043153582</v>
      </c>
      <c r="E240" s="233"/>
    </row>
    <row r="241" spans="1:5" ht="15" customHeight="1">
      <c r="A241" s="342"/>
      <c r="B241" s="270" t="s">
        <v>58</v>
      </c>
      <c r="C241" s="227">
        <v>4</v>
      </c>
      <c r="D241" s="230">
        <v>1.2557824474999999</v>
      </c>
      <c r="E241" s="233"/>
    </row>
    <row r="242" spans="1:5" ht="15" customHeight="1">
      <c r="A242" s="342"/>
      <c r="B242" s="212" t="s">
        <v>67</v>
      </c>
      <c r="C242" s="234"/>
      <c r="D242" s="258">
        <v>5.3558180566053541E-2</v>
      </c>
      <c r="E242" s="233"/>
    </row>
    <row r="243" spans="1:5" ht="15" customHeight="1">
      <c r="A243" s="342" t="s">
        <v>315</v>
      </c>
      <c r="B243" s="270" t="s">
        <v>56</v>
      </c>
      <c r="C243" s="227">
        <v>4</v>
      </c>
      <c r="D243" s="228">
        <v>0.62879989424999994</v>
      </c>
      <c r="E243" s="233"/>
    </row>
    <row r="244" spans="1:5" ht="15" customHeight="1">
      <c r="A244" s="342"/>
      <c r="B244" s="270" t="s">
        <v>55</v>
      </c>
      <c r="C244" s="227">
        <v>4</v>
      </c>
      <c r="D244" s="228">
        <v>0.91412238974999993</v>
      </c>
      <c r="E244" s="272">
        <v>0.91412238974999993</v>
      </c>
    </row>
    <row r="245" spans="1:5" ht="15" customHeight="1">
      <c r="A245" s="342"/>
      <c r="B245" s="270" t="s">
        <v>57</v>
      </c>
      <c r="C245" s="227">
        <v>4</v>
      </c>
      <c r="D245" s="230">
        <v>1.043153582</v>
      </c>
      <c r="E245" s="274">
        <v>1.043153582</v>
      </c>
    </row>
    <row r="246" spans="1:5" ht="15" customHeight="1">
      <c r="A246" s="342"/>
      <c r="B246" s="270" t="s">
        <v>58</v>
      </c>
      <c r="C246" s="227">
        <v>4</v>
      </c>
      <c r="D246" s="235"/>
      <c r="E246" s="274">
        <v>1.2557824474999999</v>
      </c>
    </row>
    <row r="247" spans="1:5" ht="15" customHeight="1">
      <c r="A247" s="342"/>
      <c r="B247" s="212" t="s">
        <v>67</v>
      </c>
      <c r="C247" s="234"/>
      <c r="D247" s="258">
        <v>0.14032398128878532</v>
      </c>
      <c r="E247" s="284">
        <v>0.24551027287522242</v>
      </c>
    </row>
    <row r="248" spans="1:5" ht="15" customHeight="1">
      <c r="A248" s="342" t="s">
        <v>316</v>
      </c>
      <c r="B248" s="270" t="s">
        <v>56</v>
      </c>
      <c r="C248" s="227">
        <v>4</v>
      </c>
      <c r="D248" s="228">
        <v>0.62879989424999994</v>
      </c>
      <c r="E248" s="233"/>
    </row>
    <row r="249" spans="1:5" ht="15" customHeight="1">
      <c r="A249" s="342"/>
      <c r="B249" s="270" t="s">
        <v>55</v>
      </c>
      <c r="C249" s="227">
        <v>4</v>
      </c>
      <c r="D249" s="228">
        <v>0.91412238974999993</v>
      </c>
      <c r="E249" s="272">
        <v>0.91412238974999993</v>
      </c>
    </row>
    <row r="250" spans="1:5" ht="15" customHeight="1">
      <c r="A250" s="342"/>
      <c r="B250" s="270" t="s">
        <v>57</v>
      </c>
      <c r="C250" s="227">
        <v>4</v>
      </c>
      <c r="D250" s="230">
        <v>1.043153582</v>
      </c>
      <c r="E250" s="274">
        <v>1.043153582</v>
      </c>
    </row>
    <row r="251" spans="1:5" ht="15" customHeight="1">
      <c r="A251" s="342"/>
      <c r="B251" s="270" t="s">
        <v>58</v>
      </c>
      <c r="C251" s="227">
        <v>4</v>
      </c>
      <c r="D251" s="235"/>
      <c r="E251" s="274">
        <v>1.2557824474999999</v>
      </c>
    </row>
    <row r="252" spans="1:5" ht="15" customHeight="1">
      <c r="A252" s="342"/>
      <c r="B252" s="212" t="s">
        <v>67</v>
      </c>
      <c r="C252" s="234"/>
      <c r="D252" s="258">
        <v>0.28593017404942778</v>
      </c>
      <c r="E252" s="284">
        <v>0.47313566080821567</v>
      </c>
    </row>
    <row r="253" spans="1:5" ht="15" customHeight="1">
      <c r="A253" s="342" t="s">
        <v>317</v>
      </c>
      <c r="B253" s="270" t="s">
        <v>56</v>
      </c>
      <c r="C253" s="227">
        <v>4</v>
      </c>
      <c r="D253" s="228">
        <v>0.62879989424999994</v>
      </c>
      <c r="E253" s="233"/>
    </row>
    <row r="254" spans="1:5" ht="15" customHeight="1">
      <c r="A254" s="342"/>
      <c r="B254" s="270" t="s">
        <v>55</v>
      </c>
      <c r="C254" s="227">
        <v>4</v>
      </c>
      <c r="D254" s="228">
        <v>0.91412238974999993</v>
      </c>
      <c r="E254" s="272">
        <v>0.91412238974999993</v>
      </c>
    </row>
    <row r="255" spans="1:5" ht="15" customHeight="1">
      <c r="A255" s="342"/>
      <c r="B255" s="270" t="s">
        <v>57</v>
      </c>
      <c r="C255" s="227">
        <v>4</v>
      </c>
      <c r="D255" s="230">
        <v>1.043153582</v>
      </c>
      <c r="E255" s="274">
        <v>1.043153582</v>
      </c>
    </row>
    <row r="256" spans="1:5" ht="15" customHeight="1" thickBot="1">
      <c r="A256" s="344"/>
      <c r="B256" s="278" t="s">
        <v>58</v>
      </c>
      <c r="C256" s="285">
        <v>4</v>
      </c>
      <c r="D256" s="237"/>
      <c r="E256" s="286">
        <v>1.2557824474999999</v>
      </c>
    </row>
    <row r="257" spans="1:5" ht="12.95" customHeight="1" thickTop="1">
      <c r="A257" s="353" t="s">
        <v>119</v>
      </c>
      <c r="B257" s="353"/>
      <c r="C257" s="353"/>
      <c r="D257" s="353"/>
      <c r="E257" s="353"/>
    </row>
    <row r="258" spans="1:5" ht="15.95" customHeight="1">
      <c r="A258" s="353" t="s">
        <v>318</v>
      </c>
      <c r="B258" s="353"/>
      <c r="C258" s="353"/>
      <c r="D258" s="353"/>
      <c r="E258" s="353"/>
    </row>
    <row r="259" spans="1:5" ht="15.95" customHeight="1">
      <c r="A259" s="353" t="s">
        <v>319</v>
      </c>
      <c r="B259" s="353"/>
      <c r="C259" s="353"/>
      <c r="D259" s="353"/>
      <c r="E259" s="353"/>
    </row>
    <row r="262" spans="1:5" ht="19.5">
      <c r="A262" s="209" t="s">
        <v>122</v>
      </c>
    </row>
    <row r="264" spans="1:5" ht="375" customHeight="1"/>
  </sheetData>
  <mergeCells count="108">
    <mergeCell ref="A259:E259"/>
    <mergeCell ref="A238:A242"/>
    <mergeCell ref="A243:A247"/>
    <mergeCell ref="A248:A252"/>
    <mergeCell ref="A253:A256"/>
    <mergeCell ref="A257:E257"/>
    <mergeCell ref="A258:E258"/>
    <mergeCell ref="A209:A213"/>
    <mergeCell ref="A214:A218"/>
    <mergeCell ref="A219:A222"/>
    <mergeCell ref="A223:A227"/>
    <mergeCell ref="A228:A232"/>
    <mergeCell ref="A233:A237"/>
    <mergeCell ref="A197:A199"/>
    <mergeCell ref="A200:H200"/>
    <mergeCell ref="A201:H201"/>
    <mergeCell ref="A206:E206"/>
    <mergeCell ref="A207:B208"/>
    <mergeCell ref="C207:C208"/>
    <mergeCell ref="D207:E207"/>
    <mergeCell ref="A173:A184"/>
    <mergeCell ref="B173:B175"/>
    <mergeCell ref="B176:B178"/>
    <mergeCell ref="B179:B181"/>
    <mergeCell ref="B182:B184"/>
    <mergeCell ref="A185:A196"/>
    <mergeCell ref="B185:B187"/>
    <mergeCell ref="B188:B190"/>
    <mergeCell ref="B191:B193"/>
    <mergeCell ref="B194:B196"/>
    <mergeCell ref="A149:A160"/>
    <mergeCell ref="B149:B151"/>
    <mergeCell ref="B152:B154"/>
    <mergeCell ref="B155:B157"/>
    <mergeCell ref="B158:B160"/>
    <mergeCell ref="A161:A172"/>
    <mergeCell ref="B161:B163"/>
    <mergeCell ref="B164:B166"/>
    <mergeCell ref="B167:B169"/>
    <mergeCell ref="B170:B172"/>
    <mergeCell ref="A125:A136"/>
    <mergeCell ref="B125:B127"/>
    <mergeCell ref="B128:B130"/>
    <mergeCell ref="B131:B133"/>
    <mergeCell ref="B134:B136"/>
    <mergeCell ref="A137:A148"/>
    <mergeCell ref="B137:B139"/>
    <mergeCell ref="B140:B142"/>
    <mergeCell ref="B143:B145"/>
    <mergeCell ref="B146:B148"/>
    <mergeCell ref="A101:A112"/>
    <mergeCell ref="B101:B103"/>
    <mergeCell ref="B104:B106"/>
    <mergeCell ref="B107:B109"/>
    <mergeCell ref="B110:B112"/>
    <mergeCell ref="A113:A124"/>
    <mergeCell ref="B113:B115"/>
    <mergeCell ref="B116:B118"/>
    <mergeCell ref="B119:B121"/>
    <mergeCell ref="B122:B124"/>
    <mergeCell ref="A77:A88"/>
    <mergeCell ref="B77:B79"/>
    <mergeCell ref="B80:B82"/>
    <mergeCell ref="B83:B85"/>
    <mergeCell ref="B86:B88"/>
    <mergeCell ref="A89:A100"/>
    <mergeCell ref="B89:B91"/>
    <mergeCell ref="B92:B94"/>
    <mergeCell ref="B95:B97"/>
    <mergeCell ref="B98:B100"/>
    <mergeCell ref="A63:C64"/>
    <mergeCell ref="D63:D64"/>
    <mergeCell ref="E63:E64"/>
    <mergeCell ref="F63:F64"/>
    <mergeCell ref="G63:H63"/>
    <mergeCell ref="A65:A76"/>
    <mergeCell ref="B65:B67"/>
    <mergeCell ref="B68:B70"/>
    <mergeCell ref="B71:B73"/>
    <mergeCell ref="B74:B76"/>
    <mergeCell ref="A36:A37"/>
    <mergeCell ref="A39:D39"/>
    <mergeCell ref="A44:F44"/>
    <mergeCell ref="A51:E51"/>
    <mergeCell ref="A56:E56"/>
    <mergeCell ref="A61:H61"/>
    <mergeCell ref="K29:K30"/>
    <mergeCell ref="A31:B31"/>
    <mergeCell ref="A32:B32"/>
    <mergeCell ref="A33:B33"/>
    <mergeCell ref="A34:B34"/>
    <mergeCell ref="A35:B35"/>
    <mergeCell ref="A10:C10"/>
    <mergeCell ref="A11:B11"/>
    <mergeCell ref="A12:B12"/>
    <mergeCell ref="A13:A17"/>
    <mergeCell ref="A18:A19"/>
    <mergeCell ref="A20:B20"/>
    <mergeCell ref="A21:A22"/>
    <mergeCell ref="A27:K27"/>
    <mergeCell ref="A29:B30"/>
    <mergeCell ref="C29:C30"/>
    <mergeCell ref="D29:D30"/>
    <mergeCell ref="E29:E30"/>
    <mergeCell ref="F29:F30"/>
    <mergeCell ref="G29:H29"/>
    <mergeCell ref="I29:I30"/>
    <mergeCell ref="J29:J30"/>
  </mergeCells>
  <phoneticPr fontId="16"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zoomScaleNormal="100" workbookViewId="0">
      <selection activeCell="D22" sqref="D22:D37"/>
    </sheetView>
  </sheetViews>
  <sheetFormatPr defaultRowHeight="14.25"/>
  <cols>
    <col min="1" max="6" width="11" customWidth="1"/>
    <col min="7" max="7" width="18.5" customWidth="1"/>
    <col min="8" max="11" width="11" customWidth="1"/>
    <col min="12" max="12" width="12.875" customWidth="1"/>
    <col min="13" max="1026" width="11" customWidth="1"/>
  </cols>
  <sheetData>
    <row r="1" spans="1:16">
      <c r="A1" s="362" t="s">
        <v>221</v>
      </c>
      <c r="B1" s="362"/>
      <c r="C1" s="362"/>
      <c r="D1" s="362"/>
      <c r="E1" s="362"/>
      <c r="F1" s="207"/>
      <c r="G1" s="97"/>
      <c r="H1" s="97"/>
      <c r="I1" s="97"/>
      <c r="J1" s="363" t="s">
        <v>222</v>
      </c>
      <c r="K1" s="291" t="s">
        <v>127</v>
      </c>
      <c r="L1" s="291"/>
      <c r="M1" s="291"/>
      <c r="N1" s="362" t="s">
        <v>123</v>
      </c>
      <c r="O1" s="362"/>
      <c r="P1" s="362"/>
    </row>
    <row r="2" spans="1:16">
      <c r="A2" s="362" t="s">
        <v>223</v>
      </c>
      <c r="B2" s="362"/>
      <c r="C2" s="362"/>
      <c r="D2" s="362"/>
      <c r="E2" s="362"/>
      <c r="F2" s="207"/>
      <c r="G2" s="97"/>
      <c r="H2" s="97"/>
      <c r="I2" s="97"/>
      <c r="J2" s="363"/>
      <c r="K2" s="363"/>
      <c r="L2" s="291"/>
      <c r="M2" s="291"/>
      <c r="N2" s="1"/>
      <c r="O2" s="1" t="s">
        <v>224</v>
      </c>
      <c r="P2" s="10" t="s">
        <v>225</v>
      </c>
    </row>
    <row r="3" spans="1:16">
      <c r="A3" s="291" t="s">
        <v>226</v>
      </c>
      <c r="B3" s="291"/>
      <c r="C3" s="291"/>
      <c r="D3" s="97"/>
      <c r="E3" s="97"/>
      <c r="F3" s="97"/>
      <c r="G3" s="97"/>
      <c r="H3" s="97"/>
      <c r="I3" s="97"/>
      <c r="J3" s="363" t="s">
        <v>7</v>
      </c>
      <c r="K3" t="s">
        <v>227</v>
      </c>
      <c r="L3" t="s">
        <v>228</v>
      </c>
      <c r="M3" t="s">
        <v>229</v>
      </c>
      <c r="N3" s="1"/>
      <c r="O3" s="1">
        <v>0</v>
      </c>
      <c r="P3" s="1">
        <v>0</v>
      </c>
    </row>
    <row r="4" spans="1:16">
      <c r="A4" s="2" t="s">
        <v>3</v>
      </c>
      <c r="B4" s="3" t="s">
        <v>4</v>
      </c>
      <c r="C4" s="4" t="s">
        <v>225</v>
      </c>
      <c r="D4" t="s">
        <v>230</v>
      </c>
      <c r="E4" s="9" t="s">
        <v>9</v>
      </c>
      <c r="F4" s="9" t="s">
        <v>320</v>
      </c>
      <c r="G4" t="s">
        <v>231</v>
      </c>
      <c r="H4" s="9" t="s">
        <v>232</v>
      </c>
      <c r="I4" s="9" t="s">
        <v>233</v>
      </c>
      <c r="J4" s="363" t="s">
        <v>234</v>
      </c>
      <c r="K4">
        <v>50</v>
      </c>
      <c r="L4">
        <v>25</v>
      </c>
      <c r="M4">
        <v>1</v>
      </c>
      <c r="N4" s="1"/>
      <c r="O4" s="1">
        <v>10</v>
      </c>
      <c r="P4" s="1">
        <v>6.7000000000000004E-2</v>
      </c>
    </row>
    <row r="5" spans="1:16">
      <c r="A5" s="294">
        <v>0</v>
      </c>
      <c r="B5" s="5">
        <v>1</v>
      </c>
      <c r="C5" s="136">
        <v>7.1999999999999995E-2</v>
      </c>
      <c r="D5" s="289">
        <f t="shared" ref="D5:D20" si="0">C5/0.007328959276018</f>
        <v>9.8240414891647934</v>
      </c>
      <c r="E5" s="294">
        <f>STDEV(D5:D8)</f>
        <v>4.0003840278903038</v>
      </c>
      <c r="F5" s="294">
        <f>E8/SQRT(3)</f>
        <v>1.2759210515290453</v>
      </c>
      <c r="G5" s="186">
        <f t="shared" ref="G5:G20" si="1">D5*L4/K4</f>
        <v>4.9120207445823967</v>
      </c>
      <c r="H5" s="363">
        <f>STDEV(G5:G8)</f>
        <v>2.0001920139451519</v>
      </c>
      <c r="I5" s="187">
        <f t="shared" ref="I5:I20" si="2">G5/1000</f>
        <v>4.9120207445823971E-3</v>
      </c>
      <c r="J5" s="1"/>
      <c r="K5">
        <v>50</v>
      </c>
      <c r="L5">
        <v>25</v>
      </c>
      <c r="M5">
        <v>1</v>
      </c>
      <c r="N5" s="1"/>
      <c r="O5" s="1">
        <v>20</v>
      </c>
      <c r="P5" s="1">
        <v>0.13700000000000001</v>
      </c>
    </row>
    <row r="6" spans="1:16">
      <c r="A6" s="294"/>
      <c r="B6" s="5">
        <v>2</v>
      </c>
      <c r="C6" s="136">
        <v>0.14299999999999999</v>
      </c>
      <c r="D6">
        <f t="shared" si="0"/>
        <v>19.511637957646741</v>
      </c>
      <c r="E6" s="294"/>
      <c r="F6" s="294"/>
      <c r="G6" s="186">
        <f t="shared" si="1"/>
        <v>9.7558189788233705</v>
      </c>
      <c r="H6" s="363"/>
      <c r="I6" s="187">
        <f t="shared" si="2"/>
        <v>9.7558189788233707E-3</v>
      </c>
      <c r="J6" s="1"/>
      <c r="K6">
        <v>50</v>
      </c>
      <c r="L6">
        <v>25</v>
      </c>
      <c r="M6">
        <v>1</v>
      </c>
      <c r="N6" s="1"/>
      <c r="O6" s="1">
        <v>40</v>
      </c>
      <c r="P6" s="1">
        <v>0.28999999999999998</v>
      </c>
    </row>
    <row r="7" spans="1:16">
      <c r="A7" s="294"/>
      <c r="B7" s="5">
        <v>3</v>
      </c>
      <c r="C7" s="136">
        <v>0.10100000000000001</v>
      </c>
      <c r="D7" s="289">
        <f t="shared" si="0"/>
        <v>13.780947088967281</v>
      </c>
      <c r="E7" s="294"/>
      <c r="F7" s="294"/>
      <c r="G7" s="186">
        <f t="shared" si="1"/>
        <v>6.8904735444836414</v>
      </c>
      <c r="H7" s="363"/>
      <c r="I7" s="187">
        <f t="shared" si="2"/>
        <v>6.8904735444836416E-3</v>
      </c>
      <c r="J7" s="1"/>
      <c r="K7">
        <v>50</v>
      </c>
      <c r="L7">
        <v>25</v>
      </c>
      <c r="M7">
        <v>1</v>
      </c>
      <c r="N7" s="1"/>
      <c r="O7" s="1">
        <v>60</v>
      </c>
      <c r="P7" s="1">
        <v>0.45500000000000002</v>
      </c>
    </row>
    <row r="8" spans="1:16">
      <c r="A8" s="294"/>
      <c r="B8" s="5">
        <v>4</v>
      </c>
      <c r="C8" s="136">
        <v>9.9000000000000005E-2</v>
      </c>
      <c r="D8" s="289">
        <f t="shared" si="0"/>
        <v>13.508057047601593</v>
      </c>
      <c r="E8" s="290">
        <f>STDEV(D5,D7,D8)</f>
        <v>2.2099600876950141</v>
      </c>
      <c r="F8" s="294"/>
      <c r="G8" s="186">
        <f t="shared" si="1"/>
        <v>6.7540285238007955</v>
      </c>
      <c r="H8" s="363"/>
      <c r="I8" s="187">
        <f t="shared" si="2"/>
        <v>6.7540285238007957E-3</v>
      </c>
      <c r="J8" s="1"/>
      <c r="K8">
        <v>50</v>
      </c>
      <c r="L8">
        <v>25</v>
      </c>
      <c r="M8">
        <v>1</v>
      </c>
      <c r="N8" s="1"/>
      <c r="O8" s="1">
        <v>80</v>
      </c>
      <c r="P8" s="1">
        <v>0.57199999999999995</v>
      </c>
    </row>
    <row r="9" spans="1:16">
      <c r="A9" s="294">
        <v>50</v>
      </c>
      <c r="B9" s="6">
        <v>1</v>
      </c>
      <c r="C9" s="136">
        <v>0.124</v>
      </c>
      <c r="D9">
        <f t="shared" si="0"/>
        <v>16.919182564672703</v>
      </c>
      <c r="E9" s="294">
        <f>STDEV(D9:D12)</f>
        <v>2.8392369588920277</v>
      </c>
      <c r="F9" s="294">
        <f t="shared" ref="F9" si="3">E12/SQRT(3)</f>
        <v>0.9496852250290172</v>
      </c>
      <c r="G9" s="188">
        <f t="shared" si="1"/>
        <v>8.4595912823363513</v>
      </c>
      <c r="H9" s="364">
        <f>STDEV(G9:G12)</f>
        <v>1.4196184794460138</v>
      </c>
      <c r="I9" s="189">
        <f t="shared" si="2"/>
        <v>8.4595912823363512E-3</v>
      </c>
      <c r="J9" s="1"/>
      <c r="K9">
        <v>50</v>
      </c>
      <c r="L9">
        <v>25</v>
      </c>
      <c r="M9">
        <v>1</v>
      </c>
      <c r="N9" s="1"/>
      <c r="O9" s="1">
        <v>100</v>
      </c>
      <c r="P9" s="1">
        <v>0.73899999999999999</v>
      </c>
    </row>
    <row r="10" spans="1:16">
      <c r="A10" s="294"/>
      <c r="B10" s="6">
        <v>2</v>
      </c>
      <c r="C10" s="136">
        <v>0.1</v>
      </c>
      <c r="D10" s="289">
        <f t="shared" si="0"/>
        <v>13.644502068284437</v>
      </c>
      <c r="E10" s="294"/>
      <c r="F10" s="294"/>
      <c r="G10" s="188">
        <f t="shared" si="1"/>
        <v>6.8222510341422185</v>
      </c>
      <c r="H10" s="364"/>
      <c r="I10" s="189">
        <f t="shared" si="2"/>
        <v>6.8222510341422182E-3</v>
      </c>
      <c r="J10" s="1"/>
      <c r="K10">
        <v>50</v>
      </c>
      <c r="L10">
        <v>25</v>
      </c>
      <c r="M10">
        <v>1</v>
      </c>
    </row>
    <row r="11" spans="1:16">
      <c r="A11" s="294"/>
      <c r="B11" s="6">
        <v>3</v>
      </c>
      <c r="C11" s="136">
        <v>8.5999999999999993E-2</v>
      </c>
      <c r="D11" s="289">
        <f t="shared" si="0"/>
        <v>11.734271778724613</v>
      </c>
      <c r="E11" s="294"/>
      <c r="F11" s="294"/>
      <c r="G11" s="188">
        <f t="shared" si="1"/>
        <v>5.8671358893623058</v>
      </c>
      <c r="H11" s="364"/>
      <c r="I11" s="189">
        <f t="shared" si="2"/>
        <v>5.8671358893623059E-3</v>
      </c>
      <c r="J11" s="1"/>
      <c r="K11">
        <v>50</v>
      </c>
      <c r="L11">
        <v>25</v>
      </c>
      <c r="M11">
        <v>1</v>
      </c>
    </row>
    <row r="12" spans="1:16">
      <c r="A12" s="294"/>
      <c r="B12" s="6">
        <v>4</v>
      </c>
      <c r="C12" s="136">
        <v>7.5999999999999998E-2</v>
      </c>
      <c r="D12" s="289">
        <f t="shared" si="0"/>
        <v>10.369821571896171</v>
      </c>
      <c r="E12" s="290">
        <f>STDEV(D10:D12)</f>
        <v>1.6449030609477402</v>
      </c>
      <c r="F12" s="294"/>
      <c r="G12" s="188">
        <f t="shared" si="1"/>
        <v>5.1849107859480856</v>
      </c>
      <c r="H12" s="364"/>
      <c r="I12" s="189">
        <f t="shared" si="2"/>
        <v>5.1849107859480853E-3</v>
      </c>
      <c r="J12" s="1"/>
      <c r="K12">
        <v>50</v>
      </c>
      <c r="L12">
        <v>25</v>
      </c>
      <c r="M12">
        <v>1</v>
      </c>
    </row>
    <row r="13" spans="1:16">
      <c r="A13" s="294">
        <v>200</v>
      </c>
      <c r="B13" s="7">
        <v>1</v>
      </c>
      <c r="C13" s="136">
        <v>0.17799999999999999</v>
      </c>
      <c r="D13" s="289">
        <f t="shared" si="0"/>
        <v>24.287213681546294</v>
      </c>
      <c r="E13" s="294">
        <f>STDEV(D13:D16)</f>
        <v>4.7121296617767863</v>
      </c>
      <c r="F13" s="294">
        <f>E16/SQRT(3)</f>
        <v>1.6505524298199132</v>
      </c>
      <c r="G13" s="190">
        <f t="shared" si="1"/>
        <v>12.143606840773147</v>
      </c>
      <c r="H13" s="364">
        <f>STDEV(G13:G16)</f>
        <v>2.3560648308883931</v>
      </c>
      <c r="I13" s="191">
        <f t="shared" si="2"/>
        <v>1.2143606840773147E-2</v>
      </c>
      <c r="J13" s="1"/>
      <c r="K13">
        <v>50</v>
      </c>
      <c r="L13">
        <v>25</v>
      </c>
      <c r="M13">
        <v>1</v>
      </c>
    </row>
    <row r="14" spans="1:16">
      <c r="A14" s="294"/>
      <c r="B14" s="7">
        <v>2</v>
      </c>
      <c r="C14" s="136">
        <v>0.23300000000000001</v>
      </c>
      <c r="D14">
        <f t="shared" si="0"/>
        <v>31.791689819102739</v>
      </c>
      <c r="E14" s="294"/>
      <c r="F14" s="294"/>
      <c r="G14" s="190">
        <f t="shared" si="1"/>
        <v>15.89584490955137</v>
      </c>
      <c r="H14" s="364"/>
      <c r="I14" s="191">
        <f t="shared" si="2"/>
        <v>1.5895844909551371E-2</v>
      </c>
      <c r="J14" s="1"/>
      <c r="K14">
        <v>50</v>
      </c>
      <c r="L14">
        <v>25</v>
      </c>
      <c r="M14">
        <v>1</v>
      </c>
    </row>
    <row r="15" spans="1:16">
      <c r="A15" s="294"/>
      <c r="B15" s="7">
        <v>3</v>
      </c>
      <c r="C15" s="136">
        <v>0.191</v>
      </c>
      <c r="D15" s="289">
        <f t="shared" si="0"/>
        <v>26.060998950423272</v>
      </c>
      <c r="E15" s="294"/>
      <c r="F15" s="294"/>
      <c r="G15" s="190">
        <f t="shared" si="1"/>
        <v>13.030499475211636</v>
      </c>
      <c r="H15" s="364"/>
      <c r="I15" s="191">
        <f t="shared" si="2"/>
        <v>1.3030499475211637E-2</v>
      </c>
      <c r="J15" s="1"/>
      <c r="K15">
        <v>50</v>
      </c>
      <c r="L15">
        <v>25</v>
      </c>
      <c r="M15">
        <v>1</v>
      </c>
    </row>
    <row r="16" spans="1:16">
      <c r="A16" s="294"/>
      <c r="B16" s="7">
        <v>4</v>
      </c>
      <c r="C16" s="136">
        <v>0.15</v>
      </c>
      <c r="D16" s="289">
        <f t="shared" si="0"/>
        <v>20.466753102426654</v>
      </c>
      <c r="E16" s="290">
        <f>STDEV(D13,D15:D16)</f>
        <v>2.8588406690043531</v>
      </c>
      <c r="F16" s="294"/>
      <c r="G16" s="190">
        <f t="shared" si="1"/>
        <v>10.233376551213327</v>
      </c>
      <c r="H16" s="364"/>
      <c r="I16" s="191">
        <f t="shared" si="2"/>
        <v>1.0233376551213327E-2</v>
      </c>
      <c r="J16" s="1"/>
      <c r="K16">
        <v>50</v>
      </c>
      <c r="L16">
        <v>25</v>
      </c>
      <c r="M16">
        <v>1</v>
      </c>
    </row>
    <row r="17" spans="1:13">
      <c r="A17" s="294">
        <v>400</v>
      </c>
      <c r="B17" s="3">
        <v>1</v>
      </c>
      <c r="C17" s="136">
        <v>0.17699999999999999</v>
      </c>
      <c r="D17" s="289">
        <f t="shared" si="0"/>
        <v>24.150768660863452</v>
      </c>
      <c r="E17" s="294">
        <f>STDEV(D17:D20)</f>
        <v>1.7164436520438693</v>
      </c>
      <c r="F17" s="294">
        <f t="shared" ref="F17" si="4">E20/SQRT(3)</f>
        <v>0.49195951835373969</v>
      </c>
      <c r="G17" s="192">
        <f t="shared" si="1"/>
        <v>12.075384330431724</v>
      </c>
      <c r="H17" s="364">
        <f>STDEV(G17:G20)</f>
        <v>0.8582218260219342</v>
      </c>
      <c r="I17" s="193">
        <f t="shared" si="2"/>
        <v>1.2075384330431725E-2</v>
      </c>
      <c r="J17" s="1"/>
      <c r="K17">
        <v>50</v>
      </c>
      <c r="L17">
        <v>25</v>
      </c>
      <c r="M17">
        <v>1</v>
      </c>
    </row>
    <row r="18" spans="1:13">
      <c r="A18" s="294"/>
      <c r="B18" s="3">
        <v>2</v>
      </c>
      <c r="C18" s="136">
        <v>0.16800000000000001</v>
      </c>
      <c r="D18" s="289">
        <f t="shared" si="0"/>
        <v>22.922763474717854</v>
      </c>
      <c r="E18" s="294"/>
      <c r="F18" s="294"/>
      <c r="G18" s="192">
        <f t="shared" si="1"/>
        <v>11.461381737358927</v>
      </c>
      <c r="H18" s="364"/>
      <c r="I18" s="193">
        <f t="shared" si="2"/>
        <v>1.1461381737358927E-2</v>
      </c>
      <c r="J18" s="1"/>
      <c r="K18">
        <v>50</v>
      </c>
      <c r="L18">
        <v>25</v>
      </c>
      <c r="M18">
        <v>1</v>
      </c>
    </row>
    <row r="19" spans="1:13">
      <c r="A19" s="294"/>
      <c r="B19" s="3">
        <v>3</v>
      </c>
      <c r="C19" s="136">
        <v>0.18</v>
      </c>
      <c r="D19" s="289">
        <f t="shared" si="0"/>
        <v>24.560103722911986</v>
      </c>
      <c r="E19" s="294"/>
      <c r="F19" s="294"/>
      <c r="G19" s="192">
        <f t="shared" si="1"/>
        <v>12.280051861455993</v>
      </c>
      <c r="H19" s="364"/>
      <c r="I19" s="193">
        <f t="shared" si="2"/>
        <v>1.2280051861455994E-2</v>
      </c>
      <c r="J19" s="1"/>
      <c r="K19">
        <v>50</v>
      </c>
      <c r="L19">
        <v>25</v>
      </c>
      <c r="M19">
        <v>1</v>
      </c>
    </row>
    <row r="20" spans="1:13">
      <c r="A20" s="294"/>
      <c r="B20" s="3">
        <v>4</v>
      </c>
      <c r="C20" s="136">
        <v>0.152</v>
      </c>
      <c r="D20">
        <f t="shared" si="0"/>
        <v>20.739643143792343</v>
      </c>
      <c r="E20" s="290">
        <f>STDEV(D17:D19)</f>
        <v>0.85209888105579068</v>
      </c>
      <c r="F20" s="294"/>
      <c r="G20" s="192">
        <f t="shared" si="1"/>
        <v>10.369821571896171</v>
      </c>
      <c r="H20" s="364"/>
      <c r="I20" s="193">
        <f t="shared" si="2"/>
        <v>1.0369821571896171E-2</v>
      </c>
      <c r="J20" s="1"/>
      <c r="K20">
        <v>50</v>
      </c>
      <c r="L20">
        <v>25</v>
      </c>
      <c r="M20">
        <v>1</v>
      </c>
    </row>
    <row r="22" spans="1:13">
      <c r="B22">
        <v>9.8240414891647934</v>
      </c>
      <c r="C22">
        <v>1.2759210515290453</v>
      </c>
      <c r="D22" s="289">
        <f>C22/B22</f>
        <v>0.12987740869542275</v>
      </c>
    </row>
    <row r="23" spans="1:13">
      <c r="B23">
        <v>19.511637957646741</v>
      </c>
      <c r="C23">
        <v>1.2759210515290453</v>
      </c>
      <c r="D23" s="289">
        <f t="shared" ref="D23:D37" si="5">C23/B23</f>
        <v>6.539282116133173E-2</v>
      </c>
    </row>
    <row r="24" spans="1:13">
      <c r="B24">
        <v>13.780947088967281</v>
      </c>
      <c r="C24">
        <v>1.2759210515290453</v>
      </c>
      <c r="D24" s="289">
        <f t="shared" si="5"/>
        <v>9.2585875505647883E-2</v>
      </c>
    </row>
    <row r="25" spans="1:13">
      <c r="B25">
        <v>13.508057047601593</v>
      </c>
      <c r="C25">
        <v>1.2759210515290453</v>
      </c>
      <c r="D25" s="289">
        <f t="shared" si="5"/>
        <v>9.4456297233034711E-2</v>
      </c>
    </row>
    <row r="26" spans="1:13">
      <c r="B26">
        <v>16.919182564672703</v>
      </c>
      <c r="C26">
        <v>0.9496852250290172</v>
      </c>
      <c r="D26" s="289">
        <f t="shared" si="5"/>
        <v>5.6130680155432711E-2</v>
      </c>
    </row>
    <row r="27" spans="1:13">
      <c r="B27">
        <v>13.644502068284437</v>
      </c>
      <c r="C27">
        <v>0.9496852250290172</v>
      </c>
      <c r="D27" s="289">
        <f t="shared" si="5"/>
        <v>6.9602043392736568E-2</v>
      </c>
    </row>
    <row r="28" spans="1:13">
      <c r="B28">
        <v>11.734271778724613</v>
      </c>
      <c r="C28">
        <v>0.9496852250290172</v>
      </c>
      <c r="D28" s="289">
        <f t="shared" si="5"/>
        <v>8.0932608596205324E-2</v>
      </c>
    </row>
    <row r="29" spans="1:13">
      <c r="B29">
        <v>10.369821571896171</v>
      </c>
      <c r="C29">
        <v>0.9496852250290172</v>
      </c>
      <c r="D29" s="289">
        <f t="shared" si="5"/>
        <v>9.1581636043074441E-2</v>
      </c>
    </row>
    <row r="30" spans="1:13">
      <c r="B30">
        <v>24.287213681546294</v>
      </c>
      <c r="C30">
        <v>1.6505524298199132</v>
      </c>
      <c r="D30" s="289">
        <f t="shared" si="5"/>
        <v>6.7959727758891586E-2</v>
      </c>
    </row>
    <row r="31" spans="1:13">
      <c r="B31">
        <v>31.791689819102739</v>
      </c>
      <c r="C31">
        <v>1.6505524298199132</v>
      </c>
      <c r="D31" s="289">
        <f t="shared" si="5"/>
        <v>5.1917731935977256E-2</v>
      </c>
    </row>
    <row r="32" spans="1:13">
      <c r="B32">
        <v>26.060998950423272</v>
      </c>
      <c r="C32">
        <v>1.6505524298199132</v>
      </c>
      <c r="D32" s="289">
        <f t="shared" si="5"/>
        <v>6.333419655017121E-2</v>
      </c>
    </row>
    <row r="33" spans="2:4">
      <c r="B33">
        <v>20.466753102426654</v>
      </c>
      <c r="C33">
        <v>1.6505524298199132</v>
      </c>
      <c r="D33" s="289">
        <f t="shared" si="5"/>
        <v>8.0645543607218012E-2</v>
      </c>
    </row>
    <row r="34" spans="2:4">
      <c r="B34">
        <v>24.150768660863452</v>
      </c>
      <c r="C34">
        <v>0.49195951835373969</v>
      </c>
      <c r="D34" s="289">
        <f t="shared" si="5"/>
        <v>2.0370346189062079E-2</v>
      </c>
    </row>
    <row r="35" spans="2:4">
      <c r="B35">
        <v>22.922763474717854</v>
      </c>
      <c r="C35">
        <v>0.49195951835373969</v>
      </c>
      <c r="D35" s="289">
        <f t="shared" si="5"/>
        <v>2.146161473490469E-2</v>
      </c>
    </row>
    <row r="36" spans="2:4">
      <c r="B36">
        <v>24.560103722911986</v>
      </c>
      <c r="C36">
        <v>0.49195951835373969</v>
      </c>
      <c r="D36" s="289">
        <f t="shared" si="5"/>
        <v>2.0030840419244376E-2</v>
      </c>
    </row>
    <row r="37" spans="2:4">
      <c r="B37">
        <v>20.739643143792343</v>
      </c>
      <c r="C37">
        <v>0.49195951835373969</v>
      </c>
      <c r="D37" s="289">
        <f t="shared" si="5"/>
        <v>2.3720732075420973E-2</v>
      </c>
    </row>
  </sheetData>
  <mergeCells count="22">
    <mergeCell ref="A13:A16"/>
    <mergeCell ref="H13:H16"/>
    <mergeCell ref="A17:A20"/>
    <mergeCell ref="H17:H20"/>
    <mergeCell ref="E13:E15"/>
    <mergeCell ref="E17:E19"/>
    <mergeCell ref="F13:F16"/>
    <mergeCell ref="F17:F20"/>
    <mergeCell ref="A5:A8"/>
    <mergeCell ref="H5:H8"/>
    <mergeCell ref="A9:A12"/>
    <mergeCell ref="H9:H12"/>
    <mergeCell ref="E5:E7"/>
    <mergeCell ref="E9:E11"/>
    <mergeCell ref="F5:F8"/>
    <mergeCell ref="F9:F12"/>
    <mergeCell ref="A1:E1"/>
    <mergeCell ref="J1:J4"/>
    <mergeCell ref="K1:M2"/>
    <mergeCell ref="N1:P1"/>
    <mergeCell ref="A2:E2"/>
    <mergeCell ref="A3:C3"/>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3"/>
  <sheetViews>
    <sheetView topLeftCell="A76" zoomScaleNormal="100" workbookViewId="0">
      <selection activeCell="A200" sqref="A200:H200"/>
    </sheetView>
  </sheetViews>
  <sheetFormatPr defaultRowHeight="14.25"/>
  <cols>
    <col min="1" max="1025" width="11" customWidth="1"/>
  </cols>
  <sheetData>
    <row r="1" spans="1:3">
      <c r="A1" s="12" t="s">
        <v>235</v>
      </c>
    </row>
    <row r="2" spans="1:3">
      <c r="A2" s="12" t="s">
        <v>13</v>
      </c>
    </row>
    <row r="3" spans="1:3">
      <c r="A3" s="12" t="s">
        <v>14</v>
      </c>
    </row>
    <row r="4" spans="1:3">
      <c r="A4" s="12" t="s">
        <v>15</v>
      </c>
    </row>
    <row r="5" spans="1:3">
      <c r="A5" s="12" t="s">
        <v>16</v>
      </c>
    </row>
    <row r="8" spans="1:3" ht="18">
      <c r="A8" s="13" t="s">
        <v>17</v>
      </c>
    </row>
    <row r="10" spans="1:3" ht="15.75" customHeight="1">
      <c r="A10" s="295" t="s">
        <v>18</v>
      </c>
      <c r="B10" s="295"/>
      <c r="C10" s="295"/>
    </row>
    <row r="11" spans="1:3" ht="15.75" customHeight="1">
      <c r="A11" s="296" t="s">
        <v>19</v>
      </c>
      <c r="B11" s="296"/>
      <c r="C11" s="15" t="s">
        <v>236</v>
      </c>
    </row>
    <row r="12" spans="1:3" ht="15.75" customHeight="1">
      <c r="A12" s="297" t="s">
        <v>21</v>
      </c>
      <c r="B12" s="297"/>
      <c r="C12" s="17"/>
    </row>
    <row r="13" spans="1:3" ht="15.75" customHeight="1">
      <c r="A13" s="298" t="s">
        <v>22</v>
      </c>
      <c r="B13" s="18" t="s">
        <v>23</v>
      </c>
      <c r="C13" s="17" t="s">
        <v>24</v>
      </c>
    </row>
    <row r="14" spans="1:3">
      <c r="A14" s="298"/>
      <c r="B14" s="18" t="s">
        <v>25</v>
      </c>
      <c r="C14" s="19" t="s">
        <v>26</v>
      </c>
    </row>
    <row r="15" spans="1:3">
      <c r="A15" s="298"/>
      <c r="B15" s="18" t="s">
        <v>27</v>
      </c>
      <c r="C15" s="19" t="s">
        <v>26</v>
      </c>
    </row>
    <row r="16" spans="1:3">
      <c r="A16" s="298"/>
      <c r="B16" s="18" t="s">
        <v>28</v>
      </c>
      <c r="C16" s="19" t="s">
        <v>26</v>
      </c>
    </row>
    <row r="17" spans="1:11" ht="24">
      <c r="A17" s="298"/>
      <c r="B17" s="18" t="s">
        <v>29</v>
      </c>
      <c r="C17" s="20">
        <v>16</v>
      </c>
    </row>
    <row r="18" spans="1:11" ht="32.25" customHeight="1">
      <c r="A18" s="298" t="s">
        <v>30</v>
      </c>
      <c r="B18" s="18" t="s">
        <v>31</v>
      </c>
      <c r="C18" s="17" t="s">
        <v>32</v>
      </c>
    </row>
    <row r="19" spans="1:11" ht="72">
      <c r="A19" s="298"/>
      <c r="B19" s="18" t="s">
        <v>33</v>
      </c>
      <c r="C19" s="17" t="s">
        <v>34</v>
      </c>
    </row>
    <row r="20" spans="1:11" ht="338.25" customHeight="1">
      <c r="A20" s="297" t="s">
        <v>35</v>
      </c>
      <c r="B20" s="297"/>
      <c r="C20" s="19" t="s">
        <v>237</v>
      </c>
    </row>
    <row r="21" spans="1:11" ht="15.75" customHeight="1">
      <c r="A21" s="299" t="s">
        <v>37</v>
      </c>
      <c r="B21" s="18" t="s">
        <v>38</v>
      </c>
      <c r="C21" s="21" t="s">
        <v>238</v>
      </c>
    </row>
    <row r="22" spans="1:11">
      <c r="A22" s="299"/>
      <c r="B22" s="22" t="s">
        <v>40</v>
      </c>
      <c r="C22" s="23" t="s">
        <v>138</v>
      </c>
    </row>
    <row r="25" spans="1:11">
      <c r="A25" s="24" t="s">
        <v>42</v>
      </c>
    </row>
    <row r="27" spans="1:11" ht="15.75" customHeight="1">
      <c r="A27" s="295" t="s">
        <v>43</v>
      </c>
      <c r="B27" s="295"/>
      <c r="C27" s="295"/>
      <c r="D27" s="295"/>
      <c r="E27" s="295"/>
      <c r="F27" s="295"/>
      <c r="G27" s="295"/>
      <c r="H27" s="295"/>
      <c r="I27" s="295"/>
      <c r="J27" s="295"/>
      <c r="K27" s="295"/>
    </row>
    <row r="28" spans="1:11">
      <c r="A28" s="25" t="s">
        <v>239</v>
      </c>
    </row>
    <row r="29" spans="1:11" ht="15.75" customHeight="1">
      <c r="A29" s="300"/>
      <c r="B29" s="300"/>
      <c r="C29" s="301" t="s">
        <v>45</v>
      </c>
      <c r="D29" s="302" t="s">
        <v>46</v>
      </c>
      <c r="E29" s="302" t="s">
        <v>47</v>
      </c>
      <c r="F29" s="302" t="s">
        <v>48</v>
      </c>
      <c r="G29" s="303" t="s">
        <v>49</v>
      </c>
      <c r="H29" s="303"/>
      <c r="I29" s="302" t="s">
        <v>50</v>
      </c>
      <c r="J29" s="302" t="s">
        <v>51</v>
      </c>
      <c r="K29" s="304" t="s">
        <v>52</v>
      </c>
    </row>
    <row r="30" spans="1:11">
      <c r="A30" s="300"/>
      <c r="B30" s="300"/>
      <c r="C30" s="301"/>
      <c r="D30" s="302"/>
      <c r="E30" s="302"/>
      <c r="F30" s="302"/>
      <c r="G30" s="30" t="s">
        <v>53</v>
      </c>
      <c r="H30" s="30" t="s">
        <v>54</v>
      </c>
      <c r="I30" s="302"/>
      <c r="J30" s="302"/>
      <c r="K30" s="304"/>
    </row>
    <row r="31" spans="1:11">
      <c r="A31" s="305" t="s">
        <v>240</v>
      </c>
      <c r="B31" s="305"/>
      <c r="C31" s="31">
        <v>4</v>
      </c>
      <c r="D31" s="106">
        <v>7.0780854479225503</v>
      </c>
      <c r="E31" s="118">
        <v>2.0001920139451501</v>
      </c>
      <c r="F31" s="118">
        <v>1.00009600697257</v>
      </c>
      <c r="G31" s="106">
        <v>3.8953336056038399</v>
      </c>
      <c r="H31" s="106">
        <v>10.2608372902413</v>
      </c>
      <c r="I31" s="108">
        <v>4.9120207445824002</v>
      </c>
      <c r="J31" s="108">
        <v>9.7558189788233705</v>
      </c>
      <c r="K31" s="35"/>
    </row>
    <row r="32" spans="1:11">
      <c r="A32" s="306" t="s">
        <v>241</v>
      </c>
      <c r="B32" s="306"/>
      <c r="C32" s="36">
        <v>4</v>
      </c>
      <c r="D32" s="109">
        <v>6.5834722479472401</v>
      </c>
      <c r="E32" s="112">
        <v>1.4196184794460101</v>
      </c>
      <c r="F32" s="110">
        <v>0.70980923972300403</v>
      </c>
      <c r="G32" s="109">
        <v>4.3245424555346403</v>
      </c>
      <c r="H32" s="109">
        <v>8.8424020403598504</v>
      </c>
      <c r="I32" s="111">
        <v>5.1849107859480901</v>
      </c>
      <c r="J32" s="111">
        <v>8.4595912823363495</v>
      </c>
      <c r="K32" s="40"/>
    </row>
    <row r="33" spans="1:11">
      <c r="A33" s="306" t="s">
        <v>242</v>
      </c>
      <c r="B33" s="306"/>
      <c r="C33" s="36">
        <v>4</v>
      </c>
      <c r="D33" s="109">
        <v>12.825831944187399</v>
      </c>
      <c r="E33" s="112">
        <v>2.3560648308883998</v>
      </c>
      <c r="F33" s="112">
        <v>1.1780324154441999</v>
      </c>
      <c r="G33" s="109">
        <v>9.0768070361527098</v>
      </c>
      <c r="H33" s="109">
        <v>16.574856852221998</v>
      </c>
      <c r="I33" s="111">
        <v>10.233376551213301</v>
      </c>
      <c r="J33" s="111">
        <v>15.8958449095514</v>
      </c>
      <c r="K33" s="40"/>
    </row>
    <row r="34" spans="1:11">
      <c r="A34" s="306" t="s">
        <v>243</v>
      </c>
      <c r="B34" s="306"/>
      <c r="C34" s="36">
        <v>4</v>
      </c>
      <c r="D34" s="109">
        <v>11.5466598752857</v>
      </c>
      <c r="E34" s="110">
        <v>0.85822182602191999</v>
      </c>
      <c r="F34" s="110">
        <v>0.42911091301095999</v>
      </c>
      <c r="G34" s="109">
        <v>10.1810374356171</v>
      </c>
      <c r="H34" s="109">
        <v>12.9122823149543</v>
      </c>
      <c r="I34" s="111">
        <v>10.3698215718962</v>
      </c>
      <c r="J34" s="111">
        <v>12.280051861456</v>
      </c>
      <c r="K34" s="40"/>
    </row>
    <row r="35" spans="1:11" ht="15.75" customHeight="1">
      <c r="A35" s="297" t="s">
        <v>59</v>
      </c>
      <c r="B35" s="297"/>
      <c r="C35" s="36">
        <v>16</v>
      </c>
      <c r="D35" s="109">
        <v>9.5085123788357198</v>
      </c>
      <c r="E35" s="112">
        <v>3.2186640016068502</v>
      </c>
      <c r="F35" s="110">
        <v>0.80466600040171299</v>
      </c>
      <c r="G35" s="109">
        <v>7.7934073979520999</v>
      </c>
      <c r="H35" s="109">
        <v>11.223617359719301</v>
      </c>
      <c r="I35" s="111">
        <v>4.9120207445824002</v>
      </c>
      <c r="J35" s="111">
        <v>15.8958449095514</v>
      </c>
      <c r="K35" s="40"/>
    </row>
    <row r="36" spans="1:11" ht="15.75" customHeight="1">
      <c r="A36" s="299" t="s">
        <v>60</v>
      </c>
      <c r="B36" s="18" t="s">
        <v>61</v>
      </c>
      <c r="C36" s="41"/>
      <c r="D36" s="42"/>
      <c r="E36" s="112">
        <v>1.75382944651441</v>
      </c>
      <c r="F36" s="110">
        <v>0.43845736162860199</v>
      </c>
      <c r="G36" s="109">
        <v>8.5531958540572806</v>
      </c>
      <c r="H36" s="109">
        <v>10.4638289036142</v>
      </c>
      <c r="I36" s="42"/>
      <c r="J36" s="42"/>
      <c r="K36" s="40"/>
    </row>
    <row r="37" spans="1:11">
      <c r="A37" s="299"/>
      <c r="B37" s="22" t="s">
        <v>62</v>
      </c>
      <c r="C37" s="43"/>
      <c r="D37" s="44"/>
      <c r="E37" s="44"/>
      <c r="F37" s="125">
        <v>1.5711325307392701</v>
      </c>
      <c r="G37" s="126">
        <v>4.5084674612737103</v>
      </c>
      <c r="H37" s="126">
        <v>14.508557296397701</v>
      </c>
      <c r="I37" s="44"/>
      <c r="J37" s="44"/>
      <c r="K37" s="194">
        <v>9.1048502847235095</v>
      </c>
    </row>
    <row r="39" spans="1:11" ht="15.75" customHeight="1">
      <c r="A39" s="295" t="s">
        <v>63</v>
      </c>
      <c r="B39" s="295"/>
      <c r="C39" s="295"/>
      <c r="D39" s="295"/>
    </row>
    <row r="40" spans="1:11">
      <c r="A40" s="25" t="s">
        <v>239</v>
      </c>
    </row>
    <row r="41" spans="1:11">
      <c r="A41" s="27" t="s">
        <v>64</v>
      </c>
      <c r="B41" s="48" t="s">
        <v>65</v>
      </c>
      <c r="C41" s="48" t="s">
        <v>66</v>
      </c>
      <c r="D41" s="29" t="s">
        <v>67</v>
      </c>
    </row>
    <row r="42" spans="1:11">
      <c r="A42" s="195">
        <v>0.67944657817306198</v>
      </c>
      <c r="B42" s="50">
        <v>3</v>
      </c>
      <c r="C42" s="50">
        <v>12</v>
      </c>
      <c r="D42" s="51">
        <v>0.58128831106305001</v>
      </c>
    </row>
    <row r="44" spans="1:11" ht="15.75" customHeight="1">
      <c r="A44" s="295" t="s">
        <v>68</v>
      </c>
      <c r="B44" s="295"/>
      <c r="C44" s="295"/>
      <c r="D44" s="295"/>
      <c r="E44" s="295"/>
      <c r="F44" s="295"/>
    </row>
    <row r="45" spans="1:11">
      <c r="A45" s="25" t="s">
        <v>239</v>
      </c>
    </row>
    <row r="46" spans="1:11">
      <c r="A46" s="26"/>
      <c r="B46" s="52" t="s">
        <v>69</v>
      </c>
      <c r="C46" s="48" t="s">
        <v>70</v>
      </c>
      <c r="D46" s="28" t="s">
        <v>71</v>
      </c>
      <c r="E46" s="48" t="s">
        <v>72</v>
      </c>
      <c r="F46" s="29" t="s">
        <v>67</v>
      </c>
    </row>
    <row r="47" spans="1:11">
      <c r="A47" s="14" t="s">
        <v>73</v>
      </c>
      <c r="B47" s="66">
        <v>118.48595659906501</v>
      </c>
      <c r="C47" s="54">
        <v>3</v>
      </c>
      <c r="D47" s="56">
        <v>39.495318866355099</v>
      </c>
      <c r="E47" s="56">
        <v>12.8401740117268</v>
      </c>
      <c r="F47" s="57">
        <v>4.6992724053690601E-4</v>
      </c>
    </row>
    <row r="48" spans="1:11">
      <c r="A48" s="16" t="s">
        <v>74</v>
      </c>
      <c r="B48" s="116">
        <v>36.911012729532402</v>
      </c>
      <c r="C48" s="59">
        <v>12</v>
      </c>
      <c r="D48" s="83">
        <v>3.0759177274610399</v>
      </c>
      <c r="E48" s="42"/>
      <c r="F48" s="40"/>
    </row>
    <row r="49" spans="1:8">
      <c r="A49" s="61" t="s">
        <v>59</v>
      </c>
      <c r="B49" s="68">
        <v>155.396969328598</v>
      </c>
      <c r="C49" s="63">
        <v>15</v>
      </c>
      <c r="D49" s="44"/>
      <c r="E49" s="44"/>
      <c r="F49" s="64"/>
    </row>
    <row r="51" spans="1:8" ht="15.75" customHeight="1">
      <c r="A51" s="295" t="s">
        <v>75</v>
      </c>
      <c r="B51" s="295"/>
      <c r="C51" s="295"/>
      <c r="D51" s="295"/>
      <c r="E51" s="295"/>
    </row>
    <row r="52" spans="1:8">
      <c r="A52" s="25" t="s">
        <v>239</v>
      </c>
    </row>
    <row r="53" spans="1:8">
      <c r="A53" s="26"/>
      <c r="B53" s="52" t="s">
        <v>76</v>
      </c>
      <c r="C53" s="48" t="s">
        <v>65</v>
      </c>
      <c r="D53" s="48" t="s">
        <v>66</v>
      </c>
      <c r="E53" s="29" t="s">
        <v>67</v>
      </c>
    </row>
    <row r="54" spans="1:8">
      <c r="A54" s="65" t="s">
        <v>77</v>
      </c>
      <c r="B54" s="66">
        <v>13.824504412350301</v>
      </c>
      <c r="C54" s="54">
        <v>3</v>
      </c>
      <c r="D54" s="56">
        <v>6.2015437248298904</v>
      </c>
      <c r="E54" s="57">
        <v>3.7715628087008602E-3</v>
      </c>
    </row>
    <row r="55" spans="1:8" ht="22.5">
      <c r="A55" s="67" t="s">
        <v>78</v>
      </c>
      <c r="B55" s="68">
        <v>12.8401740117268</v>
      </c>
      <c r="C55" s="63">
        <v>3</v>
      </c>
      <c r="D55" s="69">
        <v>8.8312681464677603</v>
      </c>
      <c r="E55" s="70">
        <v>1.4223600367118199E-3</v>
      </c>
    </row>
    <row r="56" spans="1:8" ht="15.75" customHeight="1">
      <c r="A56" s="307" t="s">
        <v>79</v>
      </c>
      <c r="B56" s="307"/>
      <c r="C56" s="307"/>
      <c r="D56" s="307"/>
      <c r="E56" s="307"/>
    </row>
    <row r="59" spans="1:8" ht="18">
      <c r="A59" s="13" t="s">
        <v>80</v>
      </c>
    </row>
    <row r="61" spans="1:8" ht="15.75" customHeight="1">
      <c r="A61" s="295" t="s">
        <v>81</v>
      </c>
      <c r="B61" s="295"/>
      <c r="C61" s="295"/>
      <c r="D61" s="295"/>
      <c r="E61" s="295"/>
      <c r="F61" s="295"/>
      <c r="G61" s="295"/>
      <c r="H61" s="295"/>
    </row>
    <row r="62" spans="1:8">
      <c r="A62" s="25" t="s">
        <v>82</v>
      </c>
      <c r="B62" s="25" t="s">
        <v>239</v>
      </c>
    </row>
    <row r="63" spans="1:8" ht="15.75" customHeight="1">
      <c r="A63" s="308" t="s">
        <v>244</v>
      </c>
      <c r="B63" s="308"/>
      <c r="C63" s="308"/>
      <c r="D63" s="309" t="s">
        <v>84</v>
      </c>
      <c r="E63" s="302" t="s">
        <v>48</v>
      </c>
      <c r="F63" s="302" t="s">
        <v>67</v>
      </c>
      <c r="G63" s="310" t="s">
        <v>85</v>
      </c>
      <c r="H63" s="310"/>
    </row>
    <row r="64" spans="1:8">
      <c r="A64" s="308"/>
      <c r="B64" s="308"/>
      <c r="C64" s="308"/>
      <c r="D64" s="309"/>
      <c r="E64" s="302"/>
      <c r="F64" s="302"/>
      <c r="G64" s="30" t="s">
        <v>53</v>
      </c>
      <c r="H64" s="72" t="s">
        <v>54</v>
      </c>
    </row>
    <row r="65" spans="1:8" ht="15.75" customHeight="1">
      <c r="A65" s="311" t="s">
        <v>86</v>
      </c>
      <c r="B65" s="312" t="s">
        <v>240</v>
      </c>
      <c r="C65" s="73" t="s">
        <v>241</v>
      </c>
      <c r="D65" s="117">
        <v>0.494613199975309</v>
      </c>
      <c r="E65" s="118">
        <v>1.2401446946749899</v>
      </c>
      <c r="F65" s="55">
        <v>0.97753660249944796</v>
      </c>
      <c r="G65" s="106">
        <v>-3.18725377490366</v>
      </c>
      <c r="H65" s="119">
        <v>4.1764801748542801</v>
      </c>
    </row>
    <row r="66" spans="1:8">
      <c r="A66" s="311"/>
      <c r="B66" s="312"/>
      <c r="C66" s="76" t="s">
        <v>242</v>
      </c>
      <c r="D66" s="80" t="s">
        <v>245</v>
      </c>
      <c r="E66" s="112">
        <v>1.2401446946749899</v>
      </c>
      <c r="F66" s="60">
        <v>2.78800559203896E-3</v>
      </c>
      <c r="G66" s="109">
        <v>-9.4296134711437904</v>
      </c>
      <c r="H66" s="121">
        <v>-2.0658795213858601</v>
      </c>
    </row>
    <row r="67" spans="1:8">
      <c r="A67" s="311"/>
      <c r="B67" s="312"/>
      <c r="C67" s="76" t="s">
        <v>243</v>
      </c>
      <c r="D67" s="80" t="s">
        <v>246</v>
      </c>
      <c r="E67" s="112">
        <v>1.2401446946749899</v>
      </c>
      <c r="F67" s="60">
        <v>1.6516811111555899E-2</v>
      </c>
      <c r="G67" s="109">
        <v>-8.1504414022421194</v>
      </c>
      <c r="H67" s="123">
        <v>-0.78670745248418295</v>
      </c>
    </row>
    <row r="68" spans="1:8">
      <c r="A68" s="311"/>
      <c r="B68" s="313" t="s">
        <v>241</v>
      </c>
      <c r="C68" s="76" t="s">
        <v>240</v>
      </c>
      <c r="D68" s="120">
        <v>-0.494613199975309</v>
      </c>
      <c r="E68" s="112">
        <v>1.2401446946749899</v>
      </c>
      <c r="F68" s="60">
        <v>0.97753660249944796</v>
      </c>
      <c r="G68" s="109">
        <v>-4.1764801748542801</v>
      </c>
      <c r="H68" s="121">
        <v>3.18725377490366</v>
      </c>
    </row>
    <row r="69" spans="1:8">
      <c r="A69" s="311"/>
      <c r="B69" s="313"/>
      <c r="C69" s="76" t="s">
        <v>242</v>
      </c>
      <c r="D69" s="80" t="s">
        <v>247</v>
      </c>
      <c r="E69" s="112">
        <v>1.2401446946749899</v>
      </c>
      <c r="F69" s="60">
        <v>1.4383106716737699E-3</v>
      </c>
      <c r="G69" s="109">
        <v>-9.9242266711191007</v>
      </c>
      <c r="H69" s="121">
        <v>-2.5604927213611699</v>
      </c>
    </row>
    <row r="70" spans="1:8">
      <c r="A70" s="311"/>
      <c r="B70" s="313"/>
      <c r="C70" s="76" t="s">
        <v>243</v>
      </c>
      <c r="D70" s="80" t="s">
        <v>248</v>
      </c>
      <c r="E70" s="112">
        <v>1.2401446946749899</v>
      </c>
      <c r="F70" s="60">
        <v>8.2314448765351492E-3</v>
      </c>
      <c r="G70" s="109">
        <v>-8.6450546022174208</v>
      </c>
      <c r="H70" s="121">
        <v>-1.28132065245949</v>
      </c>
    </row>
    <row r="71" spans="1:8">
      <c r="A71" s="311"/>
      <c r="B71" s="313" t="s">
        <v>242</v>
      </c>
      <c r="C71" s="76" t="s">
        <v>240</v>
      </c>
      <c r="D71" s="80" t="s">
        <v>249</v>
      </c>
      <c r="E71" s="112">
        <v>1.2401446946749899</v>
      </c>
      <c r="F71" s="60">
        <v>2.78800559203896E-3</v>
      </c>
      <c r="G71" s="109">
        <v>2.0658795213858601</v>
      </c>
      <c r="H71" s="121">
        <v>9.4296134711437904</v>
      </c>
    </row>
    <row r="72" spans="1:8">
      <c r="A72" s="311"/>
      <c r="B72" s="313"/>
      <c r="C72" s="76" t="s">
        <v>241</v>
      </c>
      <c r="D72" s="80" t="s">
        <v>250</v>
      </c>
      <c r="E72" s="112">
        <v>1.2401446946749899</v>
      </c>
      <c r="F72" s="60">
        <v>1.4383106716737699E-3</v>
      </c>
      <c r="G72" s="109">
        <v>2.5604927213611699</v>
      </c>
      <c r="H72" s="121">
        <v>9.9242266711191007</v>
      </c>
    </row>
    <row r="73" spans="1:8">
      <c r="A73" s="311"/>
      <c r="B73" s="313"/>
      <c r="C73" s="76" t="s">
        <v>243</v>
      </c>
      <c r="D73" s="122">
        <v>1.2791720689016699</v>
      </c>
      <c r="E73" s="112">
        <v>1.2401446946749899</v>
      </c>
      <c r="F73" s="60">
        <v>0.73495349139352595</v>
      </c>
      <c r="G73" s="109">
        <v>-2.40269490597729</v>
      </c>
      <c r="H73" s="121">
        <v>4.96103904378064</v>
      </c>
    </row>
    <row r="74" spans="1:8">
      <c r="A74" s="311"/>
      <c r="B74" s="313" t="s">
        <v>243</v>
      </c>
      <c r="C74" s="76" t="s">
        <v>240</v>
      </c>
      <c r="D74" s="80" t="s">
        <v>251</v>
      </c>
      <c r="E74" s="112">
        <v>1.2401446946749899</v>
      </c>
      <c r="F74" s="60">
        <v>1.6516811111555899E-2</v>
      </c>
      <c r="G74" s="113">
        <v>0.78670745248418295</v>
      </c>
      <c r="H74" s="121">
        <v>8.1504414022421194</v>
      </c>
    </row>
    <row r="75" spans="1:8">
      <c r="A75" s="311"/>
      <c r="B75" s="313"/>
      <c r="C75" s="76" t="s">
        <v>241</v>
      </c>
      <c r="D75" s="80" t="s">
        <v>252</v>
      </c>
      <c r="E75" s="112">
        <v>1.2401446946749899</v>
      </c>
      <c r="F75" s="60">
        <v>8.2314448765351492E-3</v>
      </c>
      <c r="G75" s="109">
        <v>1.28132065245949</v>
      </c>
      <c r="H75" s="121">
        <v>8.6450546022174208</v>
      </c>
    </row>
    <row r="76" spans="1:8">
      <c r="A76" s="311"/>
      <c r="B76" s="313"/>
      <c r="C76" s="76" t="s">
        <v>242</v>
      </c>
      <c r="D76" s="122">
        <v>-1.2791720689016699</v>
      </c>
      <c r="E76" s="112">
        <v>1.2401446946749899</v>
      </c>
      <c r="F76" s="60">
        <v>0.73495349139352595</v>
      </c>
      <c r="G76" s="109">
        <v>-4.96103904378064</v>
      </c>
      <c r="H76" s="121">
        <v>2.40269490597729</v>
      </c>
    </row>
    <row r="77" spans="1:8" ht="15.75" customHeight="1">
      <c r="A77" s="314" t="s">
        <v>89</v>
      </c>
      <c r="B77" s="313" t="s">
        <v>240</v>
      </c>
      <c r="C77" s="76" t="s">
        <v>241</v>
      </c>
      <c r="D77" s="120">
        <v>0.494613199975309</v>
      </c>
      <c r="E77" s="112">
        <v>1.2401446946749899</v>
      </c>
      <c r="F77" s="60">
        <v>0.98312341091463396</v>
      </c>
      <c r="G77" s="109">
        <v>-3.5183395238492299</v>
      </c>
      <c r="H77" s="121">
        <v>4.5075659237998504</v>
      </c>
    </row>
    <row r="78" spans="1:8">
      <c r="A78" s="314"/>
      <c r="B78" s="313"/>
      <c r="C78" s="76" t="s">
        <v>242</v>
      </c>
      <c r="D78" s="80" t="s">
        <v>245</v>
      </c>
      <c r="E78" s="112">
        <v>1.2401446946749899</v>
      </c>
      <c r="F78" s="60">
        <v>5.1719382865132403E-3</v>
      </c>
      <c r="G78" s="109">
        <v>-9.7606992200893608</v>
      </c>
      <c r="H78" s="121">
        <v>-1.73479377244028</v>
      </c>
    </row>
    <row r="79" spans="1:8">
      <c r="A79" s="314"/>
      <c r="B79" s="313"/>
      <c r="C79" s="76" t="s">
        <v>243</v>
      </c>
      <c r="D79" s="80" t="s">
        <v>246</v>
      </c>
      <c r="E79" s="112">
        <v>1.2401446946749899</v>
      </c>
      <c r="F79" s="60">
        <v>2.7586269299042499E-2</v>
      </c>
      <c r="G79" s="109">
        <v>-8.4815271511876897</v>
      </c>
      <c r="H79" s="123">
        <v>-0.45562170353860698</v>
      </c>
    </row>
    <row r="80" spans="1:8">
      <c r="A80" s="314"/>
      <c r="B80" s="313" t="s">
        <v>241</v>
      </c>
      <c r="C80" s="76" t="s">
        <v>240</v>
      </c>
      <c r="D80" s="120">
        <v>-0.494613199975309</v>
      </c>
      <c r="E80" s="112">
        <v>1.2401446946749899</v>
      </c>
      <c r="F80" s="60">
        <v>0.98312341091463396</v>
      </c>
      <c r="G80" s="109">
        <v>-4.5075659237998504</v>
      </c>
      <c r="H80" s="121">
        <v>3.5183395238492299</v>
      </c>
    </row>
    <row r="81" spans="1:8">
      <c r="A81" s="314"/>
      <c r="B81" s="313"/>
      <c r="C81" s="76" t="s">
        <v>242</v>
      </c>
      <c r="D81" s="80" t="s">
        <v>247</v>
      </c>
      <c r="E81" s="112">
        <v>1.2401446946749899</v>
      </c>
      <c r="F81" s="60">
        <v>2.7503080682486202E-3</v>
      </c>
      <c r="G81" s="109">
        <v>-10.255312420064699</v>
      </c>
      <c r="H81" s="121">
        <v>-2.2294069724155898</v>
      </c>
    </row>
    <row r="82" spans="1:8">
      <c r="A82" s="314"/>
      <c r="B82" s="313"/>
      <c r="C82" s="76" t="s">
        <v>243</v>
      </c>
      <c r="D82" s="80" t="s">
        <v>248</v>
      </c>
      <c r="E82" s="112">
        <v>1.2401446946749899</v>
      </c>
      <c r="F82" s="60">
        <v>1.43920770879475E-2</v>
      </c>
      <c r="G82" s="109">
        <v>-8.976140351163</v>
      </c>
      <c r="H82" s="123">
        <v>-0.95023490351391604</v>
      </c>
    </row>
    <row r="83" spans="1:8">
      <c r="A83" s="314"/>
      <c r="B83" s="313" t="s">
        <v>242</v>
      </c>
      <c r="C83" s="76" t="s">
        <v>240</v>
      </c>
      <c r="D83" s="80" t="s">
        <v>249</v>
      </c>
      <c r="E83" s="112">
        <v>1.2401446946749899</v>
      </c>
      <c r="F83" s="60">
        <v>5.1719382865132403E-3</v>
      </c>
      <c r="G83" s="109">
        <v>1.73479377244028</v>
      </c>
      <c r="H83" s="121">
        <v>9.7606992200893608</v>
      </c>
    </row>
    <row r="84" spans="1:8">
      <c r="A84" s="314"/>
      <c r="B84" s="313"/>
      <c r="C84" s="76" t="s">
        <v>241</v>
      </c>
      <c r="D84" s="80" t="s">
        <v>250</v>
      </c>
      <c r="E84" s="112">
        <v>1.2401446946749899</v>
      </c>
      <c r="F84" s="60">
        <v>2.7503080682486202E-3</v>
      </c>
      <c r="G84" s="109">
        <v>2.2294069724155898</v>
      </c>
      <c r="H84" s="121">
        <v>10.255312420064699</v>
      </c>
    </row>
    <row r="85" spans="1:8">
      <c r="A85" s="314"/>
      <c r="B85" s="313"/>
      <c r="C85" s="76" t="s">
        <v>243</v>
      </c>
      <c r="D85" s="122">
        <v>1.2791720689016699</v>
      </c>
      <c r="E85" s="112">
        <v>1.2401446946749899</v>
      </c>
      <c r="F85" s="60">
        <v>0.78670404407678396</v>
      </c>
      <c r="G85" s="109">
        <v>-2.73378065492287</v>
      </c>
      <c r="H85" s="121">
        <v>5.2921247927262201</v>
      </c>
    </row>
    <row r="86" spans="1:8">
      <c r="A86" s="314"/>
      <c r="B86" s="313" t="s">
        <v>243</v>
      </c>
      <c r="C86" s="76" t="s">
        <v>240</v>
      </c>
      <c r="D86" s="80" t="s">
        <v>251</v>
      </c>
      <c r="E86" s="112">
        <v>1.2401446946749899</v>
      </c>
      <c r="F86" s="60">
        <v>2.7586269299042499E-2</v>
      </c>
      <c r="G86" s="113">
        <v>0.45562170353860698</v>
      </c>
      <c r="H86" s="121">
        <v>8.4815271511876897</v>
      </c>
    </row>
    <row r="87" spans="1:8">
      <c r="A87" s="314"/>
      <c r="B87" s="313"/>
      <c r="C87" s="76" t="s">
        <v>241</v>
      </c>
      <c r="D87" s="80" t="s">
        <v>252</v>
      </c>
      <c r="E87" s="112">
        <v>1.2401446946749899</v>
      </c>
      <c r="F87" s="60">
        <v>1.43920770879475E-2</v>
      </c>
      <c r="G87" s="113">
        <v>0.95023490351391604</v>
      </c>
      <c r="H87" s="121">
        <v>8.976140351163</v>
      </c>
    </row>
    <row r="88" spans="1:8">
      <c r="A88" s="314"/>
      <c r="B88" s="313"/>
      <c r="C88" s="76" t="s">
        <v>242</v>
      </c>
      <c r="D88" s="122">
        <v>-1.2791720689016699</v>
      </c>
      <c r="E88" s="112">
        <v>1.2401446946749899</v>
      </c>
      <c r="F88" s="60">
        <v>0.78670404407678396</v>
      </c>
      <c r="G88" s="109">
        <v>-5.2921247927262201</v>
      </c>
      <c r="H88" s="121">
        <v>2.73378065492287</v>
      </c>
    </row>
    <row r="89" spans="1:8" ht="15.75" customHeight="1">
      <c r="A89" s="314" t="s">
        <v>90</v>
      </c>
      <c r="B89" s="313" t="s">
        <v>240</v>
      </c>
      <c r="C89" s="76" t="s">
        <v>241</v>
      </c>
      <c r="D89" s="120">
        <v>0.494613199975309</v>
      </c>
      <c r="E89" s="112">
        <v>1.2401446946749899</v>
      </c>
      <c r="F89" s="60">
        <v>0.69702075306349098</v>
      </c>
      <c r="G89" s="109">
        <v>-2.2074299714263002</v>
      </c>
      <c r="H89" s="121">
        <v>3.1966563713769198</v>
      </c>
    </row>
    <row r="90" spans="1:8">
      <c r="A90" s="314"/>
      <c r="B90" s="313"/>
      <c r="C90" s="76" t="s">
        <v>242</v>
      </c>
      <c r="D90" s="82" t="s">
        <v>245</v>
      </c>
      <c r="E90" s="112">
        <v>1.2401446946749899</v>
      </c>
      <c r="F90" s="60">
        <v>5.7537808506454404E-4</v>
      </c>
      <c r="G90" s="109">
        <v>-8.4497896676664297</v>
      </c>
      <c r="H90" s="121">
        <v>-3.0457033248632102</v>
      </c>
    </row>
    <row r="91" spans="1:8">
      <c r="A91" s="314"/>
      <c r="B91" s="313"/>
      <c r="C91" s="76" t="s">
        <v>243</v>
      </c>
      <c r="D91" s="82" t="s">
        <v>246</v>
      </c>
      <c r="E91" s="112">
        <v>1.2401446946749899</v>
      </c>
      <c r="F91" s="60">
        <v>3.6241055984683099E-3</v>
      </c>
      <c r="G91" s="109">
        <v>-7.1706175987647596</v>
      </c>
      <c r="H91" s="121">
        <v>-1.76653125596154</v>
      </c>
    </row>
    <row r="92" spans="1:8">
      <c r="A92" s="314"/>
      <c r="B92" s="313" t="s">
        <v>241</v>
      </c>
      <c r="C92" s="76" t="s">
        <v>240</v>
      </c>
      <c r="D92" s="196">
        <v>-0.494613199975309</v>
      </c>
      <c r="E92" s="112">
        <v>1.2401446946749899</v>
      </c>
      <c r="F92" s="60">
        <v>0.69702075306349098</v>
      </c>
      <c r="G92" s="109">
        <v>-3.1966563713769198</v>
      </c>
      <c r="H92" s="121">
        <v>2.2074299714263002</v>
      </c>
    </row>
    <row r="93" spans="1:8">
      <c r="A93" s="314"/>
      <c r="B93" s="313"/>
      <c r="C93" s="76" t="s">
        <v>242</v>
      </c>
      <c r="D93" s="82" t="s">
        <v>247</v>
      </c>
      <c r="E93" s="112">
        <v>1.2401446946749899</v>
      </c>
      <c r="F93" s="60">
        <v>2.92424935478008E-4</v>
      </c>
      <c r="G93" s="109">
        <v>-8.94440286764174</v>
      </c>
      <c r="H93" s="121">
        <v>-3.54031652483852</v>
      </c>
    </row>
    <row r="94" spans="1:8">
      <c r="A94" s="314"/>
      <c r="B94" s="313"/>
      <c r="C94" s="76" t="s">
        <v>243</v>
      </c>
      <c r="D94" s="82" t="s">
        <v>248</v>
      </c>
      <c r="E94" s="112">
        <v>1.2401446946749899</v>
      </c>
      <c r="F94" s="60">
        <v>1.7550407241292E-3</v>
      </c>
      <c r="G94" s="109">
        <v>-7.6652307987400699</v>
      </c>
      <c r="H94" s="121">
        <v>-2.2611444559368499</v>
      </c>
    </row>
    <row r="95" spans="1:8">
      <c r="A95" s="314"/>
      <c r="B95" s="313" t="s">
        <v>242</v>
      </c>
      <c r="C95" s="76" t="s">
        <v>240</v>
      </c>
      <c r="D95" s="82" t="s">
        <v>249</v>
      </c>
      <c r="E95" s="112">
        <v>1.2401446946749899</v>
      </c>
      <c r="F95" s="60">
        <v>5.7537808506454404E-4</v>
      </c>
      <c r="G95" s="109">
        <v>3.0457033248632102</v>
      </c>
      <c r="H95" s="121">
        <v>8.4497896676664297</v>
      </c>
    </row>
    <row r="96" spans="1:8">
      <c r="A96" s="314"/>
      <c r="B96" s="313"/>
      <c r="C96" s="76" t="s">
        <v>241</v>
      </c>
      <c r="D96" s="82" t="s">
        <v>250</v>
      </c>
      <c r="E96" s="112">
        <v>1.2401446946749899</v>
      </c>
      <c r="F96" s="60">
        <v>2.92424935478008E-4</v>
      </c>
      <c r="G96" s="109">
        <v>3.54031652483852</v>
      </c>
      <c r="H96" s="121">
        <v>8.94440286764174</v>
      </c>
    </row>
    <row r="97" spans="1:9">
      <c r="A97" s="314"/>
      <c r="B97" s="313"/>
      <c r="C97" s="76" t="s">
        <v>243</v>
      </c>
      <c r="D97" s="122">
        <v>1.2791720689016699</v>
      </c>
      <c r="E97" s="112">
        <v>1.2401446946749899</v>
      </c>
      <c r="F97" s="60">
        <v>0.32266205680676202</v>
      </c>
      <c r="G97" s="109">
        <v>-1.4228711024999401</v>
      </c>
      <c r="H97" s="121">
        <v>3.9812152403032801</v>
      </c>
    </row>
    <row r="98" spans="1:9">
      <c r="A98" s="314"/>
      <c r="B98" s="313" t="s">
        <v>243</v>
      </c>
      <c r="C98" s="76" t="s">
        <v>240</v>
      </c>
      <c r="D98" s="82" t="s">
        <v>251</v>
      </c>
      <c r="E98" s="112">
        <v>1.2401446946749899</v>
      </c>
      <c r="F98" s="60">
        <v>3.6241055984683099E-3</v>
      </c>
      <c r="G98" s="109">
        <v>1.76653125596154</v>
      </c>
      <c r="H98" s="121">
        <v>7.1706175987647596</v>
      </c>
      <c r="I98" s="82"/>
    </row>
    <row r="99" spans="1:9">
      <c r="A99" s="314"/>
      <c r="B99" s="313"/>
      <c r="C99" s="76" t="s">
        <v>241</v>
      </c>
      <c r="D99" s="82" t="s">
        <v>252</v>
      </c>
      <c r="E99" s="112">
        <v>1.2401446946749899</v>
      </c>
      <c r="F99" s="60">
        <v>1.7550407241292E-3</v>
      </c>
      <c r="G99" s="109">
        <v>2.2611444559368499</v>
      </c>
      <c r="H99" s="121">
        <v>7.6652307987400699</v>
      </c>
    </row>
    <row r="100" spans="1:9">
      <c r="A100" s="314"/>
      <c r="B100" s="313"/>
      <c r="C100" s="76" t="s">
        <v>242</v>
      </c>
      <c r="D100" s="122">
        <v>-1.2791720689016699</v>
      </c>
      <c r="E100" s="112">
        <v>1.2401446946749899</v>
      </c>
      <c r="F100" s="60">
        <v>0.32266205680676202</v>
      </c>
      <c r="G100" s="109">
        <v>-3.9812152403032801</v>
      </c>
      <c r="H100" s="121">
        <v>1.4228711024999401</v>
      </c>
    </row>
    <row r="101" spans="1:9" ht="15.75" customHeight="1">
      <c r="A101" s="314" t="s">
        <v>93</v>
      </c>
      <c r="B101" s="313" t="s">
        <v>240</v>
      </c>
      <c r="C101" s="76" t="s">
        <v>241</v>
      </c>
      <c r="D101" s="120">
        <v>0.494613199975309</v>
      </c>
      <c r="E101" s="112">
        <v>1.2401446946749899</v>
      </c>
      <c r="F101" s="83">
        <v>1</v>
      </c>
      <c r="G101" s="109">
        <v>-3.4151678032321402</v>
      </c>
      <c r="H101" s="121">
        <v>4.4043942031827603</v>
      </c>
    </row>
    <row r="102" spans="1:9">
      <c r="A102" s="314"/>
      <c r="B102" s="313"/>
      <c r="C102" s="76" t="s">
        <v>242</v>
      </c>
      <c r="D102" s="197" t="s">
        <v>245</v>
      </c>
      <c r="E102" s="112">
        <v>1.2401446946749899</v>
      </c>
      <c r="F102" s="60">
        <v>3.4522685103872699E-3</v>
      </c>
      <c r="G102" s="109">
        <v>-9.6575274994722804</v>
      </c>
      <c r="H102" s="121">
        <v>-1.8379654930573699</v>
      </c>
    </row>
    <row r="103" spans="1:9">
      <c r="A103" s="314"/>
      <c r="B103" s="313"/>
      <c r="C103" s="76" t="s">
        <v>243</v>
      </c>
      <c r="D103" s="197" t="s">
        <v>246</v>
      </c>
      <c r="E103" s="112">
        <v>1.2401446946749899</v>
      </c>
      <c r="F103" s="60">
        <v>2.17446335908099E-2</v>
      </c>
      <c r="G103" s="109">
        <v>-8.3783554305706005</v>
      </c>
      <c r="H103" s="123">
        <v>-0.558793424155695</v>
      </c>
    </row>
    <row r="104" spans="1:9">
      <c r="A104" s="314"/>
      <c r="B104" s="313" t="s">
        <v>241</v>
      </c>
      <c r="C104" s="76" t="s">
        <v>240</v>
      </c>
      <c r="D104" s="197">
        <v>-0.494613199975309</v>
      </c>
      <c r="E104" s="112">
        <v>1.2401446946749899</v>
      </c>
      <c r="F104" s="83">
        <v>1</v>
      </c>
      <c r="G104" s="109">
        <v>-4.4043942031827603</v>
      </c>
      <c r="H104" s="121">
        <v>3.4151678032321402</v>
      </c>
    </row>
    <row r="105" spans="1:9">
      <c r="A105" s="314"/>
      <c r="B105" s="313"/>
      <c r="C105" s="76" t="s">
        <v>242</v>
      </c>
      <c r="D105" s="197" t="s">
        <v>247</v>
      </c>
      <c r="E105" s="112">
        <v>1.2401446946749899</v>
      </c>
      <c r="F105" s="60">
        <v>1.7545496128680499E-3</v>
      </c>
      <c r="G105" s="109">
        <v>-10.1521406994476</v>
      </c>
      <c r="H105" s="121">
        <v>-2.33257869303268</v>
      </c>
    </row>
    <row r="106" spans="1:9">
      <c r="A106" s="314"/>
      <c r="B106" s="313"/>
      <c r="C106" s="76" t="s">
        <v>243</v>
      </c>
      <c r="D106" s="197" t="s">
        <v>248</v>
      </c>
      <c r="E106" s="112">
        <v>1.2401446946749899</v>
      </c>
      <c r="F106" s="60">
        <v>1.0530244344775201E-2</v>
      </c>
      <c r="G106" s="109">
        <v>-8.8729686305459108</v>
      </c>
      <c r="H106" s="121">
        <v>-1.0534066241310001</v>
      </c>
    </row>
    <row r="107" spans="1:9">
      <c r="A107" s="314"/>
      <c r="B107" s="313" t="s">
        <v>242</v>
      </c>
      <c r="C107" s="76" t="s">
        <v>240</v>
      </c>
      <c r="D107" s="197" t="s">
        <v>249</v>
      </c>
      <c r="E107" s="112">
        <v>1.2401446946749899</v>
      </c>
      <c r="F107" s="60">
        <v>3.4522685103872699E-3</v>
      </c>
      <c r="G107" s="109">
        <v>1.8379654930573699</v>
      </c>
      <c r="H107" s="121">
        <v>9.6575274994722804</v>
      </c>
    </row>
    <row r="108" spans="1:9">
      <c r="A108" s="314"/>
      <c r="B108" s="313"/>
      <c r="C108" s="76" t="s">
        <v>241</v>
      </c>
      <c r="D108" s="197" t="s">
        <v>250</v>
      </c>
      <c r="E108" s="112">
        <v>1.2401446946749899</v>
      </c>
      <c r="F108" s="60">
        <v>1.7545496128680499E-3</v>
      </c>
      <c r="G108" s="109">
        <v>2.33257869303268</v>
      </c>
      <c r="H108" s="121">
        <v>10.1521406994476</v>
      </c>
    </row>
    <row r="109" spans="1:9">
      <c r="A109" s="314"/>
      <c r="B109" s="313"/>
      <c r="C109" s="76" t="s">
        <v>243</v>
      </c>
      <c r="D109" s="122">
        <v>1.2791720689016699</v>
      </c>
      <c r="E109" s="112">
        <v>1.2401446946749899</v>
      </c>
      <c r="F109" s="83">
        <v>1</v>
      </c>
      <c r="G109" s="109">
        <v>-2.6306089343057799</v>
      </c>
      <c r="H109" s="121">
        <v>5.1889530721091299</v>
      </c>
    </row>
    <row r="110" spans="1:9">
      <c r="A110" s="314"/>
      <c r="B110" s="313" t="s">
        <v>243</v>
      </c>
      <c r="C110" s="76" t="s">
        <v>240</v>
      </c>
      <c r="D110" s="80" t="s">
        <v>251</v>
      </c>
      <c r="E110" s="112">
        <v>1.2401446946749899</v>
      </c>
      <c r="F110" s="60">
        <v>2.17446335908099E-2</v>
      </c>
      <c r="G110" s="113">
        <v>0.558793424155695</v>
      </c>
      <c r="H110" s="121">
        <v>8.3783554305706005</v>
      </c>
    </row>
    <row r="111" spans="1:9">
      <c r="A111" s="314"/>
      <c r="B111" s="313"/>
      <c r="C111" s="76" t="s">
        <v>241</v>
      </c>
      <c r="D111" s="80" t="s">
        <v>252</v>
      </c>
      <c r="E111" s="112">
        <v>1.2401446946749899</v>
      </c>
      <c r="F111" s="60">
        <v>1.0530244344775201E-2</v>
      </c>
      <c r="G111" s="109">
        <v>1.0534066241310001</v>
      </c>
      <c r="H111" s="121">
        <v>8.8729686305459108</v>
      </c>
    </row>
    <row r="112" spans="1:9">
      <c r="A112" s="314"/>
      <c r="B112" s="313"/>
      <c r="C112" s="76" t="s">
        <v>242</v>
      </c>
      <c r="D112" s="122">
        <v>-1.2791720689016699</v>
      </c>
      <c r="E112" s="112">
        <v>1.2401446946749899</v>
      </c>
      <c r="F112" s="83">
        <v>1</v>
      </c>
      <c r="G112" s="109">
        <v>-5.1889530721091299</v>
      </c>
      <c r="H112" s="121">
        <v>2.6306089343057799</v>
      </c>
    </row>
    <row r="113" spans="1:8" ht="15.75" customHeight="1">
      <c r="A113" s="314" t="s">
        <v>94</v>
      </c>
      <c r="B113" s="313" t="s">
        <v>240</v>
      </c>
      <c r="C113" s="76" t="s">
        <v>241</v>
      </c>
      <c r="D113" s="120">
        <v>0.494613199975309</v>
      </c>
      <c r="E113" s="112">
        <v>1.2401446946749899</v>
      </c>
      <c r="F113" s="60">
        <v>0.99922646977003304</v>
      </c>
      <c r="G113" s="109">
        <v>-3.4009666897937101</v>
      </c>
      <c r="H113" s="121">
        <v>4.3901930897443302</v>
      </c>
    </row>
    <row r="114" spans="1:8">
      <c r="A114" s="314"/>
      <c r="B114" s="313"/>
      <c r="C114" s="76" t="s">
        <v>242</v>
      </c>
      <c r="D114" s="80" t="s">
        <v>245</v>
      </c>
      <c r="E114" s="112">
        <v>1.2401446946749899</v>
      </c>
      <c r="F114" s="60">
        <v>3.4473064193249999E-3</v>
      </c>
      <c r="G114" s="109">
        <v>-9.6433263860338396</v>
      </c>
      <c r="H114" s="121">
        <v>-1.85216660649581</v>
      </c>
    </row>
    <row r="115" spans="1:8">
      <c r="A115" s="314"/>
      <c r="B115" s="313"/>
      <c r="C115" s="76" t="s">
        <v>243</v>
      </c>
      <c r="D115" s="80" t="s">
        <v>246</v>
      </c>
      <c r="E115" s="112">
        <v>1.2401446946749899</v>
      </c>
      <c r="F115" s="60">
        <v>2.15485708764473E-2</v>
      </c>
      <c r="G115" s="109">
        <v>-8.3641543171321704</v>
      </c>
      <c r="H115" s="123">
        <v>-0.57299453759413299</v>
      </c>
    </row>
    <row r="116" spans="1:8">
      <c r="A116" s="314"/>
      <c r="B116" s="313" t="s">
        <v>241</v>
      </c>
      <c r="C116" s="76" t="s">
        <v>240</v>
      </c>
      <c r="D116" s="120">
        <v>-0.494613199975309</v>
      </c>
      <c r="E116" s="112">
        <v>1.2401446946749899</v>
      </c>
      <c r="F116" s="60">
        <v>0.99922646977003304</v>
      </c>
      <c r="G116" s="109">
        <v>-4.3901930897443302</v>
      </c>
      <c r="H116" s="121">
        <v>3.4009666897937101</v>
      </c>
    </row>
    <row r="117" spans="1:8">
      <c r="A117" s="314"/>
      <c r="B117" s="313"/>
      <c r="C117" s="76" t="s">
        <v>242</v>
      </c>
      <c r="D117" s="80" t="s">
        <v>247</v>
      </c>
      <c r="E117" s="112">
        <v>1.2401446946749899</v>
      </c>
      <c r="F117" s="60">
        <v>1.7532674277344099E-3</v>
      </c>
      <c r="G117" s="109">
        <v>-10.1379395860091</v>
      </c>
      <c r="H117" s="121">
        <v>-2.3467798064711101</v>
      </c>
    </row>
    <row r="118" spans="1:8">
      <c r="A118" s="314"/>
      <c r="B118" s="313"/>
      <c r="C118" s="76" t="s">
        <v>243</v>
      </c>
      <c r="D118" s="80" t="s">
        <v>248</v>
      </c>
      <c r="E118" s="112">
        <v>1.2401446946749899</v>
      </c>
      <c r="F118" s="60">
        <v>1.0484149799816401E-2</v>
      </c>
      <c r="G118" s="109">
        <v>-8.8587675171074807</v>
      </c>
      <c r="H118" s="121">
        <v>-1.0676077375694399</v>
      </c>
    </row>
    <row r="119" spans="1:8">
      <c r="A119" s="314"/>
      <c r="B119" s="313" t="s">
        <v>242</v>
      </c>
      <c r="C119" s="76" t="s">
        <v>240</v>
      </c>
      <c r="D119" s="80" t="s">
        <v>249</v>
      </c>
      <c r="E119" s="112">
        <v>1.2401446946749899</v>
      </c>
      <c r="F119" s="60">
        <v>3.4473064193249999E-3</v>
      </c>
      <c r="G119" s="109">
        <v>1.85216660649581</v>
      </c>
      <c r="H119" s="121">
        <v>9.6433263860338396</v>
      </c>
    </row>
    <row r="120" spans="1:8">
      <c r="A120" s="314"/>
      <c r="B120" s="313"/>
      <c r="C120" s="76" t="s">
        <v>241</v>
      </c>
      <c r="D120" s="80" t="s">
        <v>250</v>
      </c>
      <c r="E120" s="112">
        <v>1.2401446946749899</v>
      </c>
      <c r="F120" s="60">
        <v>1.7532674277344099E-3</v>
      </c>
      <c r="G120" s="109">
        <v>2.3467798064711101</v>
      </c>
      <c r="H120" s="121">
        <v>10.1379395860091</v>
      </c>
    </row>
    <row r="121" spans="1:8">
      <c r="A121" s="314"/>
      <c r="B121" s="313"/>
      <c r="C121" s="76" t="s">
        <v>243</v>
      </c>
      <c r="D121" s="122">
        <v>1.2791720689016699</v>
      </c>
      <c r="E121" s="112">
        <v>1.2401446946749899</v>
      </c>
      <c r="F121" s="60">
        <v>0.90343217989575397</v>
      </c>
      <c r="G121" s="109">
        <v>-2.61640782086734</v>
      </c>
      <c r="H121" s="121">
        <v>5.17475195867069</v>
      </c>
    </row>
    <row r="122" spans="1:8">
      <c r="A122" s="314"/>
      <c r="B122" s="313" t="s">
        <v>243</v>
      </c>
      <c r="C122" s="76" t="s">
        <v>240</v>
      </c>
      <c r="D122" s="80" t="s">
        <v>251</v>
      </c>
      <c r="E122" s="112">
        <v>1.2401446946749899</v>
      </c>
      <c r="F122" s="60">
        <v>2.15485708764473E-2</v>
      </c>
      <c r="G122" s="113">
        <v>0.57299453759413299</v>
      </c>
      <c r="H122" s="121">
        <v>8.3641543171321704</v>
      </c>
    </row>
    <row r="123" spans="1:8">
      <c r="A123" s="314"/>
      <c r="B123" s="313"/>
      <c r="C123" s="76" t="s">
        <v>241</v>
      </c>
      <c r="D123" s="80" t="s">
        <v>252</v>
      </c>
      <c r="E123" s="112">
        <v>1.2401446946749899</v>
      </c>
      <c r="F123" s="60">
        <v>1.0484149799816401E-2</v>
      </c>
      <c r="G123" s="109">
        <v>1.0676077375694399</v>
      </c>
      <c r="H123" s="121">
        <v>8.8587675171074807</v>
      </c>
    </row>
    <row r="124" spans="1:8">
      <c r="A124" s="314"/>
      <c r="B124" s="313"/>
      <c r="C124" s="76" t="s">
        <v>242</v>
      </c>
      <c r="D124" s="122">
        <v>-1.2791720689016699</v>
      </c>
      <c r="E124" s="112">
        <v>1.2401446946749899</v>
      </c>
      <c r="F124" s="60">
        <v>0.90343217989575397</v>
      </c>
      <c r="G124" s="109">
        <v>-5.17475195867069</v>
      </c>
      <c r="H124" s="121">
        <v>2.61640782086734</v>
      </c>
    </row>
    <row r="125" spans="1:8" ht="15.75" customHeight="1">
      <c r="A125" s="314" t="s">
        <v>95</v>
      </c>
      <c r="B125" s="313" t="s">
        <v>240</v>
      </c>
      <c r="C125" s="76" t="s">
        <v>241</v>
      </c>
      <c r="D125" s="120">
        <v>0.494613199975309</v>
      </c>
      <c r="E125" s="112">
        <v>1.2401446946749899</v>
      </c>
      <c r="F125" s="60">
        <v>0.99871845133831505</v>
      </c>
      <c r="G125" s="109">
        <v>-3.34301476365262</v>
      </c>
      <c r="H125" s="121">
        <v>4.3322411636032401</v>
      </c>
    </row>
    <row r="126" spans="1:8">
      <c r="A126" s="314"/>
      <c r="B126" s="313"/>
      <c r="C126" s="76" t="s">
        <v>242</v>
      </c>
      <c r="D126" s="80" t="s">
        <v>245</v>
      </c>
      <c r="E126" s="112">
        <v>1.2401446946749899</v>
      </c>
      <c r="F126" s="60">
        <v>3.2866543244439699E-3</v>
      </c>
      <c r="G126" s="109">
        <v>-9.5853744598927495</v>
      </c>
      <c r="H126" s="121">
        <v>-1.9101185326368899</v>
      </c>
    </row>
    <row r="127" spans="1:8">
      <c r="A127" s="314"/>
      <c r="B127" s="313"/>
      <c r="C127" s="76" t="s">
        <v>243</v>
      </c>
      <c r="D127" s="80" t="s">
        <v>246</v>
      </c>
      <c r="E127" s="112">
        <v>1.2401446946749899</v>
      </c>
      <c r="F127" s="60">
        <v>2.0099955323981501E-2</v>
      </c>
      <c r="G127" s="109">
        <v>-8.3062023909910803</v>
      </c>
      <c r="H127" s="123">
        <v>-0.63094646373522201</v>
      </c>
    </row>
    <row r="128" spans="1:8">
      <c r="A128" s="314"/>
      <c r="B128" s="313" t="s">
        <v>241</v>
      </c>
      <c r="C128" s="76" t="s">
        <v>240</v>
      </c>
      <c r="D128" s="120">
        <v>-0.494613199975309</v>
      </c>
      <c r="E128" s="112">
        <v>1.2401446946749899</v>
      </c>
      <c r="F128" s="60">
        <v>0.99871845133831505</v>
      </c>
      <c r="G128" s="109">
        <v>-4.3322411636032401</v>
      </c>
      <c r="H128" s="121">
        <v>3.34301476365262</v>
      </c>
    </row>
    <row r="129" spans="1:8">
      <c r="A129" s="314"/>
      <c r="B129" s="313"/>
      <c r="C129" s="76" t="s">
        <v>242</v>
      </c>
      <c r="D129" s="80" t="s">
        <v>247</v>
      </c>
      <c r="E129" s="112">
        <v>1.2401446946749899</v>
      </c>
      <c r="F129" s="60">
        <v>1.68072367089911E-3</v>
      </c>
      <c r="G129" s="109">
        <v>-10.079987659868101</v>
      </c>
      <c r="H129" s="121">
        <v>-2.4047317326122002</v>
      </c>
    </row>
    <row r="130" spans="1:8">
      <c r="A130" s="314"/>
      <c r="B130" s="313"/>
      <c r="C130" s="76" t="s">
        <v>243</v>
      </c>
      <c r="D130" s="80" t="s">
        <v>248</v>
      </c>
      <c r="E130" s="112">
        <v>1.2401446946749899</v>
      </c>
      <c r="F130" s="60">
        <v>9.8773855125154908E-3</v>
      </c>
      <c r="G130" s="109">
        <v>-8.8008155909663905</v>
      </c>
      <c r="H130" s="121">
        <v>-1.1255596637105301</v>
      </c>
    </row>
    <row r="131" spans="1:8">
      <c r="A131" s="314"/>
      <c r="B131" s="313" t="s">
        <v>242</v>
      </c>
      <c r="C131" s="76" t="s">
        <v>240</v>
      </c>
      <c r="D131" s="80" t="s">
        <v>249</v>
      </c>
      <c r="E131" s="112">
        <v>1.2401446946749899</v>
      </c>
      <c r="F131" s="60">
        <v>3.2866543244439699E-3</v>
      </c>
      <c r="G131" s="109">
        <v>1.9101185326368899</v>
      </c>
      <c r="H131" s="121">
        <v>9.5853744598927495</v>
      </c>
    </row>
    <row r="132" spans="1:8">
      <c r="A132" s="314"/>
      <c r="B132" s="313"/>
      <c r="C132" s="76" t="s">
        <v>241</v>
      </c>
      <c r="D132" s="80" t="s">
        <v>250</v>
      </c>
      <c r="E132" s="112">
        <v>1.2401446946749899</v>
      </c>
      <c r="F132" s="60">
        <v>1.68072367089911E-3</v>
      </c>
      <c r="G132" s="109">
        <v>2.4047317326122002</v>
      </c>
      <c r="H132" s="121">
        <v>10.079987659868101</v>
      </c>
    </row>
    <row r="133" spans="1:8">
      <c r="A133" s="314"/>
      <c r="B133" s="313"/>
      <c r="C133" s="76" t="s">
        <v>243</v>
      </c>
      <c r="D133" s="122">
        <v>1.2791720689016699</v>
      </c>
      <c r="E133" s="112">
        <v>1.2401446946749899</v>
      </c>
      <c r="F133" s="60">
        <v>0.87305140295009498</v>
      </c>
      <c r="G133" s="109">
        <v>-2.5584558947262601</v>
      </c>
      <c r="H133" s="121">
        <v>5.1168000325295999</v>
      </c>
    </row>
    <row r="134" spans="1:8">
      <c r="A134" s="314"/>
      <c r="B134" s="313" t="s">
        <v>243</v>
      </c>
      <c r="C134" s="76" t="s">
        <v>240</v>
      </c>
      <c r="D134" s="80" t="s">
        <v>251</v>
      </c>
      <c r="E134" s="112">
        <v>1.2401446946749899</v>
      </c>
      <c r="F134" s="60">
        <v>2.0099955323981501E-2</v>
      </c>
      <c r="G134" s="113">
        <v>0.63094646373522201</v>
      </c>
      <c r="H134" s="121">
        <v>8.3062023909910803</v>
      </c>
    </row>
    <row r="135" spans="1:8">
      <c r="A135" s="314"/>
      <c r="B135" s="313"/>
      <c r="C135" s="76" t="s">
        <v>241</v>
      </c>
      <c r="D135" s="80" t="s">
        <v>252</v>
      </c>
      <c r="E135" s="112">
        <v>1.2401446946749899</v>
      </c>
      <c r="F135" s="60">
        <v>9.8773855125154908E-3</v>
      </c>
      <c r="G135" s="109">
        <v>1.1255596637105301</v>
      </c>
      <c r="H135" s="121">
        <v>8.8008155909663905</v>
      </c>
    </row>
    <row r="136" spans="1:8">
      <c r="A136" s="314"/>
      <c r="B136" s="313"/>
      <c r="C136" s="76" t="s">
        <v>242</v>
      </c>
      <c r="D136" s="122">
        <v>-1.2791720689016699</v>
      </c>
      <c r="E136" s="112">
        <v>1.2401446946749899</v>
      </c>
      <c r="F136" s="60">
        <v>0.87305140295009498</v>
      </c>
      <c r="G136" s="109">
        <v>-5.1168000325295999</v>
      </c>
      <c r="H136" s="121">
        <v>2.5584558947262601</v>
      </c>
    </row>
    <row r="137" spans="1:8" ht="15.75" customHeight="1">
      <c r="A137" s="314" t="s">
        <v>96</v>
      </c>
      <c r="B137" s="313" t="s">
        <v>240</v>
      </c>
      <c r="C137" s="76" t="s">
        <v>241</v>
      </c>
      <c r="D137" s="120">
        <v>0.494613199975309</v>
      </c>
      <c r="E137" s="112">
        <v>1.2401446946749899</v>
      </c>
      <c r="F137" s="60">
        <v>0.99871845133831505</v>
      </c>
      <c r="G137" s="109">
        <v>-3.34301476365262</v>
      </c>
      <c r="H137" s="121">
        <v>4.3322411636032401</v>
      </c>
    </row>
    <row r="138" spans="1:8">
      <c r="A138" s="314"/>
      <c r="B138" s="313"/>
      <c r="C138" s="76" t="s">
        <v>242</v>
      </c>
      <c r="D138" s="80" t="s">
        <v>245</v>
      </c>
      <c r="E138" s="112">
        <v>1.2401446946749899</v>
      </c>
      <c r="F138" s="60">
        <v>3.2866543244439699E-3</v>
      </c>
      <c r="G138" s="109">
        <v>-9.5853744598927495</v>
      </c>
      <c r="H138" s="121">
        <v>-1.9101185326368899</v>
      </c>
    </row>
    <row r="139" spans="1:8">
      <c r="A139" s="314"/>
      <c r="B139" s="313"/>
      <c r="C139" s="76" t="s">
        <v>243</v>
      </c>
      <c r="D139" s="80" t="s">
        <v>246</v>
      </c>
      <c r="E139" s="112">
        <v>1.2401446946749899</v>
      </c>
      <c r="F139" s="60">
        <v>2.0099955323981501E-2</v>
      </c>
      <c r="G139" s="109">
        <v>-8.3062023909910803</v>
      </c>
      <c r="H139" s="123">
        <v>-0.63094646373522201</v>
      </c>
    </row>
    <row r="140" spans="1:8">
      <c r="A140" s="314"/>
      <c r="B140" s="313" t="s">
        <v>241</v>
      </c>
      <c r="C140" s="76" t="s">
        <v>240</v>
      </c>
      <c r="D140" s="120">
        <v>-0.494613199975309</v>
      </c>
      <c r="E140" s="112">
        <v>1.2401446946749899</v>
      </c>
      <c r="F140" s="60">
        <v>0.99871845133831505</v>
      </c>
      <c r="G140" s="109">
        <v>-4.3322411636032401</v>
      </c>
      <c r="H140" s="121">
        <v>3.34301476365262</v>
      </c>
    </row>
    <row r="141" spans="1:8">
      <c r="A141" s="314"/>
      <c r="B141" s="313"/>
      <c r="C141" s="76" t="s">
        <v>242</v>
      </c>
      <c r="D141" s="80" t="s">
        <v>247</v>
      </c>
      <c r="E141" s="112">
        <v>1.2401446946749899</v>
      </c>
      <c r="F141" s="60">
        <v>1.68072367089911E-3</v>
      </c>
      <c r="G141" s="109">
        <v>-10.079987659868101</v>
      </c>
      <c r="H141" s="121">
        <v>-2.4047317326122002</v>
      </c>
    </row>
    <row r="142" spans="1:8">
      <c r="A142" s="314"/>
      <c r="B142" s="313"/>
      <c r="C142" s="76" t="s">
        <v>243</v>
      </c>
      <c r="D142" s="80" t="s">
        <v>248</v>
      </c>
      <c r="E142" s="112">
        <v>1.2401446946749899</v>
      </c>
      <c r="F142" s="60">
        <v>9.8773855125154908E-3</v>
      </c>
      <c r="G142" s="109">
        <v>-8.8008155909663905</v>
      </c>
      <c r="H142" s="121">
        <v>-1.1255596637105301</v>
      </c>
    </row>
    <row r="143" spans="1:8">
      <c r="A143" s="314"/>
      <c r="B143" s="313" t="s">
        <v>242</v>
      </c>
      <c r="C143" s="76" t="s">
        <v>240</v>
      </c>
      <c r="D143" s="80" t="s">
        <v>249</v>
      </c>
      <c r="E143" s="112">
        <v>1.2401446946749899</v>
      </c>
      <c r="F143" s="60">
        <v>3.2866543244439699E-3</v>
      </c>
      <c r="G143" s="109">
        <v>1.9101185326368899</v>
      </c>
      <c r="H143" s="121">
        <v>9.5853744598927495</v>
      </c>
    </row>
    <row r="144" spans="1:8">
      <c r="A144" s="314"/>
      <c r="B144" s="313"/>
      <c r="C144" s="76" t="s">
        <v>241</v>
      </c>
      <c r="D144" s="80" t="s">
        <v>250</v>
      </c>
      <c r="E144" s="112">
        <v>1.2401446946749899</v>
      </c>
      <c r="F144" s="60">
        <v>1.68072367089911E-3</v>
      </c>
      <c r="G144" s="109">
        <v>2.4047317326122002</v>
      </c>
      <c r="H144" s="121">
        <v>10.079987659868101</v>
      </c>
    </row>
    <row r="145" spans="1:8">
      <c r="A145" s="314"/>
      <c r="B145" s="313"/>
      <c r="C145" s="76" t="s">
        <v>243</v>
      </c>
      <c r="D145" s="122">
        <v>1.2791720689016699</v>
      </c>
      <c r="E145" s="112">
        <v>1.2401446946749899</v>
      </c>
      <c r="F145" s="60">
        <v>0.87305140295009498</v>
      </c>
      <c r="G145" s="109">
        <v>-2.5584558947262601</v>
      </c>
      <c r="H145" s="121">
        <v>5.1168000325295999</v>
      </c>
    </row>
    <row r="146" spans="1:8">
      <c r="A146" s="314"/>
      <c r="B146" s="313" t="s">
        <v>243</v>
      </c>
      <c r="C146" s="76" t="s">
        <v>240</v>
      </c>
      <c r="D146" s="80" t="s">
        <v>251</v>
      </c>
      <c r="E146" s="112">
        <v>1.2401446946749899</v>
      </c>
      <c r="F146" s="60">
        <v>2.0099955323981501E-2</v>
      </c>
      <c r="G146" s="113">
        <v>0.63094646373522201</v>
      </c>
      <c r="H146" s="121">
        <v>8.3062023909910803</v>
      </c>
    </row>
    <row r="147" spans="1:8">
      <c r="A147" s="314"/>
      <c r="B147" s="313"/>
      <c r="C147" s="76" t="s">
        <v>241</v>
      </c>
      <c r="D147" s="80" t="s">
        <v>252</v>
      </c>
      <c r="E147" s="112">
        <v>1.2401446946749899</v>
      </c>
      <c r="F147" s="60">
        <v>9.8773855125154908E-3</v>
      </c>
      <c r="G147" s="109">
        <v>1.1255596637105301</v>
      </c>
      <c r="H147" s="121">
        <v>8.8008155909663905</v>
      </c>
    </row>
    <row r="148" spans="1:8">
      <c r="A148" s="314"/>
      <c r="B148" s="313"/>
      <c r="C148" s="76" t="s">
        <v>242</v>
      </c>
      <c r="D148" s="122">
        <v>-1.2791720689016699</v>
      </c>
      <c r="E148" s="112">
        <v>1.2401446946749899</v>
      </c>
      <c r="F148" s="60">
        <v>0.87305140295009498</v>
      </c>
      <c r="G148" s="109">
        <v>-5.1168000325295999</v>
      </c>
      <c r="H148" s="121">
        <v>2.5584558947262601</v>
      </c>
    </row>
    <row r="149" spans="1:8" ht="15.75" customHeight="1">
      <c r="A149" s="314" t="s">
        <v>97</v>
      </c>
      <c r="B149" s="313" t="s">
        <v>240</v>
      </c>
      <c r="C149" s="76" t="s">
        <v>241</v>
      </c>
      <c r="D149" s="120">
        <v>0.494613199975309</v>
      </c>
      <c r="E149" s="112">
        <v>1.22638541248607</v>
      </c>
      <c r="F149" s="60">
        <v>0.99930205372439895</v>
      </c>
      <c r="G149" s="109">
        <v>-4.4488046849836396</v>
      </c>
      <c r="H149" s="121">
        <v>5.4380310849342601</v>
      </c>
    </row>
    <row r="150" spans="1:8">
      <c r="A150" s="314"/>
      <c r="B150" s="313"/>
      <c r="C150" s="76" t="s">
        <v>242</v>
      </c>
      <c r="D150" s="122">
        <v>-5.7477464962648197</v>
      </c>
      <c r="E150" s="112">
        <v>1.5453000986862699</v>
      </c>
      <c r="F150" s="60">
        <v>6.0424316077937697E-2</v>
      </c>
      <c r="G150" s="109">
        <v>-11.7566445777789</v>
      </c>
      <c r="H150" s="123">
        <v>0.26115158524926602</v>
      </c>
    </row>
    <row r="151" spans="1:8">
      <c r="A151" s="314"/>
      <c r="B151" s="313"/>
      <c r="C151" s="76" t="s">
        <v>243</v>
      </c>
      <c r="D151" s="122">
        <v>-4.4685744273631496</v>
      </c>
      <c r="E151" s="112">
        <v>1.0882684406099401</v>
      </c>
      <c r="F151" s="60">
        <v>8.26529478711929E-2</v>
      </c>
      <c r="G151" s="109">
        <v>-9.6534021829383594</v>
      </c>
      <c r="H151" s="123">
        <v>0.716253328212058</v>
      </c>
    </row>
    <row r="152" spans="1:8">
      <c r="A152" s="314"/>
      <c r="B152" s="313" t="s">
        <v>241</v>
      </c>
      <c r="C152" s="76" t="s">
        <v>240</v>
      </c>
      <c r="D152" s="120">
        <v>-0.494613199975309</v>
      </c>
      <c r="E152" s="112">
        <v>1.22638541248607</v>
      </c>
      <c r="F152" s="60">
        <v>0.99930205372439895</v>
      </c>
      <c r="G152" s="109">
        <v>-5.4380310849342601</v>
      </c>
      <c r="H152" s="121">
        <v>4.4488046849836396</v>
      </c>
    </row>
    <row r="153" spans="1:8">
      <c r="A153" s="314"/>
      <c r="B153" s="313"/>
      <c r="C153" s="76" t="s">
        <v>242</v>
      </c>
      <c r="D153" s="80" t="s">
        <v>247</v>
      </c>
      <c r="E153" s="112">
        <v>1.37535069296287</v>
      </c>
      <c r="F153" s="60">
        <v>3.7837199612455498E-2</v>
      </c>
      <c r="G153" s="109">
        <v>-12.062803445364899</v>
      </c>
      <c r="H153" s="123">
        <v>-0.42191594711533897</v>
      </c>
    </row>
    <row r="154" spans="1:8">
      <c r="A154" s="314"/>
      <c r="B154" s="313"/>
      <c r="C154" s="76" t="s">
        <v>243</v>
      </c>
      <c r="D154" s="80" t="s">
        <v>248</v>
      </c>
      <c r="E154" s="110">
        <v>0.82943675615519297</v>
      </c>
      <c r="F154" s="60">
        <v>1.1675393969081699E-2</v>
      </c>
      <c r="G154" s="109">
        <v>-8.4695119176697293</v>
      </c>
      <c r="H154" s="121">
        <v>-1.45686333700718</v>
      </c>
    </row>
    <row r="155" spans="1:8">
      <c r="A155" s="314"/>
      <c r="B155" s="313" t="s">
        <v>242</v>
      </c>
      <c r="C155" s="76" t="s">
        <v>240</v>
      </c>
      <c r="D155" s="122">
        <v>5.7477464962648197</v>
      </c>
      <c r="E155" s="112">
        <v>1.5453000986862699</v>
      </c>
      <c r="F155" s="60">
        <v>6.0424316077937697E-2</v>
      </c>
      <c r="G155" s="113">
        <v>-0.26115158524926602</v>
      </c>
      <c r="H155" s="121">
        <v>11.7566445777789</v>
      </c>
    </row>
    <row r="156" spans="1:8">
      <c r="A156" s="314"/>
      <c r="B156" s="313"/>
      <c r="C156" s="76" t="s">
        <v>241</v>
      </c>
      <c r="D156" s="80" t="s">
        <v>250</v>
      </c>
      <c r="E156" s="112">
        <v>1.37535069296287</v>
      </c>
      <c r="F156" s="60">
        <v>3.7837199612455498E-2</v>
      </c>
      <c r="G156" s="113">
        <v>0.42191594711533897</v>
      </c>
      <c r="H156" s="121">
        <v>12.062803445364899</v>
      </c>
    </row>
    <row r="157" spans="1:8">
      <c r="A157" s="314"/>
      <c r="B157" s="313"/>
      <c r="C157" s="76" t="s">
        <v>243</v>
      </c>
      <c r="D157" s="122">
        <v>1.2791720689016699</v>
      </c>
      <c r="E157" s="112">
        <v>1.25375298504227</v>
      </c>
      <c r="F157" s="60">
        <v>0.936491154203408</v>
      </c>
      <c r="G157" s="109">
        <v>-5.0218314326323199</v>
      </c>
      <c r="H157" s="121">
        <v>7.5801755704356601</v>
      </c>
    </row>
    <row r="158" spans="1:8">
      <c r="A158" s="314"/>
      <c r="B158" s="313" t="s">
        <v>243</v>
      </c>
      <c r="C158" s="76" t="s">
        <v>240</v>
      </c>
      <c r="D158" s="122">
        <v>4.4685744273631496</v>
      </c>
      <c r="E158" s="112">
        <v>1.0882684406099401</v>
      </c>
      <c r="F158" s="60">
        <v>8.26529478711929E-2</v>
      </c>
      <c r="G158" s="113">
        <v>-0.716253328212058</v>
      </c>
      <c r="H158" s="121">
        <v>9.6534021829383594</v>
      </c>
    </row>
    <row r="159" spans="1:8">
      <c r="A159" s="314"/>
      <c r="B159" s="313"/>
      <c r="C159" s="76" t="s">
        <v>241</v>
      </c>
      <c r="D159" s="80" t="s">
        <v>252</v>
      </c>
      <c r="E159" s="110">
        <v>0.82943675615519297</v>
      </c>
      <c r="F159" s="60">
        <v>1.1675393969081699E-2</v>
      </c>
      <c r="G159" s="109">
        <v>1.45686333700718</v>
      </c>
      <c r="H159" s="121">
        <v>8.4695119176697293</v>
      </c>
    </row>
    <row r="160" spans="1:8">
      <c r="A160" s="314"/>
      <c r="B160" s="313"/>
      <c r="C160" s="76" t="s">
        <v>242</v>
      </c>
      <c r="D160" s="122">
        <v>-1.2791720689016699</v>
      </c>
      <c r="E160" s="112">
        <v>1.25375298504227</v>
      </c>
      <c r="F160" s="60">
        <v>0.936491154203408</v>
      </c>
      <c r="G160" s="109">
        <v>-7.5801755704356601</v>
      </c>
      <c r="H160" s="121">
        <v>5.0218314326323199</v>
      </c>
    </row>
    <row r="161" spans="1:8" ht="15.75" customHeight="1">
      <c r="A161" s="314" t="s">
        <v>98</v>
      </c>
      <c r="B161" s="313" t="s">
        <v>240</v>
      </c>
      <c r="C161" s="76" t="s">
        <v>241</v>
      </c>
      <c r="D161" s="120">
        <v>0.494613199975309</v>
      </c>
      <c r="E161" s="112">
        <v>1.22638541248607</v>
      </c>
      <c r="F161" s="60">
        <v>0.99808882904207297</v>
      </c>
      <c r="G161" s="109">
        <v>-4.1717397614891798</v>
      </c>
      <c r="H161" s="121">
        <v>5.1609661614398004</v>
      </c>
    </row>
    <row r="162" spans="1:8">
      <c r="A162" s="314"/>
      <c r="B162" s="313"/>
      <c r="C162" s="76" t="s">
        <v>242</v>
      </c>
      <c r="D162" s="80" t="s">
        <v>245</v>
      </c>
      <c r="E162" s="112">
        <v>1.5453000986862699</v>
      </c>
      <c r="F162" s="60">
        <v>4.8804402740613498E-2</v>
      </c>
      <c r="G162" s="109">
        <v>-11.4619575032985</v>
      </c>
      <c r="H162" s="123">
        <v>-3.3535489231108599E-2</v>
      </c>
    </row>
    <row r="163" spans="1:8">
      <c r="A163" s="314"/>
      <c r="B163" s="313"/>
      <c r="C163" s="76" t="s">
        <v>243</v>
      </c>
      <c r="D163" s="122">
        <v>-4.4685744273631496</v>
      </c>
      <c r="E163" s="112">
        <v>1.0882684406099401</v>
      </c>
      <c r="F163" s="60">
        <v>5.9459719474390299E-2</v>
      </c>
      <c r="G163" s="109">
        <v>-9.1775755028388701</v>
      </c>
      <c r="H163" s="123">
        <v>0.240426648112567</v>
      </c>
    </row>
    <row r="164" spans="1:8">
      <c r="A164" s="314"/>
      <c r="B164" s="313" t="s">
        <v>241</v>
      </c>
      <c r="C164" s="76" t="s">
        <v>240</v>
      </c>
      <c r="D164" s="120">
        <v>-0.494613199975309</v>
      </c>
      <c r="E164" s="112">
        <v>1.22638541248607</v>
      </c>
      <c r="F164" s="60">
        <v>0.99808882904207297</v>
      </c>
      <c r="G164" s="109">
        <v>-5.1609661614398004</v>
      </c>
      <c r="H164" s="121">
        <v>4.1717397614891798</v>
      </c>
    </row>
    <row r="165" spans="1:8">
      <c r="A165" s="314"/>
      <c r="B165" s="313"/>
      <c r="C165" s="76" t="s">
        <v>242</v>
      </c>
      <c r="D165" s="80" t="s">
        <v>247</v>
      </c>
      <c r="E165" s="112">
        <v>1.37535069296287</v>
      </c>
      <c r="F165" s="60">
        <v>2.9257733163705502E-2</v>
      </c>
      <c r="G165" s="109">
        <v>-11.6788819487182</v>
      </c>
      <c r="H165" s="123">
        <v>-0.80583744376209099</v>
      </c>
    </row>
    <row r="166" spans="1:8">
      <c r="A166" s="314"/>
      <c r="B166" s="313"/>
      <c r="C166" s="76" t="s">
        <v>243</v>
      </c>
      <c r="D166" s="80" t="s">
        <v>248</v>
      </c>
      <c r="E166" s="110">
        <v>0.82943675615519297</v>
      </c>
      <c r="F166" s="60">
        <v>9.1591056971777E-3</v>
      </c>
      <c r="G166" s="109">
        <v>-8.2390282683192204</v>
      </c>
      <c r="H166" s="121">
        <v>-1.6873469863577</v>
      </c>
    </row>
    <row r="167" spans="1:8">
      <c r="A167" s="314"/>
      <c r="B167" s="313" t="s">
        <v>242</v>
      </c>
      <c r="C167" s="76" t="s">
        <v>240</v>
      </c>
      <c r="D167" s="80" t="s">
        <v>249</v>
      </c>
      <c r="E167" s="112">
        <v>1.5453000986862699</v>
      </c>
      <c r="F167" s="60">
        <v>4.8804402740613498E-2</v>
      </c>
      <c r="G167" s="113">
        <v>3.3535489231108599E-2</v>
      </c>
      <c r="H167" s="121">
        <v>11.4619575032985</v>
      </c>
    </row>
    <row r="168" spans="1:8">
      <c r="A168" s="314"/>
      <c r="B168" s="313"/>
      <c r="C168" s="76" t="s">
        <v>241</v>
      </c>
      <c r="D168" s="80" t="s">
        <v>250</v>
      </c>
      <c r="E168" s="112">
        <v>1.37535069296287</v>
      </c>
      <c r="F168" s="60">
        <v>2.9257733163705502E-2</v>
      </c>
      <c r="G168" s="113">
        <v>0.80583744376209099</v>
      </c>
      <c r="H168" s="121">
        <v>11.6788819487182</v>
      </c>
    </row>
    <row r="169" spans="1:8">
      <c r="A169" s="314"/>
      <c r="B169" s="313"/>
      <c r="C169" s="76" t="s">
        <v>243</v>
      </c>
      <c r="D169" s="122">
        <v>1.2791720689016699</v>
      </c>
      <c r="E169" s="112">
        <v>1.25375298504227</v>
      </c>
      <c r="F169" s="60">
        <v>0.86315891051179405</v>
      </c>
      <c r="G169" s="109">
        <v>-4.3663892371560102</v>
      </c>
      <c r="H169" s="121">
        <v>6.9247333749593603</v>
      </c>
    </row>
    <row r="170" spans="1:8">
      <c r="A170" s="314"/>
      <c r="B170" s="313" t="s">
        <v>243</v>
      </c>
      <c r="C170" s="76" t="s">
        <v>240</v>
      </c>
      <c r="D170" s="122">
        <v>4.4685744273631496</v>
      </c>
      <c r="E170" s="112">
        <v>1.0882684406099401</v>
      </c>
      <c r="F170" s="60">
        <v>5.9459719474390299E-2</v>
      </c>
      <c r="G170" s="113">
        <v>-0.240426648112567</v>
      </c>
      <c r="H170" s="121">
        <v>9.1775755028388701</v>
      </c>
    </row>
    <row r="171" spans="1:8">
      <c r="A171" s="314"/>
      <c r="B171" s="313"/>
      <c r="C171" s="76" t="s">
        <v>241</v>
      </c>
      <c r="D171" s="80" t="s">
        <v>252</v>
      </c>
      <c r="E171" s="110">
        <v>0.82943675615519297</v>
      </c>
      <c r="F171" s="60">
        <v>9.1591056971777E-3</v>
      </c>
      <c r="G171" s="109">
        <v>1.6873469863577</v>
      </c>
      <c r="H171" s="121">
        <v>8.2390282683192204</v>
      </c>
    </row>
    <row r="172" spans="1:8">
      <c r="A172" s="314"/>
      <c r="B172" s="313"/>
      <c r="C172" s="76" t="s">
        <v>242</v>
      </c>
      <c r="D172" s="122">
        <v>-1.2791720689016699</v>
      </c>
      <c r="E172" s="112">
        <v>1.25375298504227</v>
      </c>
      <c r="F172" s="60">
        <v>0.86315891051179405</v>
      </c>
      <c r="G172" s="109">
        <v>-6.9247333749593603</v>
      </c>
      <c r="H172" s="121">
        <v>4.3663892371560102</v>
      </c>
    </row>
    <row r="173" spans="1:8" ht="15.75" customHeight="1">
      <c r="A173" s="314" t="s">
        <v>99</v>
      </c>
      <c r="B173" s="313" t="s">
        <v>240</v>
      </c>
      <c r="C173" s="76" t="s">
        <v>241</v>
      </c>
      <c r="D173" s="120">
        <v>0.494613199975309</v>
      </c>
      <c r="E173" s="112">
        <v>1.22638541248607</v>
      </c>
      <c r="F173" s="60">
        <v>0.97569517491604096</v>
      </c>
      <c r="G173" s="109">
        <v>-3.90023361298219</v>
      </c>
      <c r="H173" s="121">
        <v>4.8894600129328101</v>
      </c>
    </row>
    <row r="174" spans="1:8">
      <c r="A174" s="314"/>
      <c r="B174" s="313"/>
      <c r="C174" s="76" t="s">
        <v>242</v>
      </c>
      <c r="D174" s="80" t="s">
        <v>245</v>
      </c>
      <c r="E174" s="112">
        <v>1.5453000986862699</v>
      </c>
      <c r="F174" s="60">
        <v>3.87169627606547E-2</v>
      </c>
      <c r="G174" s="109">
        <v>-11.141880599839199</v>
      </c>
      <c r="H174" s="123">
        <v>-0.353612392690487</v>
      </c>
    </row>
    <row r="175" spans="1:8">
      <c r="A175" s="314"/>
      <c r="B175" s="313"/>
      <c r="C175" s="76" t="s">
        <v>243</v>
      </c>
      <c r="D175" s="80" t="s">
        <v>246</v>
      </c>
      <c r="E175" s="112">
        <v>1.0882684406099401</v>
      </c>
      <c r="F175" s="60">
        <v>4.7308957367264599E-2</v>
      </c>
      <c r="G175" s="109">
        <v>-8.8618278455849495</v>
      </c>
      <c r="H175" s="123">
        <v>-7.5321009141346998E-2</v>
      </c>
    </row>
    <row r="176" spans="1:8">
      <c r="A176" s="314"/>
      <c r="B176" s="313" t="s">
        <v>241</v>
      </c>
      <c r="C176" s="76" t="s">
        <v>240</v>
      </c>
      <c r="D176" s="120">
        <v>-0.494613199975309</v>
      </c>
      <c r="E176" s="112">
        <v>1.22638541248607</v>
      </c>
      <c r="F176" s="60">
        <v>0.97569517491604096</v>
      </c>
      <c r="G176" s="109">
        <v>-4.8894600129328101</v>
      </c>
      <c r="H176" s="121">
        <v>3.90023361298219</v>
      </c>
    </row>
    <row r="177" spans="1:8">
      <c r="A177" s="314"/>
      <c r="B177" s="313"/>
      <c r="C177" s="76" t="s">
        <v>242</v>
      </c>
      <c r="D177" s="80" t="s">
        <v>247</v>
      </c>
      <c r="E177" s="112">
        <v>1.37535069296287</v>
      </c>
      <c r="F177" s="60">
        <v>2.32761297475041E-2</v>
      </c>
      <c r="G177" s="109">
        <v>-11.347464959262901</v>
      </c>
      <c r="H177" s="121">
        <v>-1.13725443321735</v>
      </c>
    </row>
    <row r="178" spans="1:8">
      <c r="A178" s="314"/>
      <c r="B178" s="313"/>
      <c r="C178" s="76" t="s">
        <v>243</v>
      </c>
      <c r="D178" s="80" t="s">
        <v>248</v>
      </c>
      <c r="E178" s="110">
        <v>0.82943675615519297</v>
      </c>
      <c r="F178" s="60">
        <v>7.3206876905048696E-3</v>
      </c>
      <c r="G178" s="109">
        <v>-8.0395267491306797</v>
      </c>
      <c r="H178" s="121">
        <v>-1.8868485055462401</v>
      </c>
    </row>
    <row r="179" spans="1:8">
      <c r="A179" s="314"/>
      <c r="B179" s="313" t="s">
        <v>242</v>
      </c>
      <c r="C179" s="76" t="s">
        <v>240</v>
      </c>
      <c r="D179" s="80" t="s">
        <v>249</v>
      </c>
      <c r="E179" s="112">
        <v>1.5453000986862699</v>
      </c>
      <c r="F179" s="60">
        <v>3.87169627606547E-2</v>
      </c>
      <c r="G179" s="113">
        <v>0.353612392690487</v>
      </c>
      <c r="H179" s="121">
        <v>11.141880599839199</v>
      </c>
    </row>
    <row r="180" spans="1:8">
      <c r="A180" s="314"/>
      <c r="B180" s="313"/>
      <c r="C180" s="76" t="s">
        <v>241</v>
      </c>
      <c r="D180" s="80" t="s">
        <v>250</v>
      </c>
      <c r="E180" s="112">
        <v>1.37535069296287</v>
      </c>
      <c r="F180" s="60">
        <v>2.32761297475041E-2</v>
      </c>
      <c r="G180" s="109">
        <v>1.13725443321735</v>
      </c>
      <c r="H180" s="121">
        <v>11.347464959262901</v>
      </c>
    </row>
    <row r="181" spans="1:8">
      <c r="A181" s="314"/>
      <c r="B181" s="313"/>
      <c r="C181" s="76" t="s">
        <v>243</v>
      </c>
      <c r="D181" s="122">
        <v>1.2791720689016699</v>
      </c>
      <c r="E181" s="112">
        <v>1.25375298504227</v>
      </c>
      <c r="F181" s="60">
        <v>0.74918341943744704</v>
      </c>
      <c r="G181" s="109">
        <v>-3.9738538679789301</v>
      </c>
      <c r="H181" s="121">
        <v>6.5321980057822797</v>
      </c>
    </row>
    <row r="182" spans="1:8">
      <c r="A182" s="314"/>
      <c r="B182" s="313" t="s">
        <v>243</v>
      </c>
      <c r="C182" s="76" t="s">
        <v>240</v>
      </c>
      <c r="D182" s="80" t="s">
        <v>251</v>
      </c>
      <c r="E182" s="112">
        <v>1.0882684406099401</v>
      </c>
      <c r="F182" s="60">
        <v>4.7308957367264599E-2</v>
      </c>
      <c r="G182" s="113">
        <v>7.5321009141346998E-2</v>
      </c>
      <c r="H182" s="121">
        <v>8.8618278455849495</v>
      </c>
    </row>
    <row r="183" spans="1:8">
      <c r="A183" s="314"/>
      <c r="B183" s="313"/>
      <c r="C183" s="76" t="s">
        <v>241</v>
      </c>
      <c r="D183" s="80" t="s">
        <v>252</v>
      </c>
      <c r="E183" s="110">
        <v>0.82943675615519297</v>
      </c>
      <c r="F183" s="60">
        <v>7.3206876905048696E-3</v>
      </c>
      <c r="G183" s="109">
        <v>1.8868485055462401</v>
      </c>
      <c r="H183" s="121">
        <v>8.0395267491306797</v>
      </c>
    </row>
    <row r="184" spans="1:8">
      <c r="A184" s="314"/>
      <c r="B184" s="313"/>
      <c r="C184" s="76" t="s">
        <v>242</v>
      </c>
      <c r="D184" s="122">
        <v>-1.2791720689016699</v>
      </c>
      <c r="E184" s="112">
        <v>1.25375298504227</v>
      </c>
      <c r="F184" s="60">
        <v>0.74918341943744704</v>
      </c>
      <c r="G184" s="109">
        <v>-6.5321980057822797</v>
      </c>
      <c r="H184" s="121">
        <v>3.9738538679789301</v>
      </c>
    </row>
    <row r="185" spans="1:8" ht="15.75" customHeight="1">
      <c r="A185" s="314" t="s">
        <v>100</v>
      </c>
      <c r="B185" s="313" t="s">
        <v>240</v>
      </c>
      <c r="C185" s="76" t="s">
        <v>241</v>
      </c>
      <c r="D185" s="120">
        <v>0.494613199975309</v>
      </c>
      <c r="E185" s="112">
        <v>1.22638541248607</v>
      </c>
      <c r="F185" s="42"/>
      <c r="G185" s="109">
        <v>-5.4235168787784502</v>
      </c>
      <c r="H185" s="121">
        <v>6.4127432787290699</v>
      </c>
    </row>
    <row r="186" spans="1:8">
      <c r="A186" s="314"/>
      <c r="B186" s="313"/>
      <c r="C186" s="76" t="s">
        <v>242</v>
      </c>
      <c r="D186" s="122">
        <v>-5.7477464962648197</v>
      </c>
      <c r="E186" s="112">
        <v>1.5453000986862699</v>
      </c>
      <c r="F186" s="42"/>
      <c r="G186" s="109">
        <v>-13.2048532928937</v>
      </c>
      <c r="H186" s="121">
        <v>1.7093603003640101</v>
      </c>
    </row>
    <row r="187" spans="1:8">
      <c r="A187" s="314"/>
      <c r="B187" s="313"/>
      <c r="C187" s="76" t="s">
        <v>243</v>
      </c>
      <c r="D187" s="122">
        <v>-4.4685744273631496</v>
      </c>
      <c r="E187" s="112">
        <v>1.0882684406099401</v>
      </c>
      <c r="F187" s="42"/>
      <c r="G187" s="109">
        <v>-9.7201977152463606</v>
      </c>
      <c r="H187" s="123">
        <v>0.78304886052006495</v>
      </c>
    </row>
    <row r="188" spans="1:8">
      <c r="A188" s="314"/>
      <c r="B188" s="313" t="s">
        <v>241</v>
      </c>
      <c r="C188" s="76" t="s">
        <v>240</v>
      </c>
      <c r="D188" s="120">
        <v>-0.494613199975309</v>
      </c>
      <c r="E188" s="112">
        <v>1.22638541248607</v>
      </c>
      <c r="F188" s="42"/>
      <c r="G188" s="109">
        <v>-6.4127432787290699</v>
      </c>
      <c r="H188" s="121">
        <v>5.4235168787784502</v>
      </c>
    </row>
    <row r="189" spans="1:8">
      <c r="A189" s="314"/>
      <c r="B189" s="313"/>
      <c r="C189" s="76" t="s">
        <v>242</v>
      </c>
      <c r="D189" s="122">
        <v>-6.24235969624013</v>
      </c>
      <c r="E189" s="112">
        <v>1.37535069296287</v>
      </c>
      <c r="F189" s="42"/>
      <c r="G189" s="109">
        <v>-12.8793469124843</v>
      </c>
      <c r="H189" s="123">
        <v>0.39462752000403101</v>
      </c>
    </row>
    <row r="190" spans="1:8">
      <c r="A190" s="314"/>
      <c r="B190" s="313"/>
      <c r="C190" s="76" t="s">
        <v>243</v>
      </c>
      <c r="D190" s="80" t="s">
        <v>248</v>
      </c>
      <c r="E190" s="110">
        <v>0.82943675615519297</v>
      </c>
      <c r="F190" s="42"/>
      <c r="G190" s="109">
        <v>-8.9657748768681707</v>
      </c>
      <c r="H190" s="123">
        <v>-0.96060037780874696</v>
      </c>
    </row>
    <row r="191" spans="1:8">
      <c r="A191" s="314"/>
      <c r="B191" s="313" t="s">
        <v>242</v>
      </c>
      <c r="C191" s="76" t="s">
        <v>240</v>
      </c>
      <c r="D191" s="122">
        <v>5.7477464962648197</v>
      </c>
      <c r="E191" s="112">
        <v>1.5453000986862699</v>
      </c>
      <c r="F191" s="42"/>
      <c r="G191" s="109">
        <v>-1.7093603003640101</v>
      </c>
      <c r="H191" s="121">
        <v>13.2048532928937</v>
      </c>
    </row>
    <row r="192" spans="1:8">
      <c r="A192" s="314"/>
      <c r="B192" s="313"/>
      <c r="C192" s="76" t="s">
        <v>241</v>
      </c>
      <c r="D192" s="122">
        <v>6.24235969624013</v>
      </c>
      <c r="E192" s="112">
        <v>1.37535069296287</v>
      </c>
      <c r="F192" s="42"/>
      <c r="G192" s="113">
        <v>-0.39462752000403101</v>
      </c>
      <c r="H192" s="121">
        <v>12.8793469124843</v>
      </c>
    </row>
    <row r="193" spans="1:8">
      <c r="A193" s="314"/>
      <c r="B193" s="313"/>
      <c r="C193" s="76" t="s">
        <v>243</v>
      </c>
      <c r="D193" s="122">
        <v>1.2791720689016699</v>
      </c>
      <c r="E193" s="112">
        <v>1.25375298504227</v>
      </c>
      <c r="F193" s="42"/>
      <c r="G193" s="109">
        <v>-4.77102485660214</v>
      </c>
      <c r="H193" s="121">
        <v>7.3293689944054803</v>
      </c>
    </row>
    <row r="194" spans="1:8">
      <c r="A194" s="314"/>
      <c r="B194" s="313" t="s">
        <v>243</v>
      </c>
      <c r="C194" s="76" t="s">
        <v>240</v>
      </c>
      <c r="D194" s="122">
        <v>4.4685744273631496</v>
      </c>
      <c r="E194" s="112">
        <v>1.0882684406099401</v>
      </c>
      <c r="F194" s="42"/>
      <c r="G194" s="113">
        <v>-0.78304886052006495</v>
      </c>
      <c r="H194" s="121">
        <v>9.7201977152463606</v>
      </c>
    </row>
    <row r="195" spans="1:8">
      <c r="A195" s="314"/>
      <c r="B195" s="313"/>
      <c r="C195" s="76" t="s">
        <v>241</v>
      </c>
      <c r="D195" s="80" t="s">
        <v>252</v>
      </c>
      <c r="E195" s="110">
        <v>0.82943675615519297</v>
      </c>
      <c r="F195" s="42"/>
      <c r="G195" s="113">
        <v>0.96060037780874696</v>
      </c>
      <c r="H195" s="121">
        <v>8.9657748768681707</v>
      </c>
    </row>
    <row r="196" spans="1:8">
      <c r="A196" s="314"/>
      <c r="B196" s="313"/>
      <c r="C196" s="76" t="s">
        <v>242</v>
      </c>
      <c r="D196" s="122">
        <v>-1.2791720689016699</v>
      </c>
      <c r="E196" s="112">
        <v>1.25375298504227</v>
      </c>
      <c r="F196" s="42"/>
      <c r="G196" s="109">
        <v>-7.3293689944054803</v>
      </c>
      <c r="H196" s="121">
        <v>4.77102485660214</v>
      </c>
    </row>
    <row r="197" spans="1:8" ht="15.75" customHeight="1">
      <c r="A197" s="315" t="s">
        <v>101</v>
      </c>
      <c r="B197" s="79" t="s">
        <v>240</v>
      </c>
      <c r="C197" s="76" t="s">
        <v>243</v>
      </c>
      <c r="D197" s="80" t="s">
        <v>246</v>
      </c>
      <c r="E197" s="112">
        <v>1.2401446946749899</v>
      </c>
      <c r="F197" s="60">
        <v>9.5431243002166398E-3</v>
      </c>
      <c r="G197" s="109">
        <v>-7.7957294953305301</v>
      </c>
      <c r="H197" s="121">
        <v>-1.14141935939577</v>
      </c>
    </row>
    <row r="198" spans="1:8">
      <c r="A198" s="315"/>
      <c r="B198" s="79" t="s">
        <v>241</v>
      </c>
      <c r="C198" s="76" t="s">
        <v>243</v>
      </c>
      <c r="D198" s="80" t="s">
        <v>248</v>
      </c>
      <c r="E198" s="112">
        <v>1.2401446946749899</v>
      </c>
      <c r="F198" s="60">
        <v>4.6819857316686697E-3</v>
      </c>
      <c r="G198" s="109">
        <v>-8.2903426953058403</v>
      </c>
      <c r="H198" s="121">
        <v>-1.6360325593710801</v>
      </c>
    </row>
    <row r="199" spans="1:8">
      <c r="A199" s="315"/>
      <c r="B199" s="84" t="s">
        <v>242</v>
      </c>
      <c r="C199" s="85" t="s">
        <v>243</v>
      </c>
      <c r="D199" s="124">
        <v>1.2791720689016699</v>
      </c>
      <c r="E199" s="125">
        <v>1.2401446946749899</v>
      </c>
      <c r="F199" s="87">
        <v>0.61733499989943896</v>
      </c>
      <c r="G199" s="126">
        <v>-2.0479829990657001</v>
      </c>
      <c r="H199" s="127">
        <v>4.6063271368690497</v>
      </c>
    </row>
    <row r="200" spans="1:8" ht="15.75" customHeight="1">
      <c r="A200" s="307" t="s">
        <v>102</v>
      </c>
      <c r="B200" s="307"/>
      <c r="C200" s="307"/>
      <c r="D200" s="307"/>
      <c r="E200" s="307"/>
      <c r="F200" s="307"/>
      <c r="G200" s="307"/>
      <c r="H200" s="307"/>
    </row>
    <row r="201" spans="1:8" ht="15.75" customHeight="1">
      <c r="A201" s="307" t="s">
        <v>103</v>
      </c>
      <c r="B201" s="307"/>
      <c r="C201" s="307"/>
      <c r="D201" s="307"/>
      <c r="E201" s="307"/>
      <c r="F201" s="307"/>
      <c r="G201" s="307"/>
      <c r="H201" s="307"/>
    </row>
    <row r="204" spans="1:8" ht="18">
      <c r="A204" s="13" t="s">
        <v>104</v>
      </c>
    </row>
    <row r="206" spans="1:8" ht="15.75" customHeight="1">
      <c r="A206" s="295" t="s">
        <v>239</v>
      </c>
      <c r="B206" s="295"/>
      <c r="C206" s="295"/>
      <c r="D206" s="295"/>
      <c r="E206" s="295"/>
    </row>
    <row r="207" spans="1:8" ht="15.75" customHeight="1">
      <c r="A207" s="300" t="s">
        <v>253</v>
      </c>
      <c r="B207" s="300"/>
      <c r="C207" s="301" t="s">
        <v>45</v>
      </c>
      <c r="D207" s="310" t="s">
        <v>106</v>
      </c>
      <c r="E207" s="310"/>
    </row>
    <row r="208" spans="1:8">
      <c r="A208" s="300"/>
      <c r="B208" s="300"/>
      <c r="C208" s="301"/>
      <c r="D208" s="89" t="s">
        <v>107</v>
      </c>
      <c r="E208" s="90" t="s">
        <v>108</v>
      </c>
    </row>
    <row r="209" spans="1:5" ht="15.75" customHeight="1">
      <c r="A209" s="311" t="s">
        <v>109</v>
      </c>
      <c r="B209" s="73" t="s">
        <v>241</v>
      </c>
      <c r="C209" s="31">
        <v>4</v>
      </c>
      <c r="D209" s="106">
        <v>6.5834722479472401</v>
      </c>
      <c r="E209" s="35"/>
    </row>
    <row r="210" spans="1:5">
      <c r="A210" s="311"/>
      <c r="B210" s="76" t="s">
        <v>240</v>
      </c>
      <c r="C210" s="36">
        <v>4</v>
      </c>
      <c r="D210" s="109">
        <v>7.0780854479225503</v>
      </c>
      <c r="E210" s="40"/>
    </row>
    <row r="211" spans="1:5">
      <c r="A211" s="311"/>
      <c r="B211" s="76" t="s">
        <v>243</v>
      </c>
      <c r="C211" s="36">
        <v>4</v>
      </c>
      <c r="D211" s="42"/>
      <c r="E211" s="121">
        <v>11.5466598752857</v>
      </c>
    </row>
    <row r="212" spans="1:5">
      <c r="A212" s="311"/>
      <c r="B212" s="76" t="s">
        <v>242</v>
      </c>
      <c r="C212" s="36">
        <v>4</v>
      </c>
      <c r="D212" s="42"/>
      <c r="E212" s="121">
        <v>12.825831944187399</v>
      </c>
    </row>
    <row r="213" spans="1:5">
      <c r="A213" s="311"/>
      <c r="B213" s="18" t="s">
        <v>67</v>
      </c>
      <c r="C213" s="41"/>
      <c r="D213" s="60">
        <v>0.69702075306349098</v>
      </c>
      <c r="E213" s="91">
        <v>0.32266205680676202</v>
      </c>
    </row>
    <row r="214" spans="1:5" ht="15.75" customHeight="1">
      <c r="A214" s="314" t="s">
        <v>110</v>
      </c>
      <c r="B214" s="76" t="s">
        <v>241</v>
      </c>
      <c r="C214" s="36">
        <v>4</v>
      </c>
      <c r="D214" s="109">
        <v>6.5834722479472401</v>
      </c>
      <c r="E214" s="40"/>
    </row>
    <row r="215" spans="1:5">
      <c r="A215" s="314"/>
      <c r="B215" s="76" t="s">
        <v>240</v>
      </c>
      <c r="C215" s="36">
        <v>4</v>
      </c>
      <c r="D215" s="109">
        <v>7.0780854479225503</v>
      </c>
      <c r="E215" s="40"/>
    </row>
    <row r="216" spans="1:5">
      <c r="A216" s="314"/>
      <c r="B216" s="76" t="s">
        <v>243</v>
      </c>
      <c r="C216" s="36">
        <v>4</v>
      </c>
      <c r="D216" s="42"/>
      <c r="E216" s="121">
        <v>11.5466598752857</v>
      </c>
    </row>
    <row r="217" spans="1:5">
      <c r="A217" s="314"/>
      <c r="B217" s="76" t="s">
        <v>242</v>
      </c>
      <c r="C217" s="36">
        <v>4</v>
      </c>
      <c r="D217" s="42"/>
      <c r="E217" s="121">
        <v>12.825831944187399</v>
      </c>
    </row>
    <row r="218" spans="1:5">
      <c r="A218" s="314"/>
      <c r="B218" s="18" t="s">
        <v>67</v>
      </c>
      <c r="C218" s="41"/>
      <c r="D218" s="60">
        <v>0.97753660249944796</v>
      </c>
      <c r="E218" s="91">
        <v>0.73495349139352595</v>
      </c>
    </row>
    <row r="219" spans="1:5" ht="15.75" customHeight="1">
      <c r="A219" s="314" t="s">
        <v>111</v>
      </c>
      <c r="B219" s="76" t="s">
        <v>241</v>
      </c>
      <c r="C219" s="36">
        <v>4</v>
      </c>
      <c r="D219" s="109">
        <v>6.5834722479472401</v>
      </c>
      <c r="E219" s="40"/>
    </row>
    <row r="220" spans="1:5">
      <c r="A220" s="314"/>
      <c r="B220" s="76" t="s">
        <v>240</v>
      </c>
      <c r="C220" s="36">
        <v>4</v>
      </c>
      <c r="D220" s="109">
        <v>7.0780854479225503</v>
      </c>
      <c r="E220" s="40"/>
    </row>
    <row r="221" spans="1:5">
      <c r="A221" s="314"/>
      <c r="B221" s="76" t="s">
        <v>243</v>
      </c>
      <c r="C221" s="36">
        <v>4</v>
      </c>
      <c r="D221" s="42"/>
      <c r="E221" s="121">
        <v>11.5466598752857</v>
      </c>
    </row>
    <row r="222" spans="1:5">
      <c r="A222" s="314"/>
      <c r="B222" s="76" t="s">
        <v>242</v>
      </c>
      <c r="C222" s="36">
        <v>4</v>
      </c>
      <c r="D222" s="42"/>
      <c r="E222" s="121">
        <v>12.825831944187399</v>
      </c>
    </row>
    <row r="223" spans="1:5" ht="15.75" customHeight="1">
      <c r="A223" s="314" t="s">
        <v>112</v>
      </c>
      <c r="B223" s="76" t="s">
        <v>241</v>
      </c>
      <c r="C223" s="36">
        <v>4</v>
      </c>
      <c r="D223" s="109">
        <v>6.5834722479472401</v>
      </c>
      <c r="E223" s="40"/>
    </row>
    <row r="224" spans="1:5">
      <c r="A224" s="314"/>
      <c r="B224" s="76" t="s">
        <v>240</v>
      </c>
      <c r="C224" s="36">
        <v>4</v>
      </c>
      <c r="D224" s="109">
        <v>7.0780854479225503</v>
      </c>
      <c r="E224" s="40"/>
    </row>
    <row r="225" spans="1:5">
      <c r="A225" s="314"/>
      <c r="B225" s="76" t="s">
        <v>243</v>
      </c>
      <c r="C225" s="36">
        <v>4</v>
      </c>
      <c r="D225" s="42"/>
      <c r="E225" s="121">
        <v>11.5466598752857</v>
      </c>
    </row>
    <row r="226" spans="1:5">
      <c r="A226" s="314"/>
      <c r="B226" s="76" t="s">
        <v>242</v>
      </c>
      <c r="C226" s="36">
        <v>4</v>
      </c>
      <c r="D226" s="42"/>
      <c r="E226" s="121">
        <v>12.825831944187399</v>
      </c>
    </row>
    <row r="227" spans="1:5">
      <c r="A227" s="314"/>
      <c r="B227" s="18" t="s">
        <v>67</v>
      </c>
      <c r="C227" s="41"/>
      <c r="D227" s="60">
        <v>0.69702075306349098</v>
      </c>
      <c r="E227" s="91">
        <v>0.32266205680676202</v>
      </c>
    </row>
    <row r="228" spans="1:5" ht="15.75" customHeight="1">
      <c r="A228" s="314" t="s">
        <v>113</v>
      </c>
      <c r="B228" s="76" t="s">
        <v>241</v>
      </c>
      <c r="C228" s="36">
        <v>4</v>
      </c>
      <c r="D228" s="109">
        <v>6.5834722479472401</v>
      </c>
      <c r="E228" s="40"/>
    </row>
    <row r="229" spans="1:5">
      <c r="A229" s="314"/>
      <c r="B229" s="76" t="s">
        <v>240</v>
      </c>
      <c r="C229" s="36">
        <v>4</v>
      </c>
      <c r="D229" s="109">
        <v>7.0780854479225503</v>
      </c>
      <c r="E229" s="40"/>
    </row>
    <row r="230" spans="1:5">
      <c r="A230" s="314"/>
      <c r="B230" s="76" t="s">
        <v>243</v>
      </c>
      <c r="C230" s="36">
        <v>4</v>
      </c>
      <c r="D230" s="42"/>
      <c r="E230" s="121">
        <v>11.5466598752857</v>
      </c>
    </row>
    <row r="231" spans="1:5">
      <c r="A231" s="314"/>
      <c r="B231" s="76" t="s">
        <v>242</v>
      </c>
      <c r="C231" s="36">
        <v>4</v>
      </c>
      <c r="D231" s="42"/>
      <c r="E231" s="121">
        <v>12.825831944187399</v>
      </c>
    </row>
    <row r="232" spans="1:5">
      <c r="A232" s="314"/>
      <c r="B232" s="18" t="s">
        <v>67</v>
      </c>
      <c r="C232" s="41"/>
      <c r="D232" s="60">
        <v>0.98312341091463396</v>
      </c>
      <c r="E232" s="91">
        <v>0.78670404407678396</v>
      </c>
    </row>
    <row r="233" spans="1:5" ht="15.75" customHeight="1">
      <c r="A233" s="314" t="s">
        <v>114</v>
      </c>
      <c r="B233" s="76" t="s">
        <v>241</v>
      </c>
      <c r="C233" s="36">
        <v>4</v>
      </c>
      <c r="D233" s="109">
        <v>6.5834722479472401</v>
      </c>
      <c r="E233" s="40"/>
    </row>
    <row r="234" spans="1:5">
      <c r="A234" s="314"/>
      <c r="B234" s="76" t="s">
        <v>240</v>
      </c>
      <c r="C234" s="36">
        <v>4</v>
      </c>
      <c r="D234" s="109">
        <v>7.0780854479225503</v>
      </c>
      <c r="E234" s="40"/>
    </row>
    <row r="235" spans="1:5">
      <c r="A235" s="314"/>
      <c r="B235" s="76" t="s">
        <v>243</v>
      </c>
      <c r="C235" s="36">
        <v>4</v>
      </c>
      <c r="D235" s="42"/>
      <c r="E235" s="121">
        <v>11.5466598752857</v>
      </c>
    </row>
    <row r="236" spans="1:5">
      <c r="A236" s="314"/>
      <c r="B236" s="76" t="s">
        <v>242</v>
      </c>
      <c r="C236" s="36">
        <v>4</v>
      </c>
      <c r="D236" s="42"/>
      <c r="E236" s="121">
        <v>12.825831944187399</v>
      </c>
    </row>
    <row r="237" spans="1:5">
      <c r="A237" s="314"/>
      <c r="B237" s="18" t="s">
        <v>67</v>
      </c>
      <c r="C237" s="41"/>
      <c r="D237" s="60">
        <v>0.99871845133831505</v>
      </c>
      <c r="E237" s="91">
        <v>0.87305140295009498</v>
      </c>
    </row>
    <row r="238" spans="1:5" ht="15.75" customHeight="1">
      <c r="A238" s="314" t="s">
        <v>115</v>
      </c>
      <c r="B238" s="76" t="s">
        <v>241</v>
      </c>
      <c r="C238" s="36">
        <v>4</v>
      </c>
      <c r="D238" s="109">
        <v>6.5834722479472401</v>
      </c>
      <c r="E238" s="40"/>
    </row>
    <row r="239" spans="1:5">
      <c r="A239" s="314"/>
      <c r="B239" s="76" t="s">
        <v>240</v>
      </c>
      <c r="C239" s="36">
        <v>4</v>
      </c>
      <c r="D239" s="109">
        <v>7.0780854479225503</v>
      </c>
      <c r="E239" s="40"/>
    </row>
    <row r="240" spans="1:5">
      <c r="A240" s="314"/>
      <c r="B240" s="76" t="s">
        <v>243</v>
      </c>
      <c r="C240" s="36">
        <v>4</v>
      </c>
      <c r="D240" s="42"/>
      <c r="E240" s="121">
        <v>11.5466598752857</v>
      </c>
    </row>
    <row r="241" spans="1:5">
      <c r="A241" s="314"/>
      <c r="B241" s="76" t="s">
        <v>242</v>
      </c>
      <c r="C241" s="36">
        <v>4</v>
      </c>
      <c r="D241" s="42"/>
      <c r="E241" s="121">
        <v>12.825831944187399</v>
      </c>
    </row>
    <row r="242" spans="1:5">
      <c r="A242" s="314"/>
      <c r="B242" s="18" t="s">
        <v>67</v>
      </c>
      <c r="C242" s="41"/>
      <c r="D242" s="60">
        <v>0.90820357592579704</v>
      </c>
      <c r="E242" s="91">
        <v>0.54121331071075496</v>
      </c>
    </row>
    <row r="243" spans="1:5" ht="15.75" customHeight="1">
      <c r="A243" s="314" t="s">
        <v>254</v>
      </c>
      <c r="B243" s="76" t="s">
        <v>241</v>
      </c>
      <c r="C243" s="36">
        <v>4</v>
      </c>
      <c r="D243" s="109">
        <v>6.5834722479472401</v>
      </c>
      <c r="E243" s="40"/>
    </row>
    <row r="244" spans="1:5">
      <c r="A244" s="314"/>
      <c r="B244" s="76" t="s">
        <v>240</v>
      </c>
      <c r="C244" s="36">
        <v>4</v>
      </c>
      <c r="D244" s="109">
        <v>7.0780854479225503</v>
      </c>
      <c r="E244" s="40"/>
    </row>
    <row r="245" spans="1:5">
      <c r="A245" s="314"/>
      <c r="B245" s="76" t="s">
        <v>243</v>
      </c>
      <c r="C245" s="36">
        <v>4</v>
      </c>
      <c r="D245" s="42"/>
      <c r="E245" s="121">
        <v>11.5466598752857</v>
      </c>
    </row>
    <row r="246" spans="1:5">
      <c r="A246" s="314"/>
      <c r="B246" s="76" t="s">
        <v>242</v>
      </c>
      <c r="C246" s="36">
        <v>4</v>
      </c>
      <c r="D246" s="42"/>
      <c r="E246" s="121">
        <v>12.825831944187399</v>
      </c>
    </row>
    <row r="247" spans="1:5">
      <c r="A247" s="314"/>
      <c r="B247" s="18" t="s">
        <v>67</v>
      </c>
      <c r="C247" s="41"/>
      <c r="D247" s="60">
        <v>0.90820357592578604</v>
      </c>
      <c r="E247" s="91">
        <v>0.54121331071075396</v>
      </c>
    </row>
    <row r="248" spans="1:5" ht="15.75" customHeight="1">
      <c r="A248" s="314" t="s">
        <v>117</v>
      </c>
      <c r="B248" s="76" t="s">
        <v>241</v>
      </c>
      <c r="C248" s="36">
        <v>4</v>
      </c>
      <c r="D248" s="109">
        <v>6.5834722479472401</v>
      </c>
      <c r="E248" s="40"/>
    </row>
    <row r="249" spans="1:5">
      <c r="A249" s="314"/>
      <c r="B249" s="76" t="s">
        <v>240</v>
      </c>
      <c r="C249" s="36">
        <v>4</v>
      </c>
      <c r="D249" s="109">
        <v>7.0780854479225503</v>
      </c>
      <c r="E249" s="40"/>
    </row>
    <row r="250" spans="1:5">
      <c r="A250" s="314"/>
      <c r="B250" s="76" t="s">
        <v>243</v>
      </c>
      <c r="C250" s="36">
        <v>4</v>
      </c>
      <c r="D250" s="42"/>
      <c r="E250" s="121">
        <v>11.5466598752857</v>
      </c>
    </row>
    <row r="251" spans="1:5">
      <c r="A251" s="314"/>
      <c r="B251" s="76" t="s">
        <v>242</v>
      </c>
      <c r="C251" s="36">
        <v>4</v>
      </c>
      <c r="D251" s="42"/>
      <c r="E251" s="121">
        <v>12.825831944187399</v>
      </c>
    </row>
    <row r="252" spans="1:5">
      <c r="A252" s="314"/>
      <c r="B252" s="18" t="s">
        <v>67</v>
      </c>
      <c r="C252" s="41"/>
      <c r="D252" s="60">
        <v>0.99871845133831505</v>
      </c>
      <c r="E252" s="91">
        <v>0.87305140295009498</v>
      </c>
    </row>
    <row r="253" spans="1:5" ht="15.75" customHeight="1">
      <c r="A253" s="315" t="s">
        <v>255</v>
      </c>
      <c r="B253" s="76" t="s">
        <v>241</v>
      </c>
      <c r="C253" s="36">
        <v>4</v>
      </c>
      <c r="D253" s="109">
        <v>6.5834722479472401</v>
      </c>
      <c r="E253" s="40"/>
    </row>
    <row r="254" spans="1:5">
      <c r="A254" s="315"/>
      <c r="B254" s="76" t="s">
        <v>240</v>
      </c>
      <c r="C254" s="36">
        <v>4</v>
      </c>
      <c r="D254" s="109">
        <v>7.0780854479225503</v>
      </c>
      <c r="E254" s="40"/>
    </row>
    <row r="255" spans="1:5">
      <c r="A255" s="315"/>
      <c r="B255" s="76" t="s">
        <v>243</v>
      </c>
      <c r="C255" s="36">
        <v>4</v>
      </c>
      <c r="D255" s="42"/>
      <c r="E255" s="121">
        <v>11.5466598752857</v>
      </c>
    </row>
    <row r="256" spans="1:5">
      <c r="A256" s="315"/>
      <c r="B256" s="85" t="s">
        <v>242</v>
      </c>
      <c r="C256" s="92">
        <v>4</v>
      </c>
      <c r="D256" s="44"/>
      <c r="E256" s="127">
        <v>12.825831944187399</v>
      </c>
    </row>
    <row r="257" spans="1:5" ht="15.75" customHeight="1">
      <c r="A257" s="316" t="s">
        <v>119</v>
      </c>
      <c r="B257" s="316"/>
      <c r="C257" s="316"/>
      <c r="D257" s="316"/>
      <c r="E257" s="316"/>
    </row>
    <row r="258" spans="1:5" ht="15.75" customHeight="1">
      <c r="A258" s="307" t="s">
        <v>120</v>
      </c>
      <c r="B258" s="307"/>
      <c r="C258" s="307"/>
      <c r="D258" s="307"/>
      <c r="E258" s="307"/>
    </row>
    <row r="259" spans="1:5" ht="23.25" customHeight="1">
      <c r="A259" s="307" t="s">
        <v>256</v>
      </c>
      <c r="B259" s="307"/>
      <c r="C259" s="307"/>
      <c r="D259" s="307"/>
      <c r="E259" s="307"/>
    </row>
    <row r="260" spans="1:5" ht="15.75" customHeight="1">
      <c r="A260" s="307" t="s">
        <v>257</v>
      </c>
      <c r="B260" s="307"/>
      <c r="C260" s="307"/>
      <c r="D260" s="307"/>
      <c r="E260" s="307"/>
    </row>
    <row r="263" spans="1:5" ht="18">
      <c r="A263" s="13" t="s">
        <v>122</v>
      </c>
    </row>
  </sheetData>
  <mergeCells count="109">
    <mergeCell ref="A258:E258"/>
    <mergeCell ref="A259:E259"/>
    <mergeCell ref="A260:E260"/>
    <mergeCell ref="A219:A222"/>
    <mergeCell ref="A223:A227"/>
    <mergeCell ref="A228:A232"/>
    <mergeCell ref="A233:A237"/>
    <mergeCell ref="A238:A242"/>
    <mergeCell ref="A243:A247"/>
    <mergeCell ref="A248:A252"/>
    <mergeCell ref="A253:A256"/>
    <mergeCell ref="A257:E257"/>
    <mergeCell ref="A197:A199"/>
    <mergeCell ref="A200:H200"/>
    <mergeCell ref="A201:H201"/>
    <mergeCell ref="A206:E206"/>
    <mergeCell ref="A207:B208"/>
    <mergeCell ref="C207:C208"/>
    <mergeCell ref="D207:E207"/>
    <mergeCell ref="A209:A213"/>
    <mergeCell ref="A214:A218"/>
    <mergeCell ref="A173:A184"/>
    <mergeCell ref="B173:B175"/>
    <mergeCell ref="B176:B178"/>
    <mergeCell ref="B179:B181"/>
    <mergeCell ref="B182:B184"/>
    <mergeCell ref="A185:A196"/>
    <mergeCell ref="B185:B187"/>
    <mergeCell ref="B188:B190"/>
    <mergeCell ref="B191:B193"/>
    <mergeCell ref="B194:B196"/>
    <mergeCell ref="A149:A160"/>
    <mergeCell ref="B149:B151"/>
    <mergeCell ref="B152:B154"/>
    <mergeCell ref="B155:B157"/>
    <mergeCell ref="B158:B160"/>
    <mergeCell ref="A161:A172"/>
    <mergeCell ref="B161:B163"/>
    <mergeCell ref="B164:B166"/>
    <mergeCell ref="B167:B169"/>
    <mergeCell ref="B170:B172"/>
    <mergeCell ref="A125:A136"/>
    <mergeCell ref="B125:B127"/>
    <mergeCell ref="B128:B130"/>
    <mergeCell ref="B131:B133"/>
    <mergeCell ref="B134:B136"/>
    <mergeCell ref="A137:A148"/>
    <mergeCell ref="B137:B139"/>
    <mergeCell ref="B140:B142"/>
    <mergeCell ref="B143:B145"/>
    <mergeCell ref="B146:B148"/>
    <mergeCell ref="A101:A112"/>
    <mergeCell ref="B101:B103"/>
    <mergeCell ref="B104:B106"/>
    <mergeCell ref="B107:B109"/>
    <mergeCell ref="B110:B112"/>
    <mergeCell ref="A113:A124"/>
    <mergeCell ref="B113:B115"/>
    <mergeCell ref="B116:B118"/>
    <mergeCell ref="B119:B121"/>
    <mergeCell ref="B122:B124"/>
    <mergeCell ref="A77:A88"/>
    <mergeCell ref="B77:B79"/>
    <mergeCell ref="B80:B82"/>
    <mergeCell ref="B83:B85"/>
    <mergeCell ref="B86:B88"/>
    <mergeCell ref="A89:A100"/>
    <mergeCell ref="B89:B91"/>
    <mergeCell ref="B92:B94"/>
    <mergeCell ref="B95:B97"/>
    <mergeCell ref="B98:B100"/>
    <mergeCell ref="A56:E56"/>
    <mergeCell ref="A61:H61"/>
    <mergeCell ref="A63:C64"/>
    <mergeCell ref="D63:D64"/>
    <mergeCell ref="E63:E64"/>
    <mergeCell ref="F63:F64"/>
    <mergeCell ref="G63:H63"/>
    <mergeCell ref="A65:A76"/>
    <mergeCell ref="B65:B67"/>
    <mergeCell ref="B68:B70"/>
    <mergeCell ref="B71:B73"/>
    <mergeCell ref="B74:B76"/>
    <mergeCell ref="A31:B31"/>
    <mergeCell ref="A32:B32"/>
    <mergeCell ref="A33:B33"/>
    <mergeCell ref="A34:B34"/>
    <mergeCell ref="A35:B35"/>
    <mergeCell ref="A36:A37"/>
    <mergeCell ref="A39:D39"/>
    <mergeCell ref="A44:F44"/>
    <mergeCell ref="A51:E51"/>
    <mergeCell ref="A10:C10"/>
    <mergeCell ref="A11:B11"/>
    <mergeCell ref="A12:B12"/>
    <mergeCell ref="A13:A17"/>
    <mergeCell ref="A18:A19"/>
    <mergeCell ref="A20:B20"/>
    <mergeCell ref="A21:A22"/>
    <mergeCell ref="A27:K27"/>
    <mergeCell ref="A29:B30"/>
    <mergeCell ref="C29:C30"/>
    <mergeCell ref="D29:D30"/>
    <mergeCell ref="E29:E30"/>
    <mergeCell ref="F29:F30"/>
    <mergeCell ref="G29:H29"/>
    <mergeCell ref="I29:I30"/>
    <mergeCell ref="J29:J30"/>
    <mergeCell ref="K29:K30"/>
  </mergeCells>
  <phoneticPr fontId="16" type="noConversion"/>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Roman,标准"&amp;12&amp;A</oddHeader>
    <oddFooter>&amp;C&amp;"Times New Roman,标准"&amp;12页 &amp;P</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丙二醛 DW</vt:lpstr>
      <vt:lpstr>SPSS丙二醛</vt:lpstr>
      <vt:lpstr>蛋白质 DW</vt:lpstr>
      <vt:lpstr>蛋白质SPSS</vt:lpstr>
      <vt:lpstr>脯氨酸</vt:lpstr>
      <vt:lpstr>脯氨酸SPSS作废</vt:lpstr>
      <vt:lpstr>脯氨酸SPSS</vt:lpstr>
      <vt:lpstr>总糖</vt:lpstr>
      <vt:lpstr>总糖SPSS</vt:lpstr>
      <vt:lpstr>硝态氮</vt:lpstr>
      <vt:lpstr>硝态氮SPSS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朱芸</dc:creator>
  <dc:description/>
  <cp:lastModifiedBy>pc-1</cp:lastModifiedBy>
  <cp:revision>2</cp:revision>
  <dcterms:created xsi:type="dcterms:W3CDTF">2015-06-05T18:19:34Z</dcterms:created>
  <dcterms:modified xsi:type="dcterms:W3CDTF">2018-06-05T02:12:05Z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